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960" windowHeight="7890" tabRatio="955" firstSheet="1" activeTab="1"/>
  </bookViews>
  <sheets>
    <sheet name="RESUM_EQUIP_TÈCNIC" sheetId="6" state="hidden" r:id="rId1"/>
    <sheet name="EXPERIENCIA_REQUERIDA_PERFIL" sheetId="7" r:id="rId2"/>
    <sheet name="Valors" sheetId="5" state="hidden" r:id="rId3"/>
    <sheet name="1.Coordinador-a del contracte" sheetId="8" r:id="rId4"/>
    <sheet name="2.Cap de projecte RPA" sheetId="39" r:id="rId5"/>
    <sheet name="3.Consultor RPA" sheetId="40" r:id="rId6"/>
  </sheets>
  <definedNames>
    <definedName name="OLE_LINK2" localSheetId="1">EXPERIENCIA_REQUERIDA_PERFIL!$F$2</definedName>
  </definedNames>
  <calcPr calcId="145621"/>
</workbook>
</file>

<file path=xl/calcChain.xml><?xml version="1.0" encoding="utf-8"?>
<calcChain xmlns="http://schemas.openxmlformats.org/spreadsheetml/2006/main">
  <c r="AI93" i="40" l="1"/>
  <c r="AH93" i="40"/>
  <c r="AG93" i="40"/>
  <c r="AF93" i="40"/>
  <c r="AE93" i="40"/>
  <c r="AD93" i="40"/>
  <c r="AI92" i="40"/>
  <c r="AH92" i="40"/>
  <c r="AG92" i="40"/>
  <c r="AF92" i="40"/>
  <c r="AE92" i="40"/>
  <c r="AD92" i="40"/>
  <c r="AI91" i="40"/>
  <c r="AH91" i="40"/>
  <c r="AG91" i="40"/>
  <c r="AF91" i="40"/>
  <c r="AE91" i="40"/>
  <c r="AD91" i="40"/>
  <c r="AI90" i="40"/>
  <c r="AH90" i="40"/>
  <c r="AG90" i="40"/>
  <c r="AF90" i="40"/>
  <c r="AE90" i="40"/>
  <c r="AD90" i="40"/>
  <c r="AI89" i="40"/>
  <c r="AH89" i="40"/>
  <c r="AG89" i="40"/>
  <c r="AF89" i="40"/>
  <c r="AE89" i="40"/>
  <c r="AD89" i="40"/>
  <c r="AI88" i="40"/>
  <c r="AH88" i="40"/>
  <c r="AG88" i="40"/>
  <c r="AF88" i="40"/>
  <c r="AE88" i="40"/>
  <c r="AD88" i="40"/>
  <c r="AI87" i="40"/>
  <c r="AH87" i="40"/>
  <c r="AG87" i="40"/>
  <c r="AF87" i="40"/>
  <c r="AE87" i="40"/>
  <c r="AD87" i="40"/>
  <c r="AI86" i="40"/>
  <c r="AH86" i="40"/>
  <c r="AG86" i="40"/>
  <c r="AF86" i="40"/>
  <c r="AE86" i="40"/>
  <c r="AD86" i="40"/>
  <c r="AI85" i="40"/>
  <c r="AH85" i="40"/>
  <c r="AG85" i="40"/>
  <c r="AF85" i="40"/>
  <c r="AE85" i="40"/>
  <c r="AD85" i="40"/>
  <c r="AI84" i="40"/>
  <c r="AH84" i="40"/>
  <c r="AG84" i="40"/>
  <c r="AF84" i="40"/>
  <c r="AE84" i="40"/>
  <c r="AD84" i="40"/>
  <c r="AI83" i="40"/>
  <c r="AH83" i="40"/>
  <c r="AG83" i="40"/>
  <c r="AF83" i="40"/>
  <c r="AE83" i="40"/>
  <c r="AD83" i="40"/>
  <c r="AI82" i="40"/>
  <c r="AH82" i="40"/>
  <c r="AG82" i="40"/>
  <c r="AF82" i="40"/>
  <c r="AE82" i="40"/>
  <c r="AD82" i="40"/>
  <c r="AI81" i="40"/>
  <c r="AH81" i="40"/>
  <c r="AG81" i="40"/>
  <c r="AF81" i="40"/>
  <c r="AE81" i="40"/>
  <c r="AD81" i="40"/>
  <c r="AI80" i="40"/>
  <c r="AH80" i="40"/>
  <c r="AG80" i="40"/>
  <c r="AF80" i="40"/>
  <c r="AE80" i="40"/>
  <c r="AD80" i="40"/>
  <c r="AI79" i="40"/>
  <c r="AH79" i="40"/>
  <c r="AG79" i="40"/>
  <c r="AF79" i="40"/>
  <c r="AE79" i="40"/>
  <c r="AD79" i="40"/>
  <c r="AI78" i="40"/>
  <c r="AH78" i="40"/>
  <c r="AG78" i="40"/>
  <c r="AF78" i="40"/>
  <c r="AE78" i="40"/>
  <c r="AD78" i="40"/>
  <c r="AI77" i="40"/>
  <c r="AH77" i="40"/>
  <c r="AG77" i="40"/>
  <c r="AF77" i="40"/>
  <c r="AE77" i="40"/>
  <c r="AD77" i="40"/>
  <c r="AI76" i="40"/>
  <c r="AH76" i="40"/>
  <c r="AG76" i="40"/>
  <c r="AF76" i="40"/>
  <c r="AE76" i="40"/>
  <c r="AD76" i="40"/>
  <c r="AI75" i="40"/>
  <c r="AH75" i="40"/>
  <c r="AG75" i="40"/>
  <c r="AF75" i="40"/>
  <c r="AE75" i="40"/>
  <c r="AD75" i="40"/>
  <c r="AI74" i="40"/>
  <c r="AH74" i="40"/>
  <c r="AG74" i="40"/>
  <c r="AF74" i="40"/>
  <c r="AE74" i="40"/>
  <c r="AD74" i="40"/>
  <c r="AI73" i="40"/>
  <c r="AH73" i="40"/>
  <c r="AG73" i="40"/>
  <c r="AF73" i="40"/>
  <c r="AE73" i="40"/>
  <c r="AD73" i="40"/>
  <c r="AI72" i="40"/>
  <c r="AH72" i="40"/>
  <c r="AG72" i="40"/>
  <c r="AF72" i="40"/>
  <c r="AE72" i="40"/>
  <c r="AD72" i="40"/>
  <c r="AI71" i="40"/>
  <c r="AH71" i="40"/>
  <c r="AG71" i="40"/>
  <c r="AF71" i="40"/>
  <c r="AE71" i="40"/>
  <c r="AD71" i="40"/>
  <c r="AI70" i="40"/>
  <c r="AH70" i="40"/>
  <c r="AG70" i="40"/>
  <c r="AF70" i="40"/>
  <c r="AE70" i="40"/>
  <c r="AD70" i="40"/>
  <c r="AI69" i="40"/>
  <c r="AH69" i="40"/>
  <c r="AG69" i="40"/>
  <c r="AF69" i="40"/>
  <c r="AE69" i="40"/>
  <c r="AD69" i="40"/>
  <c r="AI68" i="40"/>
  <c r="AH68" i="40"/>
  <c r="AG68" i="40"/>
  <c r="AF68" i="40"/>
  <c r="AE68" i="40"/>
  <c r="AD68" i="40"/>
  <c r="AI67" i="40"/>
  <c r="AH67" i="40"/>
  <c r="AG67" i="40"/>
  <c r="AF67" i="40"/>
  <c r="AE67" i="40"/>
  <c r="AD67" i="40"/>
  <c r="AI66" i="40"/>
  <c r="AH66" i="40"/>
  <c r="AG66" i="40"/>
  <c r="AF66" i="40"/>
  <c r="AE66" i="40"/>
  <c r="AD66" i="40"/>
  <c r="AI65" i="40"/>
  <c r="AH65" i="40"/>
  <c r="AG65" i="40"/>
  <c r="AF65" i="40"/>
  <c r="AE65" i="40"/>
  <c r="AD65" i="40"/>
  <c r="AI64" i="40"/>
  <c r="AH64" i="40"/>
  <c r="AG64" i="40"/>
  <c r="AF64" i="40"/>
  <c r="AE64" i="40"/>
  <c r="AD64" i="40"/>
  <c r="AI63" i="40"/>
  <c r="AH63" i="40"/>
  <c r="AG63" i="40"/>
  <c r="AF63" i="40"/>
  <c r="AE63" i="40"/>
  <c r="AD63" i="40"/>
  <c r="AI62" i="40"/>
  <c r="AH62" i="40"/>
  <c r="AG62" i="40"/>
  <c r="AF62" i="40"/>
  <c r="AE62" i="40"/>
  <c r="AD62" i="40"/>
  <c r="AI61" i="40"/>
  <c r="AH61" i="40"/>
  <c r="AG61" i="40"/>
  <c r="AF61" i="40"/>
  <c r="AE61" i="40"/>
  <c r="AD61" i="40"/>
  <c r="AI60" i="40"/>
  <c r="AH60" i="40"/>
  <c r="AG60" i="40"/>
  <c r="AF60" i="40"/>
  <c r="AE60" i="40"/>
  <c r="AD60" i="40"/>
  <c r="AI59" i="40"/>
  <c r="AH59" i="40"/>
  <c r="AG59" i="40"/>
  <c r="AF59" i="40"/>
  <c r="AE59" i="40"/>
  <c r="AD59" i="40"/>
  <c r="AI58" i="40"/>
  <c r="AH58" i="40"/>
  <c r="AG58" i="40"/>
  <c r="AF58" i="40"/>
  <c r="AE58" i="40"/>
  <c r="AD58" i="40"/>
  <c r="AI57" i="40"/>
  <c r="AH57" i="40"/>
  <c r="AG57" i="40"/>
  <c r="AF57" i="40"/>
  <c r="AE57" i="40"/>
  <c r="AD57" i="40"/>
  <c r="AI56" i="40"/>
  <c r="AH56" i="40"/>
  <c r="AG56" i="40"/>
  <c r="AF56" i="40"/>
  <c r="AE56" i="40"/>
  <c r="AD56" i="40"/>
  <c r="AI55" i="40"/>
  <c r="AH55" i="40"/>
  <c r="AG55" i="40"/>
  <c r="AF55" i="40"/>
  <c r="AE55" i="40"/>
  <c r="AD55" i="40"/>
  <c r="AI54" i="40"/>
  <c r="AH54" i="40"/>
  <c r="AG54" i="40"/>
  <c r="AF54" i="40"/>
  <c r="AE54" i="40"/>
  <c r="AD54" i="40"/>
  <c r="AI53" i="40"/>
  <c r="AH53" i="40"/>
  <c r="AG53" i="40"/>
  <c r="AF53" i="40"/>
  <c r="AE53" i="40"/>
  <c r="AD53" i="40"/>
  <c r="AI52" i="40"/>
  <c r="AH52" i="40"/>
  <c r="AG52" i="40"/>
  <c r="AF52" i="40"/>
  <c r="AE52" i="40"/>
  <c r="AD52" i="40"/>
  <c r="AI51" i="40"/>
  <c r="AH51" i="40"/>
  <c r="AG51" i="40"/>
  <c r="AF51" i="40"/>
  <c r="AE51" i="40"/>
  <c r="AD51" i="40"/>
  <c r="AI50" i="40"/>
  <c r="AH50" i="40"/>
  <c r="AG50" i="40"/>
  <c r="AF50" i="40"/>
  <c r="AE50" i="40"/>
  <c r="AD50" i="40"/>
  <c r="AI49" i="40"/>
  <c r="AH49" i="40"/>
  <c r="AG49" i="40"/>
  <c r="AF49" i="40"/>
  <c r="AE49" i="40"/>
  <c r="AD49" i="40"/>
  <c r="AI48" i="40"/>
  <c r="AH48" i="40"/>
  <c r="AG48" i="40"/>
  <c r="AF48" i="40"/>
  <c r="AE48" i="40"/>
  <c r="AD48" i="40"/>
  <c r="AI47" i="40"/>
  <c r="AH47" i="40"/>
  <c r="AG47" i="40"/>
  <c r="AF47" i="40"/>
  <c r="AE47" i="40"/>
  <c r="AD47" i="40"/>
  <c r="AI46" i="40"/>
  <c r="AH46" i="40"/>
  <c r="AG46" i="40"/>
  <c r="AF46" i="40"/>
  <c r="AE46" i="40"/>
  <c r="AD46" i="40"/>
  <c r="AI45" i="40"/>
  <c r="AH45" i="40"/>
  <c r="AG45" i="40"/>
  <c r="AF45" i="40"/>
  <c r="AE45" i="40"/>
  <c r="AD45" i="40"/>
  <c r="AI44" i="40"/>
  <c r="AH44" i="40"/>
  <c r="AG44" i="40"/>
  <c r="AF44" i="40"/>
  <c r="AE44" i="40"/>
  <c r="AD44" i="40"/>
  <c r="AI43" i="40"/>
  <c r="AH43" i="40"/>
  <c r="AG43" i="40"/>
  <c r="AF43" i="40"/>
  <c r="AE43" i="40"/>
  <c r="AD43" i="40"/>
  <c r="AI42" i="40"/>
  <c r="AH42" i="40"/>
  <c r="AG42" i="40"/>
  <c r="AF42" i="40"/>
  <c r="AE42" i="40"/>
  <c r="AD42" i="40"/>
  <c r="AI41" i="40"/>
  <c r="AH41" i="40"/>
  <c r="AG41" i="40"/>
  <c r="AF41" i="40"/>
  <c r="AE41" i="40"/>
  <c r="AD41" i="40"/>
  <c r="AI40" i="40"/>
  <c r="AH40" i="40"/>
  <c r="AG40" i="40"/>
  <c r="AF40" i="40"/>
  <c r="AE40" i="40"/>
  <c r="AD40" i="40"/>
  <c r="AI39" i="40"/>
  <c r="AH39" i="40"/>
  <c r="AG39" i="40"/>
  <c r="AF39" i="40"/>
  <c r="AE39" i="40"/>
  <c r="AD39" i="40"/>
  <c r="AI38" i="40"/>
  <c r="AH38" i="40"/>
  <c r="AG38" i="40"/>
  <c r="AF38" i="40"/>
  <c r="AE38" i="40"/>
  <c r="AD38" i="40"/>
  <c r="AI37" i="40"/>
  <c r="AH37" i="40"/>
  <c r="AG37" i="40"/>
  <c r="AF37" i="40"/>
  <c r="AE37" i="40"/>
  <c r="AD37" i="40"/>
  <c r="AI36" i="40"/>
  <c r="AH36" i="40"/>
  <c r="AG36" i="40"/>
  <c r="AF36" i="40"/>
  <c r="AE36" i="40"/>
  <c r="AD36" i="40"/>
  <c r="AI35" i="40"/>
  <c r="AH35" i="40"/>
  <c r="AG35" i="40"/>
  <c r="AF35" i="40"/>
  <c r="AE35" i="40"/>
  <c r="AD35" i="40"/>
  <c r="AI34" i="40"/>
  <c r="AH34" i="40"/>
  <c r="AG34" i="40"/>
  <c r="AF34" i="40"/>
  <c r="AE34" i="40"/>
  <c r="AD34" i="40"/>
  <c r="AI33" i="40"/>
  <c r="AH33" i="40"/>
  <c r="AG33" i="40"/>
  <c r="AF33" i="40"/>
  <c r="AE33" i="40"/>
  <c r="AD33" i="40"/>
  <c r="AI32" i="40"/>
  <c r="AH32" i="40"/>
  <c r="AG32" i="40"/>
  <c r="AF32" i="40"/>
  <c r="AE32" i="40"/>
  <c r="AD32" i="40"/>
  <c r="AI31" i="40"/>
  <c r="AH31" i="40"/>
  <c r="AG31" i="40"/>
  <c r="AF31" i="40"/>
  <c r="AE31" i="40"/>
  <c r="AD31" i="40"/>
  <c r="AI30" i="40"/>
  <c r="AH30" i="40"/>
  <c r="AG30" i="40"/>
  <c r="AF30" i="40"/>
  <c r="AE30" i="40"/>
  <c r="AD30" i="40"/>
  <c r="AI29" i="40"/>
  <c r="AH29" i="40"/>
  <c r="AG29" i="40"/>
  <c r="AF29" i="40"/>
  <c r="AE29" i="40"/>
  <c r="AD29" i="40"/>
  <c r="A16" i="40"/>
  <c r="A17" i="40" s="1"/>
  <c r="A18" i="40" s="1"/>
  <c r="A19" i="40" s="1"/>
  <c r="A20" i="40" s="1"/>
  <c r="A21" i="40" s="1"/>
  <c r="A22" i="40" s="1"/>
  <c r="A23" i="40" s="1"/>
  <c r="A24" i="40" s="1"/>
  <c r="AB14" i="40"/>
  <c r="Z14" i="40"/>
  <c r="X14" i="40"/>
  <c r="W28" i="40" s="1"/>
  <c r="Q14" i="40"/>
  <c r="Q28" i="40" s="1"/>
  <c r="M14" i="40"/>
  <c r="L14" i="40"/>
  <c r="AJ13" i="40"/>
  <c r="AI13" i="40"/>
  <c r="AI14" i="40" s="1"/>
  <c r="AH13" i="40"/>
  <c r="AH14" i="40" s="1"/>
  <c r="AG13" i="40"/>
  <c r="AG14" i="40" s="1"/>
  <c r="AF13" i="40"/>
  <c r="AF14" i="40" s="1"/>
  <c r="AE13" i="40"/>
  <c r="AC13" i="40"/>
  <c r="AA13" i="40"/>
  <c r="Y13" i="40"/>
  <c r="W13" i="40"/>
  <c r="P13" i="40"/>
  <c r="AJ12" i="40"/>
  <c r="AJ23" i="40" s="1"/>
  <c r="AI12" i="40"/>
  <c r="AH12" i="40"/>
  <c r="AG12" i="40"/>
  <c r="AF12" i="40"/>
  <c r="AE12" i="40"/>
  <c r="AI11" i="40"/>
  <c r="AH11" i="40"/>
  <c r="AG11" i="40"/>
  <c r="AF11" i="40"/>
  <c r="AE11" i="40"/>
  <c r="B10" i="40"/>
  <c r="B23" i="40" s="1"/>
  <c r="AI93" i="39"/>
  <c r="AH93" i="39"/>
  <c r="AG93" i="39"/>
  <c r="AF93" i="39"/>
  <c r="AE93" i="39"/>
  <c r="AD93" i="39"/>
  <c r="AI92" i="39"/>
  <c r="AH92" i="39"/>
  <c r="AG92" i="39"/>
  <c r="AF92" i="39"/>
  <c r="AE92" i="39"/>
  <c r="AD92" i="39"/>
  <c r="AI91" i="39"/>
  <c r="AH91" i="39"/>
  <c r="AG91" i="39"/>
  <c r="AF91" i="39"/>
  <c r="AE91" i="39"/>
  <c r="AD91" i="39"/>
  <c r="AI90" i="39"/>
  <c r="AH90" i="39"/>
  <c r="AG90" i="39"/>
  <c r="AF90" i="39"/>
  <c r="AE90" i="39"/>
  <c r="AD90" i="39"/>
  <c r="AI89" i="39"/>
  <c r="AH89" i="39"/>
  <c r="AG89" i="39"/>
  <c r="AF89" i="39"/>
  <c r="AE89" i="39"/>
  <c r="AD89" i="39"/>
  <c r="AI88" i="39"/>
  <c r="AH88" i="39"/>
  <c r="AG88" i="39"/>
  <c r="AF88" i="39"/>
  <c r="AE88" i="39"/>
  <c r="AD88" i="39"/>
  <c r="AI87" i="39"/>
  <c r="AH87" i="39"/>
  <c r="AG87" i="39"/>
  <c r="AF87" i="39"/>
  <c r="AE87" i="39"/>
  <c r="AD87" i="39"/>
  <c r="AI86" i="39"/>
  <c r="AH86" i="39"/>
  <c r="AG86" i="39"/>
  <c r="AF86" i="39"/>
  <c r="AE86" i="39"/>
  <c r="AD86" i="39"/>
  <c r="AI85" i="39"/>
  <c r="AH85" i="39"/>
  <c r="AG85" i="39"/>
  <c r="AF85" i="39"/>
  <c r="AE85" i="39"/>
  <c r="AD85" i="39"/>
  <c r="AI84" i="39"/>
  <c r="AH84" i="39"/>
  <c r="AG84" i="39"/>
  <c r="AF84" i="39"/>
  <c r="AE84" i="39"/>
  <c r="AD84" i="39"/>
  <c r="AI83" i="39"/>
  <c r="AH83" i="39"/>
  <c r="AG83" i="39"/>
  <c r="AF83" i="39"/>
  <c r="AE83" i="39"/>
  <c r="AD83" i="39"/>
  <c r="AI82" i="39"/>
  <c r="AH82" i="39"/>
  <c r="AG82" i="39"/>
  <c r="AF82" i="39"/>
  <c r="AE82" i="39"/>
  <c r="AD82" i="39"/>
  <c r="AI81" i="39"/>
  <c r="AH81" i="39"/>
  <c r="AG81" i="39"/>
  <c r="AF81" i="39"/>
  <c r="AE81" i="39"/>
  <c r="AD81" i="39"/>
  <c r="AI80" i="39"/>
  <c r="AH80" i="39"/>
  <c r="AG80" i="39"/>
  <c r="AF80" i="39"/>
  <c r="AE80" i="39"/>
  <c r="AD80" i="39"/>
  <c r="AI79" i="39"/>
  <c r="AH79" i="39"/>
  <c r="AG79" i="39"/>
  <c r="AF79" i="39"/>
  <c r="AE79" i="39"/>
  <c r="AD79" i="39"/>
  <c r="AI78" i="39"/>
  <c r="AH78" i="39"/>
  <c r="AG78" i="39"/>
  <c r="AF78" i="39"/>
  <c r="AE78" i="39"/>
  <c r="AD78" i="39"/>
  <c r="AI77" i="39"/>
  <c r="AH77" i="39"/>
  <c r="AG77" i="39"/>
  <c r="AF77" i="39"/>
  <c r="AE77" i="39"/>
  <c r="AD77" i="39"/>
  <c r="AI76" i="39"/>
  <c r="AH76" i="39"/>
  <c r="AG76" i="39"/>
  <c r="AF76" i="39"/>
  <c r="AE76" i="39"/>
  <c r="AD76" i="39"/>
  <c r="AI75" i="39"/>
  <c r="AH75" i="39"/>
  <c r="AG75" i="39"/>
  <c r="AF75" i="39"/>
  <c r="AE75" i="39"/>
  <c r="AD75" i="39"/>
  <c r="AI74" i="39"/>
  <c r="AH74" i="39"/>
  <c r="AG74" i="39"/>
  <c r="AF74" i="39"/>
  <c r="AE74" i="39"/>
  <c r="AD74" i="39"/>
  <c r="AI73" i="39"/>
  <c r="AH73" i="39"/>
  <c r="AG73" i="39"/>
  <c r="AF73" i="39"/>
  <c r="AE73" i="39"/>
  <c r="AD73" i="39"/>
  <c r="AI72" i="39"/>
  <c r="AH72" i="39"/>
  <c r="AG72" i="39"/>
  <c r="AF72" i="39"/>
  <c r="AE72" i="39"/>
  <c r="AD72" i="39"/>
  <c r="AI71" i="39"/>
  <c r="AH71" i="39"/>
  <c r="AG71" i="39"/>
  <c r="AF71" i="39"/>
  <c r="AE71" i="39"/>
  <c r="AD71" i="39"/>
  <c r="AI70" i="39"/>
  <c r="AH70" i="39"/>
  <c r="AG70" i="39"/>
  <c r="AF70" i="39"/>
  <c r="AE70" i="39"/>
  <c r="AD70" i="39"/>
  <c r="AI69" i="39"/>
  <c r="AH69" i="39"/>
  <c r="AG69" i="39"/>
  <c r="AF69" i="39"/>
  <c r="AE69" i="39"/>
  <c r="AD69" i="39"/>
  <c r="AI68" i="39"/>
  <c r="AH68" i="39"/>
  <c r="AG68" i="39"/>
  <c r="AF68" i="39"/>
  <c r="AE68" i="39"/>
  <c r="AD68" i="39"/>
  <c r="AI67" i="39"/>
  <c r="AH67" i="39"/>
  <c r="AG67" i="39"/>
  <c r="AF67" i="39"/>
  <c r="AE67" i="39"/>
  <c r="AD67" i="39"/>
  <c r="AI66" i="39"/>
  <c r="AH66" i="39"/>
  <c r="AG66" i="39"/>
  <c r="AF66" i="39"/>
  <c r="AE66" i="39"/>
  <c r="AD66" i="39"/>
  <c r="AI65" i="39"/>
  <c r="AH65" i="39"/>
  <c r="AG65" i="39"/>
  <c r="AF65" i="39"/>
  <c r="AE65" i="39"/>
  <c r="AD65" i="39"/>
  <c r="AI64" i="39"/>
  <c r="AH64" i="39"/>
  <c r="AG64" i="39"/>
  <c r="AF64" i="39"/>
  <c r="AE64" i="39"/>
  <c r="AD64" i="39"/>
  <c r="AI63" i="39"/>
  <c r="AH63" i="39"/>
  <c r="AG63" i="39"/>
  <c r="AF63" i="39"/>
  <c r="AE63" i="39"/>
  <c r="AD63" i="39"/>
  <c r="AI62" i="39"/>
  <c r="AH62" i="39"/>
  <c r="AG62" i="39"/>
  <c r="AF62" i="39"/>
  <c r="AE62" i="39"/>
  <c r="AD62" i="39"/>
  <c r="AI61" i="39"/>
  <c r="AH61" i="39"/>
  <c r="AG61" i="39"/>
  <c r="AF61" i="39"/>
  <c r="AE61" i="39"/>
  <c r="AD61" i="39"/>
  <c r="AI60" i="39"/>
  <c r="AH60" i="39"/>
  <c r="AG60" i="39"/>
  <c r="AF60" i="39"/>
  <c r="AE60" i="39"/>
  <c r="AD60" i="39"/>
  <c r="AI59" i="39"/>
  <c r="AH59" i="39"/>
  <c r="AG59" i="39"/>
  <c r="AF59" i="39"/>
  <c r="AE59" i="39"/>
  <c r="AD59" i="39"/>
  <c r="AI58" i="39"/>
  <c r="AH58" i="39"/>
  <c r="AG58" i="39"/>
  <c r="AF58" i="39"/>
  <c r="AE58" i="39"/>
  <c r="AD58" i="39"/>
  <c r="AI57" i="39"/>
  <c r="AH57" i="39"/>
  <c r="AG57" i="39"/>
  <c r="AF57" i="39"/>
  <c r="AE57" i="39"/>
  <c r="AD57" i="39"/>
  <c r="AI56" i="39"/>
  <c r="AH56" i="39"/>
  <c r="AG56" i="39"/>
  <c r="AF56" i="39"/>
  <c r="AE56" i="39"/>
  <c r="AD56" i="39"/>
  <c r="AI55" i="39"/>
  <c r="AH55" i="39"/>
  <c r="AG55" i="39"/>
  <c r="AF55" i="39"/>
  <c r="AE55" i="39"/>
  <c r="AD55" i="39"/>
  <c r="AI54" i="39"/>
  <c r="AH54" i="39"/>
  <c r="AG54" i="39"/>
  <c r="AF54" i="39"/>
  <c r="AE54" i="39"/>
  <c r="AD54" i="39"/>
  <c r="AI53" i="39"/>
  <c r="AH53" i="39"/>
  <c r="AG53" i="39"/>
  <c r="AF53" i="39"/>
  <c r="AE53" i="39"/>
  <c r="AD53" i="39"/>
  <c r="AI52" i="39"/>
  <c r="AH52" i="39"/>
  <c r="AG52" i="39"/>
  <c r="AF52" i="39"/>
  <c r="AE52" i="39"/>
  <c r="AD52" i="39"/>
  <c r="AI51" i="39"/>
  <c r="AH51" i="39"/>
  <c r="AG51" i="39"/>
  <c r="AF51" i="39"/>
  <c r="AE51" i="39"/>
  <c r="AD51" i="39"/>
  <c r="AI50" i="39"/>
  <c r="AH50" i="39"/>
  <c r="AG50" i="39"/>
  <c r="AF50" i="39"/>
  <c r="AE50" i="39"/>
  <c r="AD50" i="39"/>
  <c r="AI49" i="39"/>
  <c r="AH49" i="39"/>
  <c r="AG49" i="39"/>
  <c r="AF49" i="39"/>
  <c r="AE49" i="39"/>
  <c r="AD49" i="39"/>
  <c r="AI48" i="39"/>
  <c r="AH48" i="39"/>
  <c r="AG48" i="39"/>
  <c r="AF48" i="39"/>
  <c r="AE48" i="39"/>
  <c r="AD48" i="39"/>
  <c r="AI47" i="39"/>
  <c r="AH47" i="39"/>
  <c r="AG47" i="39"/>
  <c r="AF47" i="39"/>
  <c r="AE47" i="39"/>
  <c r="AD47" i="39"/>
  <c r="AI46" i="39"/>
  <c r="AH46" i="39"/>
  <c r="AG46" i="39"/>
  <c r="AF46" i="39"/>
  <c r="AE46" i="39"/>
  <c r="AD46" i="39"/>
  <c r="AI45" i="39"/>
  <c r="AH45" i="39"/>
  <c r="AG45" i="39"/>
  <c r="AF45" i="39"/>
  <c r="AE45" i="39"/>
  <c r="AD45" i="39"/>
  <c r="AI44" i="39"/>
  <c r="AH44" i="39"/>
  <c r="AG44" i="39"/>
  <c r="AF44" i="39"/>
  <c r="AE44" i="39"/>
  <c r="AD44" i="39"/>
  <c r="AI43" i="39"/>
  <c r="AH43" i="39"/>
  <c r="AG43" i="39"/>
  <c r="AF43" i="39"/>
  <c r="AE43" i="39"/>
  <c r="AD43" i="39"/>
  <c r="AI42" i="39"/>
  <c r="AH42" i="39"/>
  <c r="AG42" i="39"/>
  <c r="AF42" i="39"/>
  <c r="AE42" i="39"/>
  <c r="AD42" i="39"/>
  <c r="AI41" i="39"/>
  <c r="AH41" i="39"/>
  <c r="AG41" i="39"/>
  <c r="AF41" i="39"/>
  <c r="AE41" i="39"/>
  <c r="AD41" i="39"/>
  <c r="AI40" i="39"/>
  <c r="AH40" i="39"/>
  <c r="AG40" i="39"/>
  <c r="AF40" i="39"/>
  <c r="AE40" i="39"/>
  <c r="AD40" i="39"/>
  <c r="AI39" i="39"/>
  <c r="AH39" i="39"/>
  <c r="AG39" i="39"/>
  <c r="AF39" i="39"/>
  <c r="AE39" i="39"/>
  <c r="AD39" i="39"/>
  <c r="AI38" i="39"/>
  <c r="AH38" i="39"/>
  <c r="AG38" i="39"/>
  <c r="AF38" i="39"/>
  <c r="AE38" i="39"/>
  <c r="AD38" i="39"/>
  <c r="AI37" i="39"/>
  <c r="AH37" i="39"/>
  <c r="AG37" i="39"/>
  <c r="AF37" i="39"/>
  <c r="AE37" i="39"/>
  <c r="AD37" i="39"/>
  <c r="AI36" i="39"/>
  <c r="AH36" i="39"/>
  <c r="AG36" i="39"/>
  <c r="AF36" i="39"/>
  <c r="AE36" i="39"/>
  <c r="AD36" i="39"/>
  <c r="AI35" i="39"/>
  <c r="AH35" i="39"/>
  <c r="AG35" i="39"/>
  <c r="AF35" i="39"/>
  <c r="AE35" i="39"/>
  <c r="AD35" i="39"/>
  <c r="AI34" i="39"/>
  <c r="AH34" i="39"/>
  <c r="AG34" i="39"/>
  <c r="AF34" i="39"/>
  <c r="AE34" i="39"/>
  <c r="AD34" i="39"/>
  <c r="AI33" i="39"/>
  <c r="AH33" i="39"/>
  <c r="AG33" i="39"/>
  <c r="AF33" i="39"/>
  <c r="AE33" i="39"/>
  <c r="AD33" i="39"/>
  <c r="AI32" i="39"/>
  <c r="AH32" i="39"/>
  <c r="AG32" i="39"/>
  <c r="AF32" i="39"/>
  <c r="AE32" i="39"/>
  <c r="AD32" i="39"/>
  <c r="AI31" i="39"/>
  <c r="AH31" i="39"/>
  <c r="AG31" i="39"/>
  <c r="AF31" i="39"/>
  <c r="AE31" i="39"/>
  <c r="AD31" i="39"/>
  <c r="AI30" i="39"/>
  <c r="AH30" i="39"/>
  <c r="AG30" i="39"/>
  <c r="AF30" i="39"/>
  <c r="AE30" i="39"/>
  <c r="AD30" i="39"/>
  <c r="AI29" i="39"/>
  <c r="AH29" i="39"/>
  <c r="AG29" i="39"/>
  <c r="AF29" i="39"/>
  <c r="AE29" i="39"/>
  <c r="AD29" i="39"/>
  <c r="A17" i="39"/>
  <c r="A18" i="39" s="1"/>
  <c r="A19" i="39" s="1"/>
  <c r="A20" i="39" s="1"/>
  <c r="A21" i="39" s="1"/>
  <c r="A22" i="39" s="1"/>
  <c r="A23" i="39" s="1"/>
  <c r="A24" i="39" s="1"/>
  <c r="A16" i="39"/>
  <c r="AB14" i="39"/>
  <c r="Z14" i="39"/>
  <c r="Z16" i="39" s="1"/>
  <c r="X14" i="39"/>
  <c r="W28" i="39" s="1"/>
  <c r="Q14" i="39"/>
  <c r="Q28" i="39" s="1"/>
  <c r="M14" i="39"/>
  <c r="L14" i="39"/>
  <c r="AJ13" i="39"/>
  <c r="AI13" i="39"/>
  <c r="AH13" i="39"/>
  <c r="AH14" i="39" s="1"/>
  <c r="AG13" i="39"/>
  <c r="AG14" i="39" s="1"/>
  <c r="AF13" i="39"/>
  <c r="AE13" i="39"/>
  <c r="AC13" i="39"/>
  <c r="AA13" i="39"/>
  <c r="Y13" i="39"/>
  <c r="W13" i="39"/>
  <c r="P13" i="39"/>
  <c r="AJ12" i="39"/>
  <c r="AJ23" i="39" s="1"/>
  <c r="AI12" i="39"/>
  <c r="AH12" i="39"/>
  <c r="AG12" i="39"/>
  <c r="AF12" i="39"/>
  <c r="AE12" i="39"/>
  <c r="AI11" i="39"/>
  <c r="AH11" i="39"/>
  <c r="AG11" i="39"/>
  <c r="AF11" i="39"/>
  <c r="AE11" i="39"/>
  <c r="B10" i="39"/>
  <c r="B23" i="39" s="1"/>
  <c r="AE14" i="40" l="1"/>
  <c r="AF14" i="39"/>
  <c r="AE24" i="39"/>
  <c r="AI24" i="39"/>
  <c r="Z18" i="39"/>
  <c r="AJ16" i="39"/>
  <c r="AH24" i="40"/>
  <c r="AE24" i="40"/>
  <c r="AI24" i="40"/>
  <c r="AJ14" i="40"/>
  <c r="Q15" i="40"/>
  <c r="AH15" i="40"/>
  <c r="B16" i="40"/>
  <c r="Z16" i="40"/>
  <c r="AF16" i="40"/>
  <c r="AJ16" i="40"/>
  <c r="Q17" i="40"/>
  <c r="AH17" i="40"/>
  <c r="B18" i="40"/>
  <c r="Z18" i="40"/>
  <c r="AF18" i="40"/>
  <c r="AJ18" i="40"/>
  <c r="Q19" i="40"/>
  <c r="AH19" i="40"/>
  <c r="B20" i="40"/>
  <c r="Z20" i="40"/>
  <c r="AF20" i="40"/>
  <c r="AJ20" i="40"/>
  <c r="Q21" i="40"/>
  <c r="AH21" i="40"/>
  <c r="B22" i="40"/>
  <c r="Z22" i="40"/>
  <c r="AF22" i="40"/>
  <c r="AJ22" i="40"/>
  <c r="Q23" i="40"/>
  <c r="AH23" i="40"/>
  <c r="B24" i="40"/>
  <c r="Z24" i="40"/>
  <c r="AF24" i="40"/>
  <c r="AJ24" i="40"/>
  <c r="X28" i="40"/>
  <c r="X15" i="40"/>
  <c r="AI15" i="40"/>
  <c r="M16" i="40"/>
  <c r="AD17" i="40" s="1"/>
  <c r="AB16" i="40"/>
  <c r="AG16" i="40"/>
  <c r="X17" i="40"/>
  <c r="AE17" i="40"/>
  <c r="AI17" i="40"/>
  <c r="M18" i="40"/>
  <c r="AD19" i="40" s="1"/>
  <c r="AB18" i="40"/>
  <c r="AG18" i="40"/>
  <c r="X19" i="40"/>
  <c r="AE19" i="40"/>
  <c r="AI19" i="40"/>
  <c r="M20" i="40"/>
  <c r="AD21" i="40" s="1"/>
  <c r="AB20" i="40"/>
  <c r="AG20" i="40"/>
  <c r="X21" i="40"/>
  <c r="AE21" i="40"/>
  <c r="AI21" i="40"/>
  <c r="M22" i="40"/>
  <c r="AD23" i="40" s="1"/>
  <c r="AB22" i="40"/>
  <c r="AG22" i="40"/>
  <c r="X23" i="40"/>
  <c r="AE23" i="40"/>
  <c r="AI23" i="40"/>
  <c r="M24" i="40"/>
  <c r="AB24" i="40"/>
  <c r="AG24" i="40"/>
  <c r="P28" i="40"/>
  <c r="Y28" i="40"/>
  <c r="B15" i="40"/>
  <c r="Z15" i="40"/>
  <c r="AF15" i="40"/>
  <c r="AJ15" i="40"/>
  <c r="Q16" i="40"/>
  <c r="AH16" i="40"/>
  <c r="B17" i="40"/>
  <c r="Z17" i="40"/>
  <c r="AF17" i="40"/>
  <c r="AJ17" i="40"/>
  <c r="Q18" i="40"/>
  <c r="AH18" i="40"/>
  <c r="B19" i="40"/>
  <c r="Z19" i="40"/>
  <c r="AF19" i="40"/>
  <c r="AJ19" i="40"/>
  <c r="Q20" i="40"/>
  <c r="AH20" i="40"/>
  <c r="B21" i="40"/>
  <c r="Z21" i="40"/>
  <c r="AF21" i="40"/>
  <c r="AJ21" i="40"/>
  <c r="Q22" i="40"/>
  <c r="AH22" i="40"/>
  <c r="Z23" i="40"/>
  <c r="AF23" i="40"/>
  <c r="Q24" i="40"/>
  <c r="M15" i="40"/>
  <c r="AD16" i="40" s="1"/>
  <c r="AB15" i="40"/>
  <c r="AG15" i="40"/>
  <c r="X16" i="40"/>
  <c r="AE16" i="40"/>
  <c r="AI16" i="40"/>
  <c r="M17" i="40"/>
  <c r="AD18" i="40" s="1"/>
  <c r="AB17" i="40"/>
  <c r="AG17" i="40"/>
  <c r="X18" i="40"/>
  <c r="AE18" i="40"/>
  <c r="AI18" i="40"/>
  <c r="M19" i="40"/>
  <c r="AD20" i="40" s="1"/>
  <c r="AB19" i="40"/>
  <c r="AG19" i="40"/>
  <c r="X20" i="40"/>
  <c r="AE20" i="40"/>
  <c r="AI20" i="40"/>
  <c r="M21" i="40"/>
  <c r="AD22" i="40" s="1"/>
  <c r="AB21" i="40"/>
  <c r="AG21" i="40"/>
  <c r="X22" i="40"/>
  <c r="AE22" i="40"/>
  <c r="AI22" i="40"/>
  <c r="M23" i="40"/>
  <c r="AD24" i="40" s="1"/>
  <c r="AB23" i="40"/>
  <c r="AG23" i="40"/>
  <c r="X24" i="40"/>
  <c r="AE19" i="39"/>
  <c r="AI19" i="39"/>
  <c r="AJ14" i="39"/>
  <c r="AB16" i="39"/>
  <c r="M18" i="39"/>
  <c r="AD19" i="39" s="1"/>
  <c r="AB20" i="39"/>
  <c r="B16" i="39"/>
  <c r="AB22" i="39"/>
  <c r="AH24" i="39"/>
  <c r="AH15" i="39"/>
  <c r="M16" i="39"/>
  <c r="AD17" i="39" s="1"/>
  <c r="AB18" i="39"/>
  <c r="AI15" i="39"/>
  <c r="AH17" i="39"/>
  <c r="M20" i="39"/>
  <c r="AD21" i="39" s="1"/>
  <c r="AE14" i="39"/>
  <c r="AI14" i="39"/>
  <c r="Q15" i="39"/>
  <c r="AF15" i="39" s="1"/>
  <c r="AF16" i="39"/>
  <c r="Q17" i="39"/>
  <c r="B18" i="39"/>
  <c r="AF18" i="39"/>
  <c r="AJ18" i="39"/>
  <c r="Q19" i="39"/>
  <c r="AH19" i="39"/>
  <c r="B20" i="39"/>
  <c r="Z20" i="39"/>
  <c r="AF20" i="39"/>
  <c r="AJ20" i="39"/>
  <c r="Q21" i="39"/>
  <c r="AH21" i="39"/>
  <c r="B22" i="39"/>
  <c r="Z22" i="39"/>
  <c r="AF22" i="39"/>
  <c r="AJ22" i="39"/>
  <c r="Q23" i="39"/>
  <c r="AH23" i="39"/>
  <c r="B24" i="39"/>
  <c r="Z24" i="39"/>
  <c r="AF24" i="39"/>
  <c r="AJ24" i="39"/>
  <c r="X28" i="39"/>
  <c r="X15" i="39"/>
  <c r="AG20" i="39"/>
  <c r="X21" i="39"/>
  <c r="AE21" i="39"/>
  <c r="AI21" i="39"/>
  <c r="M22" i="39"/>
  <c r="AD23" i="39" s="1"/>
  <c r="AG22" i="39"/>
  <c r="X23" i="39"/>
  <c r="AE23" i="39"/>
  <c r="AI23" i="39"/>
  <c r="M24" i="39"/>
  <c r="AB24" i="39"/>
  <c r="AG24" i="39"/>
  <c r="P28" i="39"/>
  <c r="Y28" i="39"/>
  <c r="AG16" i="39"/>
  <c r="X17" i="39"/>
  <c r="AE17" i="39"/>
  <c r="AI17" i="39"/>
  <c r="AG18" i="39"/>
  <c r="X19" i="39"/>
  <c r="B15" i="39"/>
  <c r="Z15" i="39"/>
  <c r="AJ15" i="39"/>
  <c r="Q16" i="39"/>
  <c r="AH16" i="39"/>
  <c r="B17" i="39"/>
  <c r="Z17" i="39"/>
  <c r="AF17" i="39"/>
  <c r="AJ17" i="39"/>
  <c r="Q18" i="39"/>
  <c r="AH18" i="39"/>
  <c r="B19" i="39"/>
  <c r="Z19" i="39"/>
  <c r="AF19" i="39"/>
  <c r="AJ19" i="39"/>
  <c r="Q20" i="39"/>
  <c r="AH20" i="39"/>
  <c r="B21" i="39"/>
  <c r="Z21" i="39"/>
  <c r="AF21" i="39"/>
  <c r="AJ21" i="39"/>
  <c r="Q22" i="39"/>
  <c r="AH22" i="39"/>
  <c r="Z23" i="39"/>
  <c r="AF23" i="39"/>
  <c r="Q24" i="39"/>
  <c r="M15" i="39"/>
  <c r="AE15" i="39" s="1"/>
  <c r="AB15" i="39"/>
  <c r="AG15" i="39"/>
  <c r="X16" i="39"/>
  <c r="AE16" i="39"/>
  <c r="AI16" i="39"/>
  <c r="M17" i="39"/>
  <c r="AD18" i="39" s="1"/>
  <c r="AB17" i="39"/>
  <c r="AG17" i="39"/>
  <c r="X18" i="39"/>
  <c r="AE18" i="39"/>
  <c r="AI18" i="39"/>
  <c r="M19" i="39"/>
  <c r="AD20" i="39" s="1"/>
  <c r="AB19" i="39"/>
  <c r="AG19" i="39"/>
  <c r="X20" i="39"/>
  <c r="AE20" i="39"/>
  <c r="AI20" i="39"/>
  <c r="M21" i="39"/>
  <c r="AD22" i="39" s="1"/>
  <c r="AB21" i="39"/>
  <c r="AG21" i="39"/>
  <c r="X22" i="39"/>
  <c r="AE22" i="39"/>
  <c r="AI22" i="39"/>
  <c r="M23" i="39"/>
  <c r="AD24" i="39" s="1"/>
  <c r="AB23" i="39"/>
  <c r="AG23" i="39"/>
  <c r="X24" i="39"/>
  <c r="AI13" i="8"/>
  <c r="AH13" i="8"/>
  <c r="AG13" i="8"/>
  <c r="AF13" i="8"/>
  <c r="AI12" i="8"/>
  <c r="AI11" i="8"/>
  <c r="AH12" i="8"/>
  <c r="AH11" i="8"/>
  <c r="AG12" i="8"/>
  <c r="AG11" i="8"/>
  <c r="AF12" i="8"/>
  <c r="AF11" i="8"/>
  <c r="AE12" i="8"/>
  <c r="AE11" i="8"/>
  <c r="AB14" i="8"/>
  <c r="Z14" i="8"/>
  <c r="X14" i="8"/>
  <c r="Q14" i="8"/>
  <c r="AC13" i="8"/>
  <c r="AA13" i="8"/>
  <c r="Y13" i="8"/>
  <c r="W13" i="8"/>
  <c r="AE15" i="40" l="1"/>
  <c r="AE25" i="40" s="1"/>
  <c r="AE26" i="40" s="1"/>
  <c r="X19" i="8"/>
  <c r="X23" i="8"/>
  <c r="X16" i="8"/>
  <c r="X20" i="8"/>
  <c r="X24" i="8"/>
  <c r="X17" i="8"/>
  <c r="X21" i="8"/>
  <c r="X15" i="8"/>
  <c r="X18" i="8"/>
  <c r="X22" i="8"/>
  <c r="Z17" i="8"/>
  <c r="Z21" i="8"/>
  <c r="Z15" i="8"/>
  <c r="Z18" i="8"/>
  <c r="Z22" i="8"/>
  <c r="Z19" i="8"/>
  <c r="Z23" i="8"/>
  <c r="Z16" i="8"/>
  <c r="Z20" i="8"/>
  <c r="Z24" i="8"/>
  <c r="AB19" i="8"/>
  <c r="AB23" i="8"/>
  <c r="AB16" i="8"/>
  <c r="AB20" i="8"/>
  <c r="AB24" i="8"/>
  <c r="AB17" i="8"/>
  <c r="AB21" i="8"/>
  <c r="AB15" i="8"/>
  <c r="AB18" i="8"/>
  <c r="AB22" i="8"/>
  <c r="AF25" i="40"/>
  <c r="AF26" i="40" s="1"/>
  <c r="AI25" i="40"/>
  <c r="AI26" i="40" s="1"/>
  <c r="AH25" i="40"/>
  <c r="AH26" i="40" s="1"/>
  <c r="AG25" i="40"/>
  <c r="AG26" i="40" s="1"/>
  <c r="AD15" i="40"/>
  <c r="AJ25" i="40"/>
  <c r="AJ26" i="40"/>
  <c r="AE25" i="39"/>
  <c r="AE26" i="39" s="1"/>
  <c r="AH25" i="39"/>
  <c r="AH26" i="39" s="1"/>
  <c r="AI25" i="39"/>
  <c r="AI26" i="39" s="1"/>
  <c r="AD16" i="39"/>
  <c r="AD15" i="39"/>
  <c r="AJ25" i="39"/>
  <c r="AJ26" i="39"/>
  <c r="AF25" i="39"/>
  <c r="AF26" i="39" s="1"/>
  <c r="AG25" i="39"/>
  <c r="AG26" i="39" s="1"/>
  <c r="AH17" i="8"/>
  <c r="AH21" i="8"/>
  <c r="AH18" i="8"/>
  <c r="AH22" i="8"/>
  <c r="AH19" i="8"/>
  <c r="AH23" i="8"/>
  <c r="AH16" i="8"/>
  <c r="AH20" i="8"/>
  <c r="AH24" i="8"/>
  <c r="AI16" i="8"/>
  <c r="AI20" i="8"/>
  <c r="AI24" i="8"/>
  <c r="AI17" i="8"/>
  <c r="AI21" i="8"/>
  <c r="AI18" i="8"/>
  <c r="AI22" i="8"/>
  <c r="AI19" i="8"/>
  <c r="AI23" i="8"/>
  <c r="AF19" i="8"/>
  <c r="AF23" i="8"/>
  <c r="AF16" i="8"/>
  <c r="AF20" i="8"/>
  <c r="AF24" i="8"/>
  <c r="AF17" i="8"/>
  <c r="AF21" i="8"/>
  <c r="AF18" i="8"/>
  <c r="AF22" i="8"/>
  <c r="AG18" i="8"/>
  <c r="AG22" i="8"/>
  <c r="AG19" i="8"/>
  <c r="AG23" i="8"/>
  <c r="AG16" i="8"/>
  <c r="AG20" i="8"/>
  <c r="AG24" i="8"/>
  <c r="AG17" i="8"/>
  <c r="AG21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29" i="8"/>
  <c r="AI14" i="8" l="1"/>
  <c r="Y28" i="8"/>
  <c r="AJ13" i="8"/>
  <c r="AJ12" i="8"/>
  <c r="AJ15" i="8" s="1"/>
  <c r="M14" i="8"/>
  <c r="P13" i="8"/>
  <c r="AE13" i="8"/>
  <c r="AE14" i="8" l="1"/>
  <c r="AE16" i="8"/>
  <c r="AE20" i="8"/>
  <c r="AE24" i="8"/>
  <c r="AE17" i="8"/>
  <c r="AE21" i="8"/>
  <c r="AE18" i="8"/>
  <c r="AE22" i="8"/>
  <c r="AE19" i="8"/>
  <c r="AE23" i="8"/>
  <c r="AJ19" i="8"/>
  <c r="AJ23" i="8"/>
  <c r="AJ16" i="8"/>
  <c r="AJ20" i="8"/>
  <c r="AJ24" i="8"/>
  <c r="AJ14" i="8"/>
  <c r="AJ17" i="8"/>
  <c r="AJ21" i="8"/>
  <c r="AJ18" i="8"/>
  <c r="AJ22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29" i="8"/>
  <c r="X28" i="8"/>
  <c r="AJ26" i="8" l="1"/>
  <c r="AJ25" i="8"/>
  <c r="AH14" i="8"/>
  <c r="AG93" i="8"/>
  <c r="AF93" i="8"/>
  <c r="AE93" i="8"/>
  <c r="AD93" i="8"/>
  <c r="AG92" i="8"/>
  <c r="AF92" i="8"/>
  <c r="AE92" i="8"/>
  <c r="AD92" i="8"/>
  <c r="AG91" i="8"/>
  <c r="AF91" i="8"/>
  <c r="AE91" i="8"/>
  <c r="AD91" i="8"/>
  <c r="AG90" i="8"/>
  <c r="AF90" i="8"/>
  <c r="AE90" i="8"/>
  <c r="AD90" i="8"/>
  <c r="AG89" i="8"/>
  <c r="AF89" i="8"/>
  <c r="AE89" i="8"/>
  <c r="AD89" i="8"/>
  <c r="AG88" i="8"/>
  <c r="AF88" i="8"/>
  <c r="AE88" i="8"/>
  <c r="AD88" i="8"/>
  <c r="AG87" i="8"/>
  <c r="AF87" i="8"/>
  <c r="AE87" i="8"/>
  <c r="AD87" i="8"/>
  <c r="AG86" i="8"/>
  <c r="AF86" i="8"/>
  <c r="AE86" i="8"/>
  <c r="AD86" i="8"/>
  <c r="AG85" i="8"/>
  <c r="AF85" i="8"/>
  <c r="AE85" i="8"/>
  <c r="AD85" i="8"/>
  <c r="AG84" i="8"/>
  <c r="AF84" i="8"/>
  <c r="AE84" i="8"/>
  <c r="AD84" i="8"/>
  <c r="AG83" i="8"/>
  <c r="AF83" i="8"/>
  <c r="AE83" i="8"/>
  <c r="AD83" i="8"/>
  <c r="AG82" i="8"/>
  <c r="AF82" i="8"/>
  <c r="AE82" i="8"/>
  <c r="AD82" i="8"/>
  <c r="AG81" i="8"/>
  <c r="AF81" i="8"/>
  <c r="AE81" i="8"/>
  <c r="AD81" i="8"/>
  <c r="AG80" i="8"/>
  <c r="AF80" i="8"/>
  <c r="AE80" i="8"/>
  <c r="AD80" i="8"/>
  <c r="AG79" i="8"/>
  <c r="AF79" i="8"/>
  <c r="AE79" i="8"/>
  <c r="AD79" i="8"/>
  <c r="AG78" i="8"/>
  <c r="AF78" i="8"/>
  <c r="AE78" i="8"/>
  <c r="AD78" i="8"/>
  <c r="AG77" i="8"/>
  <c r="AF77" i="8"/>
  <c r="AE77" i="8"/>
  <c r="AD77" i="8"/>
  <c r="AG76" i="8"/>
  <c r="AF76" i="8"/>
  <c r="AE76" i="8"/>
  <c r="AD76" i="8"/>
  <c r="AG75" i="8"/>
  <c r="AF75" i="8"/>
  <c r="AE75" i="8"/>
  <c r="AD75" i="8"/>
  <c r="AG74" i="8"/>
  <c r="AF74" i="8"/>
  <c r="AE74" i="8"/>
  <c r="AD74" i="8"/>
  <c r="AG73" i="8"/>
  <c r="AF73" i="8"/>
  <c r="AE73" i="8"/>
  <c r="AD73" i="8"/>
  <c r="AG72" i="8"/>
  <c r="AF72" i="8"/>
  <c r="AE72" i="8"/>
  <c r="AD72" i="8"/>
  <c r="AG71" i="8"/>
  <c r="AF71" i="8"/>
  <c r="AE71" i="8"/>
  <c r="AD71" i="8"/>
  <c r="AG70" i="8"/>
  <c r="AF70" i="8"/>
  <c r="AE70" i="8"/>
  <c r="AD70" i="8"/>
  <c r="AG69" i="8"/>
  <c r="AF69" i="8"/>
  <c r="AE69" i="8"/>
  <c r="AD69" i="8"/>
  <c r="AG68" i="8"/>
  <c r="AF68" i="8"/>
  <c r="AE68" i="8"/>
  <c r="AD68" i="8"/>
  <c r="AG67" i="8"/>
  <c r="AF67" i="8"/>
  <c r="AE67" i="8"/>
  <c r="AD67" i="8"/>
  <c r="AG66" i="8"/>
  <c r="AF66" i="8"/>
  <c r="AE66" i="8"/>
  <c r="AD66" i="8"/>
  <c r="AG65" i="8"/>
  <c r="AF65" i="8"/>
  <c r="AE65" i="8"/>
  <c r="AD65" i="8"/>
  <c r="AG64" i="8"/>
  <c r="AF64" i="8"/>
  <c r="AE64" i="8"/>
  <c r="AD64" i="8"/>
  <c r="AG63" i="8"/>
  <c r="AF63" i="8"/>
  <c r="AE63" i="8"/>
  <c r="AD63" i="8"/>
  <c r="AG62" i="8"/>
  <c r="AF62" i="8"/>
  <c r="AE62" i="8"/>
  <c r="AD62" i="8"/>
  <c r="AG61" i="8"/>
  <c r="AF61" i="8"/>
  <c r="AE61" i="8"/>
  <c r="AD61" i="8"/>
  <c r="AG60" i="8"/>
  <c r="AF60" i="8"/>
  <c r="AE60" i="8"/>
  <c r="AD60" i="8"/>
  <c r="AG59" i="8"/>
  <c r="AF59" i="8"/>
  <c r="AE59" i="8"/>
  <c r="AD59" i="8"/>
  <c r="AG58" i="8"/>
  <c r="AF58" i="8"/>
  <c r="AE58" i="8"/>
  <c r="AD58" i="8"/>
  <c r="AG57" i="8"/>
  <c r="AF57" i="8"/>
  <c r="AE57" i="8"/>
  <c r="AD57" i="8"/>
  <c r="AG56" i="8"/>
  <c r="AF56" i="8"/>
  <c r="AE56" i="8"/>
  <c r="AD56" i="8"/>
  <c r="AG55" i="8"/>
  <c r="AF55" i="8"/>
  <c r="AE55" i="8"/>
  <c r="AD55" i="8"/>
  <c r="AG54" i="8"/>
  <c r="AF54" i="8"/>
  <c r="AE54" i="8"/>
  <c r="AD54" i="8"/>
  <c r="AG53" i="8"/>
  <c r="AF53" i="8"/>
  <c r="AE53" i="8"/>
  <c r="AD53" i="8"/>
  <c r="AG52" i="8"/>
  <c r="AF52" i="8"/>
  <c r="AE52" i="8"/>
  <c r="AD52" i="8"/>
  <c r="AG51" i="8"/>
  <c r="AF51" i="8"/>
  <c r="AE51" i="8"/>
  <c r="AD51" i="8"/>
  <c r="AG50" i="8"/>
  <c r="AF50" i="8"/>
  <c r="AE50" i="8"/>
  <c r="AD50" i="8"/>
  <c r="AG49" i="8"/>
  <c r="AF49" i="8"/>
  <c r="AE49" i="8"/>
  <c r="AD49" i="8"/>
  <c r="AG48" i="8"/>
  <c r="AF48" i="8"/>
  <c r="AE48" i="8"/>
  <c r="AD48" i="8"/>
  <c r="AG47" i="8"/>
  <c r="AF47" i="8"/>
  <c r="AE47" i="8"/>
  <c r="AD47" i="8"/>
  <c r="AG46" i="8"/>
  <c r="AF46" i="8"/>
  <c r="AE46" i="8"/>
  <c r="AD46" i="8"/>
  <c r="AG45" i="8"/>
  <c r="AF45" i="8"/>
  <c r="AE45" i="8"/>
  <c r="AD45" i="8"/>
  <c r="AG44" i="8"/>
  <c r="AF44" i="8"/>
  <c r="AE44" i="8"/>
  <c r="AD44" i="8"/>
  <c r="AG43" i="8"/>
  <c r="AF43" i="8"/>
  <c r="AE43" i="8"/>
  <c r="AD43" i="8"/>
  <c r="AG42" i="8"/>
  <c r="AF42" i="8"/>
  <c r="AE42" i="8"/>
  <c r="AD42" i="8"/>
  <c r="AG41" i="8"/>
  <c r="AF41" i="8"/>
  <c r="AE41" i="8"/>
  <c r="AD41" i="8"/>
  <c r="AG40" i="8"/>
  <c r="AF40" i="8"/>
  <c r="AE40" i="8"/>
  <c r="AD40" i="8"/>
  <c r="AG39" i="8"/>
  <c r="AF39" i="8"/>
  <c r="AE39" i="8"/>
  <c r="AD39" i="8"/>
  <c r="AG38" i="8"/>
  <c r="AF38" i="8"/>
  <c r="AE38" i="8"/>
  <c r="AD38" i="8"/>
  <c r="AG37" i="8"/>
  <c r="AF37" i="8"/>
  <c r="AE37" i="8"/>
  <c r="AD37" i="8"/>
  <c r="AG36" i="8"/>
  <c r="AF36" i="8"/>
  <c r="AE36" i="8"/>
  <c r="AD36" i="8"/>
  <c r="AG35" i="8"/>
  <c r="AF35" i="8"/>
  <c r="AE35" i="8"/>
  <c r="AD35" i="8"/>
  <c r="AG34" i="8"/>
  <c r="AF34" i="8"/>
  <c r="AE34" i="8"/>
  <c r="AD34" i="8"/>
  <c r="AG33" i="8"/>
  <c r="AF33" i="8"/>
  <c r="AE33" i="8"/>
  <c r="AD33" i="8"/>
  <c r="AG32" i="8"/>
  <c r="AF32" i="8"/>
  <c r="AE32" i="8"/>
  <c r="AD32" i="8"/>
  <c r="AG31" i="8"/>
  <c r="AF31" i="8"/>
  <c r="AE31" i="8"/>
  <c r="AD31" i="8"/>
  <c r="AG30" i="8"/>
  <c r="AF30" i="8"/>
  <c r="AE30" i="8"/>
  <c r="AD30" i="8"/>
  <c r="AG29" i="8"/>
  <c r="AF29" i="8"/>
  <c r="AE29" i="8"/>
  <c r="AD29" i="8"/>
  <c r="AI15" i="8" s="1"/>
  <c r="A16" i="8"/>
  <c r="A17" i="8" s="1"/>
  <c r="A18" i="8" s="1"/>
  <c r="A19" i="8" s="1"/>
  <c r="A20" i="8" s="1"/>
  <c r="A21" i="8" s="1"/>
  <c r="A22" i="8" s="1"/>
  <c r="A23" i="8" s="1"/>
  <c r="A24" i="8" s="1"/>
  <c r="L14" i="8"/>
  <c r="B10" i="8"/>
  <c r="D96" i="6"/>
  <c r="C96" i="6"/>
  <c r="D95" i="6"/>
  <c r="C95" i="6"/>
  <c r="D94" i="6"/>
  <c r="C94" i="6"/>
  <c r="D93" i="6"/>
  <c r="C93" i="6"/>
  <c r="D92" i="6"/>
  <c r="C92" i="6"/>
  <c r="D91" i="6"/>
  <c r="C91" i="6"/>
  <c r="E84" i="6"/>
  <c r="D84" i="6"/>
  <c r="C84" i="6"/>
  <c r="B84" i="6"/>
  <c r="A84" i="6"/>
  <c r="E83" i="6"/>
  <c r="D83" i="6"/>
  <c r="C83" i="6"/>
  <c r="B83" i="6"/>
  <c r="A83" i="6"/>
  <c r="E82" i="6"/>
  <c r="D82" i="6"/>
  <c r="C82" i="6"/>
  <c r="B82" i="6"/>
  <c r="A82" i="6"/>
  <c r="E81" i="6"/>
  <c r="D81" i="6"/>
  <c r="C81" i="6"/>
  <c r="B81" i="6"/>
  <c r="A81" i="6"/>
  <c r="E80" i="6"/>
  <c r="D80" i="6"/>
  <c r="C80" i="6"/>
  <c r="B80" i="6"/>
  <c r="A80" i="6"/>
  <c r="E79" i="6"/>
  <c r="D79" i="6"/>
  <c r="C79" i="6"/>
  <c r="B79" i="6"/>
  <c r="A79" i="6"/>
  <c r="E78" i="6"/>
  <c r="D78" i="6"/>
  <c r="C78" i="6"/>
  <c r="B78" i="6"/>
  <c r="A78" i="6"/>
  <c r="E77" i="6"/>
  <c r="D77" i="6"/>
  <c r="C77" i="6"/>
  <c r="B77" i="6"/>
  <c r="A77" i="6"/>
  <c r="E76" i="6"/>
  <c r="D76" i="6"/>
  <c r="C76" i="6"/>
  <c r="B76" i="6"/>
  <c r="A76" i="6"/>
  <c r="E75" i="6"/>
  <c r="D75" i="6"/>
  <c r="C75" i="6"/>
  <c r="B75" i="6"/>
  <c r="A75" i="6"/>
  <c r="E74" i="6"/>
  <c r="D74" i="6"/>
  <c r="C74" i="6"/>
  <c r="B74" i="6"/>
  <c r="A74" i="6"/>
  <c r="E73" i="6"/>
  <c r="D73" i="6"/>
  <c r="C73" i="6"/>
  <c r="B73" i="6"/>
  <c r="A73" i="6"/>
  <c r="E72" i="6"/>
  <c r="D72" i="6"/>
  <c r="C72" i="6"/>
  <c r="B72" i="6"/>
  <c r="A72" i="6"/>
  <c r="E71" i="6"/>
  <c r="D71" i="6"/>
  <c r="C71" i="6"/>
  <c r="B71" i="6"/>
  <c r="A71" i="6"/>
  <c r="E70" i="6"/>
  <c r="D70" i="6"/>
  <c r="C70" i="6"/>
  <c r="B70" i="6"/>
  <c r="A70" i="6"/>
  <c r="E69" i="6"/>
  <c r="D69" i="6"/>
  <c r="C69" i="6"/>
  <c r="B69" i="6"/>
  <c r="A69" i="6"/>
  <c r="E68" i="6"/>
  <c r="D68" i="6"/>
  <c r="C68" i="6"/>
  <c r="B68" i="6"/>
  <c r="A68" i="6"/>
  <c r="E67" i="6"/>
  <c r="D67" i="6"/>
  <c r="C67" i="6"/>
  <c r="B67" i="6"/>
  <c r="A67" i="6"/>
  <c r="E66" i="6"/>
  <c r="D66" i="6"/>
  <c r="C66" i="6"/>
  <c r="B66" i="6"/>
  <c r="A66" i="6"/>
  <c r="E65" i="6"/>
  <c r="D65" i="6"/>
  <c r="C65" i="6"/>
  <c r="B65" i="6"/>
  <c r="A65" i="6"/>
  <c r="E64" i="6"/>
  <c r="D64" i="6"/>
  <c r="C64" i="6"/>
  <c r="B64" i="6"/>
  <c r="A64" i="6"/>
  <c r="E63" i="6"/>
  <c r="D63" i="6"/>
  <c r="C63" i="6"/>
  <c r="B63" i="6"/>
  <c r="A63" i="6"/>
  <c r="E62" i="6"/>
  <c r="D62" i="6"/>
  <c r="C62" i="6"/>
  <c r="B62" i="6"/>
  <c r="A62" i="6"/>
  <c r="E61" i="6"/>
  <c r="D61" i="6"/>
  <c r="C61" i="6"/>
  <c r="B61" i="6"/>
  <c r="A61" i="6"/>
  <c r="E60" i="6"/>
  <c r="D60" i="6"/>
  <c r="C60" i="6"/>
  <c r="B60" i="6"/>
  <c r="A60" i="6"/>
  <c r="E59" i="6"/>
  <c r="D59" i="6"/>
  <c r="C59" i="6"/>
  <c r="B59" i="6"/>
  <c r="A59" i="6"/>
  <c r="E58" i="6"/>
  <c r="D58" i="6"/>
  <c r="C58" i="6"/>
  <c r="B58" i="6"/>
  <c r="A58" i="6"/>
  <c r="E57" i="6"/>
  <c r="D57" i="6"/>
  <c r="C57" i="6"/>
  <c r="B57" i="6"/>
  <c r="A57" i="6"/>
  <c r="E56" i="6"/>
  <c r="D56" i="6"/>
  <c r="C56" i="6"/>
  <c r="B56" i="6"/>
  <c r="A56" i="6"/>
  <c r="E55" i="6"/>
  <c r="D55" i="6"/>
  <c r="C55" i="6"/>
  <c r="B55" i="6"/>
  <c r="A55" i="6"/>
  <c r="E54" i="6"/>
  <c r="D54" i="6"/>
  <c r="C54" i="6"/>
  <c r="B54" i="6"/>
  <c r="A54" i="6"/>
  <c r="E53" i="6"/>
  <c r="D53" i="6"/>
  <c r="C53" i="6"/>
  <c r="B53" i="6"/>
  <c r="A53" i="6"/>
  <c r="E52" i="6"/>
  <c r="D52" i="6"/>
  <c r="C52" i="6"/>
  <c r="B52" i="6"/>
  <c r="A52" i="6"/>
  <c r="E51" i="6"/>
  <c r="D51" i="6"/>
  <c r="C51" i="6"/>
  <c r="B51" i="6"/>
  <c r="A51" i="6"/>
  <c r="E50" i="6"/>
  <c r="D50" i="6"/>
  <c r="C50" i="6"/>
  <c r="B50" i="6"/>
  <c r="A50" i="6"/>
  <c r="E49" i="6"/>
  <c r="D49" i="6"/>
  <c r="C49" i="6"/>
  <c r="B49" i="6"/>
  <c r="A49" i="6"/>
  <c r="E48" i="6"/>
  <c r="D48" i="6"/>
  <c r="C48" i="6"/>
  <c r="B48" i="6"/>
  <c r="A48" i="6"/>
  <c r="E47" i="6"/>
  <c r="D47" i="6"/>
  <c r="C47" i="6"/>
  <c r="B47" i="6"/>
  <c r="A47" i="6"/>
  <c r="E46" i="6"/>
  <c r="D46" i="6"/>
  <c r="C46" i="6"/>
  <c r="B46" i="6"/>
  <c r="A46" i="6"/>
  <c r="E45" i="6"/>
  <c r="D45" i="6"/>
  <c r="C45" i="6"/>
  <c r="B45" i="6"/>
  <c r="A45" i="6"/>
  <c r="E44" i="6"/>
  <c r="D44" i="6"/>
  <c r="C44" i="6"/>
  <c r="B44" i="6"/>
  <c r="A44" i="6"/>
  <c r="E43" i="6"/>
  <c r="D43" i="6"/>
  <c r="C43" i="6"/>
  <c r="B43" i="6"/>
  <c r="A43" i="6"/>
  <c r="E42" i="6"/>
  <c r="D42" i="6"/>
  <c r="C42" i="6"/>
  <c r="B42" i="6"/>
  <c r="A42" i="6"/>
  <c r="E41" i="6"/>
  <c r="D41" i="6"/>
  <c r="C41" i="6"/>
  <c r="B41" i="6"/>
  <c r="A41" i="6"/>
  <c r="E40" i="6"/>
  <c r="D40" i="6"/>
  <c r="C40" i="6"/>
  <c r="B40" i="6"/>
  <c r="A40" i="6"/>
  <c r="E39" i="6"/>
  <c r="D39" i="6"/>
  <c r="C39" i="6"/>
  <c r="B39" i="6"/>
  <c r="A39" i="6"/>
  <c r="E38" i="6"/>
  <c r="D38" i="6"/>
  <c r="C38" i="6"/>
  <c r="B38" i="6"/>
  <c r="A38" i="6"/>
  <c r="E37" i="6"/>
  <c r="D37" i="6"/>
  <c r="C37" i="6"/>
  <c r="B37" i="6"/>
  <c r="A37" i="6"/>
  <c r="E36" i="6"/>
  <c r="D36" i="6"/>
  <c r="C36" i="6"/>
  <c r="B36" i="6"/>
  <c r="A36" i="6"/>
  <c r="E35" i="6"/>
  <c r="D35" i="6"/>
  <c r="C35" i="6"/>
  <c r="B35" i="6"/>
  <c r="A35" i="6"/>
  <c r="E34" i="6"/>
  <c r="D34" i="6"/>
  <c r="C34" i="6"/>
  <c r="B34" i="6"/>
  <c r="A34" i="6"/>
  <c r="E33" i="6"/>
  <c r="D33" i="6"/>
  <c r="C33" i="6"/>
  <c r="B33" i="6"/>
  <c r="A33" i="6"/>
  <c r="E32" i="6"/>
  <c r="D32" i="6"/>
  <c r="C32" i="6"/>
  <c r="B32" i="6"/>
  <c r="A32" i="6"/>
  <c r="E31" i="6"/>
  <c r="D31" i="6"/>
  <c r="C31" i="6"/>
  <c r="B31" i="6"/>
  <c r="A31" i="6"/>
  <c r="E30" i="6"/>
  <c r="D30" i="6"/>
  <c r="C30" i="6"/>
  <c r="B30" i="6"/>
  <c r="A30" i="6"/>
  <c r="E29" i="6"/>
  <c r="D29" i="6"/>
  <c r="C29" i="6"/>
  <c r="B29" i="6"/>
  <c r="A29" i="6"/>
  <c r="E28" i="6"/>
  <c r="D28" i="6"/>
  <c r="C28" i="6"/>
  <c r="B28" i="6"/>
  <c r="A28" i="6"/>
  <c r="E27" i="6"/>
  <c r="D27" i="6"/>
  <c r="C27" i="6"/>
  <c r="B27" i="6"/>
  <c r="A27" i="6"/>
  <c r="E26" i="6"/>
  <c r="D26" i="6"/>
  <c r="C26" i="6"/>
  <c r="B26" i="6"/>
  <c r="A26" i="6"/>
  <c r="E25" i="6"/>
  <c r="D25" i="6"/>
  <c r="C25" i="6"/>
  <c r="B25" i="6"/>
  <c r="A25" i="6"/>
  <c r="E24" i="6"/>
  <c r="D24" i="6"/>
  <c r="C24" i="6"/>
  <c r="B24" i="6"/>
  <c r="A24" i="6"/>
  <c r="E23" i="6"/>
  <c r="D23" i="6"/>
  <c r="C23" i="6"/>
  <c r="B23" i="6"/>
  <c r="A23" i="6"/>
  <c r="E22" i="6"/>
  <c r="D22" i="6"/>
  <c r="C22" i="6"/>
  <c r="B22" i="6"/>
  <c r="A22" i="6"/>
  <c r="E21" i="6"/>
  <c r="D21" i="6"/>
  <c r="C21" i="6"/>
  <c r="B21" i="6"/>
  <c r="A21" i="6"/>
  <c r="E20" i="6"/>
  <c r="D20" i="6"/>
  <c r="C20" i="6"/>
  <c r="B20" i="6"/>
  <c r="A20" i="6"/>
  <c r="E19" i="6"/>
  <c r="D19" i="6"/>
  <c r="C19" i="6"/>
  <c r="B19" i="6"/>
  <c r="A19" i="6"/>
  <c r="E18" i="6"/>
  <c r="D18" i="6"/>
  <c r="C18" i="6"/>
  <c r="B18" i="6"/>
  <c r="A18" i="6"/>
  <c r="Q21" i="8" l="1"/>
  <c r="Q24" i="8"/>
  <c r="Q15" i="8"/>
  <c r="Q18" i="8"/>
  <c r="Q22" i="8"/>
  <c r="Q19" i="8"/>
  <c r="Q23" i="8"/>
  <c r="Q16" i="8"/>
  <c r="Q17" i="8"/>
  <c r="Q20" i="8"/>
  <c r="M20" i="8"/>
  <c r="AD21" i="8" s="1"/>
  <c r="M17" i="8"/>
  <c r="AD18" i="8" s="1"/>
  <c r="M19" i="8"/>
  <c r="AD20" i="8" s="1"/>
  <c r="M16" i="8"/>
  <c r="AD17" i="8" s="1"/>
  <c r="M24" i="8"/>
  <c r="M21" i="8"/>
  <c r="AD22" i="8" s="1"/>
  <c r="M18" i="8"/>
  <c r="AD19" i="8" s="1"/>
  <c r="M22" i="8"/>
  <c r="AD23" i="8" s="1"/>
  <c r="M23" i="8"/>
  <c r="AD24" i="8" s="1"/>
  <c r="AH15" i="8"/>
  <c r="AG15" i="8"/>
  <c r="M15" i="8"/>
  <c r="AE15" i="8" s="1"/>
  <c r="AF15" i="8"/>
  <c r="AG14" i="8"/>
  <c r="B15" i="8"/>
  <c r="B17" i="8"/>
  <c r="B19" i="8"/>
  <c r="B21" i="8"/>
  <c r="B23" i="8"/>
  <c r="B16" i="8"/>
  <c r="B18" i="8"/>
  <c r="B20" i="8"/>
  <c r="B22" i="8"/>
  <c r="B24" i="8"/>
  <c r="W28" i="8"/>
  <c r="AF14" i="8"/>
  <c r="P28" i="8"/>
  <c r="Q28" i="8"/>
  <c r="AD16" i="8" l="1"/>
  <c r="AH25" i="8"/>
  <c r="AH26" i="8" s="1"/>
  <c r="AD15" i="8"/>
  <c r="AE25" i="8"/>
  <c r="AE26" i="8" s="1"/>
  <c r="AI25" i="8" l="1"/>
  <c r="AI26" i="8" s="1"/>
  <c r="AF25" i="8" l="1"/>
  <c r="AF26" i="8" s="1"/>
  <c r="AG25" i="8" l="1"/>
  <c r="AG26" i="8" s="1"/>
</calcChain>
</file>

<file path=xl/sharedStrings.xml><?xml version="1.0" encoding="utf-8"?>
<sst xmlns="http://schemas.openxmlformats.org/spreadsheetml/2006/main" count="1178" uniqueCount="82">
  <si>
    <t>El/la senyor/a</t>
  </si>
  <si>
    <t>Omplir només les caselles en Verd, les caselles grises s'ompliran automàticament.</t>
  </si>
  <si>
    <t>exp: 21000049 - CONTRACTE DE SERVEIS PER A LA PRESTACIÓ DELS SERVEIS DE MANTENIMENT I EVOLUCIÓ D’APLICACIONS INFORMÀTIQUES (AM) DE LA GERÈNCIA D’ECOLOGIA URBANA DE L’AJUNTAMENT DE BARCELONA, AMB MESURES DE CONTRACTACIÓ PÚBLICA SOSTENIBLE.</t>
  </si>
  <si>
    <t>SI</t>
  </si>
  <si>
    <t>NO</t>
  </si>
  <si>
    <t xml:space="preserve">domiciliat/ada a </t>
  </si>
  <si>
    <t>amb DNI/NIF núm</t>
  </si>
  <si>
    <t>, major d’edat, en nom propi, o en representació de l’empresa</t>
  </si>
  <si>
    <t>, NIF núm.</t>
  </si>
  <si>
    <t>, amb domicili a</t>
  </si>
  <si>
    <t>Cap de projecte Sènior</t>
  </si>
  <si>
    <t>Analista J2EE</t>
  </si>
  <si>
    <t>Analista GIS</t>
  </si>
  <si>
    <r>
      <t xml:space="preserve">assabentat/ada de les condicions exigides per optar a l’adjudicació del contracte </t>
    </r>
    <r>
      <rPr>
        <i/>
        <sz val="10"/>
        <color theme="1"/>
        <rFont val="Verdana"/>
        <family val="2"/>
      </rPr>
      <t xml:space="preserve">número d’expedient 21000049 </t>
    </r>
    <r>
      <rPr>
        <sz val="10"/>
        <color theme="1"/>
        <rFont val="Verdana"/>
        <family val="2"/>
      </rPr>
      <t xml:space="preserve">que té per objecte la contractació dels </t>
    </r>
    <r>
      <rPr>
        <i/>
        <sz val="10"/>
        <color theme="1"/>
        <rFont val="Verdana"/>
        <family val="2"/>
      </rPr>
      <t>serveis de manteniment i evolució d’aplicacions informàtiques (AM) de la Gerència d’Ecologia Urbana de l’Ajuntament de Barcelona, amb mesures de contractació pública sostenible,</t>
    </r>
    <r>
      <rPr>
        <sz val="10"/>
        <color theme="1"/>
        <rFont val="Verdana"/>
        <family val="2"/>
      </rPr>
      <t xml:space="preserve"> es compromet a realitzar-lo amb subjecció al plec de clàusules administratives particulars i al de prescripcions tècniques </t>
    </r>
    <r>
      <rPr>
        <b/>
        <u/>
        <sz val="10"/>
        <color theme="1"/>
        <rFont val="Verdana"/>
        <family val="2"/>
      </rPr>
      <t>i amb els següents detall en les millores de l'experiència de l'equip tècnic</t>
    </r>
    <r>
      <rPr>
        <b/>
        <sz val="10"/>
        <color theme="1"/>
        <rFont val="Verdana"/>
        <family val="2"/>
      </rPr>
      <t>:</t>
    </r>
  </si>
  <si>
    <t>Inicials del treballador/a</t>
  </si>
  <si>
    <t>Nom de perfil del plec</t>
  </si>
  <si>
    <t>Nom administració / empresa, tantes files com administracions / empreses on hagi assolit l’experiència amb aquest rol</t>
  </si>
  <si>
    <t>Detall de projecte on es declari el rol realitzat per el recurs i les tecnologies associades, destacant les relatives a l’objecte del contracte, tantes files com projectes on hagi tingut l’experiència amb aquest rol</t>
  </si>
  <si>
    <t>Anys fent les tasques demanades en aquest perfil</t>
  </si>
  <si>
    <t>Núm. expedient / contracte</t>
  </si>
  <si>
    <t>Mesos</t>
  </si>
  <si>
    <t>Cap de projecte funcional / tecnològic</t>
  </si>
  <si>
    <t>Inici amb el rol (DD/MM/AAAA)</t>
  </si>
  <si>
    <t>Fi amb el rol (DD/MM/AAAA)</t>
  </si>
  <si>
    <t>Arquitecte/a especialista en les tecnologies del plec</t>
  </si>
  <si>
    <t>Dedicació prevista</t>
  </si>
  <si>
    <t>DECLARACIÓ DE DADES
DETALL EQUIP TÈCNIC</t>
  </si>
  <si>
    <t>Analista programador J2EE</t>
  </si>
  <si>
    <t>Perfils</t>
  </si>
  <si>
    <t>Nom del treballador/a</t>
  </si>
  <si>
    <t>Opcions</t>
  </si>
  <si>
    <t>DECLARACIÓ DE DADES
RESUM EQUIP TÈCNIC</t>
  </si>
  <si>
    <t>Control Millores</t>
  </si>
  <si>
    <t>Millora ofertada</t>
  </si>
  <si>
    <t>Resultat</t>
  </si>
  <si>
    <t xml:space="preserve">Responsable tècnic/a de seguretat i tecnologies </t>
  </si>
  <si>
    <t>N/A</t>
  </si>
  <si>
    <t>Solvència</t>
  </si>
  <si>
    <t>Millora detall equip</t>
  </si>
  <si>
    <t>Inicials</t>
  </si>
  <si>
    <t>Nom</t>
  </si>
  <si>
    <t>% Dedicació</t>
  </si>
  <si>
    <t>Nom del perfil</t>
  </si>
  <si>
    <t>Descripció experiència 1</t>
  </si>
  <si>
    <t>Descripció experiència 2</t>
  </si>
  <si>
    <t>Num perfil</t>
  </si>
  <si>
    <t>Màxim punts</t>
  </si>
  <si>
    <t>Anys experiència mínima</t>
  </si>
  <si>
    <t>Màxim punts per anys experiència addicional</t>
  </si>
  <si>
    <t>N/D</t>
  </si>
  <si>
    <t>Descripció experiència 3</t>
  </si>
  <si>
    <t>TR1</t>
  </si>
  <si>
    <t>Compleix amb l'experiència mínima requerida</t>
  </si>
  <si>
    <t>Ajuntament 1</t>
  </si>
  <si>
    <t>Projecte 1 exemple</t>
  </si>
  <si>
    <t>Certificació</t>
  </si>
  <si>
    <t>Descripció experiència 4</t>
  </si>
  <si>
    <t>Experiència 1. Anys experiéncia mínima</t>
  </si>
  <si>
    <t>Experiència 2. Anys experiéncia mínima</t>
  </si>
  <si>
    <t>Experiència 3. Anys experiéncia mínima</t>
  </si>
  <si>
    <t>Experiència 4. Anys experiéncia mínima</t>
  </si>
  <si>
    <t>Punts adicionals</t>
  </si>
  <si>
    <t>Obligatoria?</t>
  </si>
  <si>
    <t>Descripció experiència 5</t>
  </si>
  <si>
    <t>Experiència 5. Anys experiència mínima</t>
  </si>
  <si>
    <t>Treballador exemple 1</t>
  </si>
  <si>
    <t>Bloc d'anys addicionals per cada punt</t>
  </si>
  <si>
    <t>Punts addicionals per cada bloc d'anys</t>
  </si>
  <si>
    <t>Bloc d'anys per punt adicional</t>
  </si>
  <si>
    <t>Punt adicional per cada bloc d'anys</t>
  </si>
  <si>
    <t>Total punts limitant amb màxim</t>
  </si>
  <si>
    <t>Màxim anys addicionals experiència</t>
  </si>
  <si>
    <t>Total blocs de punts</t>
  </si>
  <si>
    <t>En cas de que en una mateixa persona hagi participat en dos o més projectes o serveis alhora, la suma de la dedicació a tots ells no podrà superar el 100%</t>
  </si>
  <si>
    <t>S'han d'omplir les dues taules.  A la de dalt una fila per cada treballador/a del perfil. A la de sota una fila per cada experiència del perfil.</t>
  </si>
  <si>
    <t>Coordinador/a del contracte</t>
  </si>
  <si>
    <t>Cap de projecte RPA</t>
  </si>
  <si>
    <t>Consultor RPA</t>
  </si>
  <si>
    <t>Responsable de cartera/sector/compte</t>
  </si>
  <si>
    <t>Cap de projecte de Sector Públic</t>
  </si>
  <si>
    <t>Gestió de projectes en l’àmbit RPA.</t>
  </si>
  <si>
    <t>Consultor/a en projectes en l’àmbit RPA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</si>
</sst>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rgb="FF000000"/>
      <name val="Calibri"/>
      <family val="2"/>
    </font>
    <font>
      <b/>
      <i/>
      <sz val="12"/>
      <color theme="5"/>
      <name val="Calibri"/>
      <family val="2"/>
      <scheme val="minor"/>
    </font>
    <font>
      <b/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0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4" xfId="0" applyFont="1" applyBorder="1"/>
    <xf numFmtId="0" fontId="7" fillId="0" borderId="0" xfId="0" applyFont="1" applyBorder="1"/>
    <xf numFmtId="0" fontId="3" fillId="0" borderId="6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1" fillId="7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0" xfId="0" applyFont="1" applyFill="1" applyBorder="1"/>
    <xf numFmtId="0" fontId="0" fillId="0" borderId="10" xfId="0" applyFont="1" applyBorder="1" applyAlignment="1">
      <alignment horizontal="left"/>
    </xf>
    <xf numFmtId="0" fontId="1" fillId="0" borderId="10" xfId="0" applyFont="1" applyBorder="1"/>
    <xf numFmtId="0" fontId="0" fillId="0" borderId="10" xfId="0" applyBorder="1"/>
    <xf numFmtId="0" fontId="11" fillId="7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/>
    </xf>
    <xf numFmtId="0" fontId="0" fillId="8" borderId="10" xfId="0" applyFill="1" applyBorder="1" applyAlignment="1">
      <alignment horizontal="left"/>
    </xf>
    <xf numFmtId="2" fontId="0" fillId="8" borderId="10" xfId="0" applyNumberFormat="1" applyFill="1" applyBorder="1" applyAlignment="1">
      <alignment horizontal="center"/>
    </xf>
    <xf numFmtId="0" fontId="13" fillId="0" borderId="0" xfId="0" applyFont="1"/>
    <xf numFmtId="0" fontId="0" fillId="5" borderId="10" xfId="0" applyFill="1" applyBorder="1" applyAlignment="1" applyProtection="1">
      <alignment horizontal="center"/>
      <protection locked="0"/>
    </xf>
    <xf numFmtId="0" fontId="15" fillId="0" borderId="1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9" fontId="0" fillId="0" borderId="0" xfId="0" applyNumberFormat="1"/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5" fillId="0" borderId="0" xfId="0" applyFont="1"/>
    <xf numFmtId="0" fontId="5" fillId="0" borderId="21" xfId="0" applyFont="1" applyBorder="1"/>
    <xf numFmtId="0" fontId="17" fillId="0" borderId="5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8" fillId="0" borderId="6" xfId="0" applyFont="1" applyFill="1" applyBorder="1" applyAlignment="1" applyProtection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5" fillId="0" borderId="16" xfId="0" applyFont="1" applyBorder="1"/>
    <xf numFmtId="0" fontId="5" fillId="0" borderId="14" xfId="0" applyFont="1" applyBorder="1"/>
    <xf numFmtId="0" fontId="6" fillId="4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5" fillId="0" borderId="20" xfId="0" applyFont="1" applyBorder="1"/>
    <xf numFmtId="0" fontId="5" fillId="0" borderId="0" xfId="0" applyFont="1" applyBorder="1"/>
    <xf numFmtId="0" fontId="5" fillId="4" borderId="11" xfId="0" applyFont="1" applyFill="1" applyBorder="1"/>
    <xf numFmtId="0" fontId="5" fillId="4" borderId="12" xfId="0" applyFont="1" applyFill="1" applyBorder="1"/>
    <xf numFmtId="0" fontId="16" fillId="4" borderId="12" xfId="0" applyFont="1" applyFill="1" applyBorder="1"/>
    <xf numFmtId="0" fontId="16" fillId="4" borderId="13" xfId="0" applyFont="1" applyFill="1" applyBorder="1"/>
    <xf numFmtId="0" fontId="5" fillId="0" borderId="2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1" xfId="0" applyFont="1" applyBorder="1" applyAlignment="1">
      <alignment wrapText="1"/>
    </xf>
    <xf numFmtId="0" fontId="5" fillId="6" borderId="10" xfId="0" applyFont="1" applyFill="1" applyBorder="1" applyProtection="1">
      <protection locked="0"/>
    </xf>
    <xf numFmtId="0" fontId="5" fillId="8" borderId="10" xfId="0" applyFont="1" applyFill="1" applyBorder="1" applyAlignment="1">
      <alignment horizontal="center"/>
    </xf>
    <xf numFmtId="2" fontId="16" fillId="8" borderId="10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2" fontId="16" fillId="4" borderId="10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vertical="center"/>
      <protection locked="0"/>
    </xf>
    <xf numFmtId="14" fontId="5" fillId="6" borderId="10" xfId="0" applyNumberFormat="1" applyFont="1" applyFill="1" applyBorder="1" applyAlignment="1" applyProtection="1">
      <alignment vertical="center"/>
      <protection locked="0"/>
    </xf>
    <xf numFmtId="9" fontId="5" fillId="6" borderId="10" xfId="1" applyFont="1" applyFill="1" applyBorder="1" applyAlignment="1" applyProtection="1">
      <alignment vertical="center"/>
      <protection locked="0"/>
    </xf>
    <xf numFmtId="2" fontId="5" fillId="8" borderId="10" xfId="0" applyNumberFormat="1" applyFont="1" applyFill="1" applyBorder="1" applyAlignment="1">
      <alignment vertical="center"/>
    </xf>
    <xf numFmtId="0" fontId="5" fillId="6" borderId="15" xfId="0" applyFont="1" applyFill="1" applyBorder="1" applyAlignment="1" applyProtection="1">
      <alignment vertical="center"/>
      <protection locked="0"/>
    </xf>
    <xf numFmtId="14" fontId="5" fillId="6" borderId="15" xfId="0" applyNumberFormat="1" applyFont="1" applyFill="1" applyBorder="1" applyAlignment="1" applyProtection="1">
      <alignment vertical="center"/>
      <protection locked="0"/>
    </xf>
    <xf numFmtId="9" fontId="5" fillId="6" borderId="15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/>
    <xf numFmtId="0" fontId="5" fillId="0" borderId="21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vertical="center"/>
      <protection locked="0"/>
    </xf>
    <xf numFmtId="14" fontId="5" fillId="0" borderId="0" xfId="0" applyNumberFormat="1" applyFont="1" applyFill="1" applyBorder="1" applyAlignment="1" applyProtection="1">
      <alignment vertical="center"/>
      <protection locked="0"/>
    </xf>
    <xf numFmtId="9" fontId="5" fillId="0" borderId="0" xfId="1" applyFont="1" applyFill="1" applyBorder="1" applyAlignment="1" applyProtection="1">
      <alignment vertical="center"/>
      <protection locked="0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right" vertical="center" wrapText="1"/>
    </xf>
    <xf numFmtId="0" fontId="1" fillId="9" borderId="23" xfId="0" applyFont="1" applyFill="1" applyBorder="1" applyAlignment="1">
      <alignment horizontal="center" wrapText="1"/>
    </xf>
    <xf numFmtId="0" fontId="1" fillId="9" borderId="31" xfId="0" applyFont="1" applyFill="1" applyBorder="1" applyAlignment="1">
      <alignment horizont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5" xfId="0" applyFont="1" applyFill="1" applyBorder="1" applyAlignment="1">
      <alignment horizontal="center" wrapText="1"/>
    </xf>
    <xf numFmtId="0" fontId="1" fillId="10" borderId="23" xfId="0" applyFont="1" applyFill="1" applyBorder="1" applyAlignment="1">
      <alignment horizontal="center" wrapText="1"/>
    </xf>
    <xf numFmtId="0" fontId="1" fillId="10" borderId="24" xfId="0" applyFont="1" applyFill="1" applyBorder="1" applyAlignment="1">
      <alignment horizontal="center" wrapText="1"/>
    </xf>
    <xf numFmtId="0" fontId="1" fillId="10" borderId="25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1" fillId="11" borderId="23" xfId="0" applyFont="1" applyFill="1" applyBorder="1" applyAlignment="1">
      <alignment horizontal="center" wrapText="1"/>
    </xf>
    <xf numFmtId="0" fontId="1" fillId="11" borderId="24" xfId="0" applyFont="1" applyFill="1" applyBorder="1" applyAlignment="1">
      <alignment horizontal="center" wrapText="1"/>
    </xf>
    <xf numFmtId="0" fontId="1" fillId="11" borderId="25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49" fontId="1" fillId="9" borderId="10" xfId="0" applyNumberFormat="1" applyFont="1" applyFill="1" applyBorder="1" applyAlignment="1">
      <alignment horizont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" fillId="12" borderId="23" xfId="0" applyFont="1" applyFill="1" applyBorder="1" applyAlignment="1">
      <alignment horizontal="center" wrapText="1"/>
    </xf>
    <xf numFmtId="0" fontId="1" fillId="12" borderId="24" xfId="0" applyFont="1" applyFill="1" applyBorder="1" applyAlignment="1">
      <alignment horizontal="center" wrapText="1"/>
    </xf>
    <xf numFmtId="0" fontId="1" fillId="12" borderId="25" xfId="0" applyFont="1" applyFill="1" applyBorder="1" applyAlignment="1">
      <alignment horizontal="center" wrapText="1"/>
    </xf>
    <xf numFmtId="0" fontId="5" fillId="4" borderId="10" xfId="0" applyFont="1" applyFill="1" applyBorder="1"/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" fillId="9" borderId="32" xfId="0" applyFont="1" applyFill="1" applyBorder="1" applyAlignment="1">
      <alignment horizontal="center" wrapText="1"/>
    </xf>
    <xf numFmtId="0" fontId="1" fillId="10" borderId="32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horizontal="center" wrapText="1"/>
    </xf>
    <xf numFmtId="0" fontId="1" fillId="12" borderId="32" xfId="0" applyFont="1" applyFill="1" applyBorder="1" applyAlignment="1">
      <alignment horizontal="center" wrapText="1"/>
    </xf>
    <xf numFmtId="0" fontId="16" fillId="4" borderId="10" xfId="0" applyFont="1" applyFill="1" applyBorder="1"/>
    <xf numFmtId="0" fontId="5" fillId="0" borderId="0" xfId="0" applyFont="1" applyBorder="1" applyAlignment="1">
      <alignment wrapText="1"/>
    </xf>
    <xf numFmtId="49" fontId="5" fillId="0" borderId="10" xfId="0" quotePrefix="1" applyNumberFormat="1" applyFont="1" applyFill="1" applyBorder="1" applyAlignment="1">
      <alignment vertical="center" wrapText="1"/>
    </xf>
    <xf numFmtId="49" fontId="5" fillId="0" borderId="10" xfId="0" quotePrefix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9" fontId="1" fillId="9" borderId="1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0" borderId="11" xfId="0" quotePrefix="1" applyNumberFormat="1" applyFont="1" applyFill="1" applyBorder="1" applyAlignment="1">
      <alignment vertical="center" wrapText="1"/>
    </xf>
    <xf numFmtId="49" fontId="5" fillId="0" borderId="11" xfId="0" quotePrefix="1" applyNumberFormat="1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49" fontId="5" fillId="0" borderId="10" xfId="0" applyNumberFormat="1" applyFont="1" applyBorder="1" applyAlignment="1" applyProtection="1">
      <alignment horizontal="left"/>
    </xf>
    <xf numFmtId="0" fontId="5" fillId="6" borderId="11" xfId="0" applyFont="1" applyFill="1" applyBorder="1" applyAlignment="1" applyProtection="1">
      <protection locked="0"/>
    </xf>
    <xf numFmtId="0" fontId="5" fillId="6" borderId="12" xfId="0" applyFont="1" applyFill="1" applyBorder="1" applyAlignment="1" applyProtection="1">
      <protection locked="0"/>
    </xf>
    <xf numFmtId="2" fontId="16" fillId="8" borderId="11" xfId="0" applyNumberFormat="1" applyFont="1" applyFill="1" applyBorder="1" applyAlignment="1">
      <alignment horizontal="center"/>
    </xf>
    <xf numFmtId="2" fontId="16" fillId="8" borderId="12" xfId="0" applyNumberFormat="1" applyFont="1" applyFill="1" applyBorder="1" applyAlignment="1">
      <alignment horizontal="center"/>
    </xf>
    <xf numFmtId="2" fontId="16" fillId="8" borderId="13" xfId="0" applyNumberFormat="1" applyFont="1" applyFill="1" applyBorder="1" applyAlignment="1">
      <alignment horizontal="center"/>
    </xf>
    <xf numFmtId="2" fontId="16" fillId="8" borderId="1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2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protection locked="0"/>
    </xf>
    <xf numFmtId="164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7" borderId="11" xfId="0" applyNumberFormat="1" applyFont="1" applyFill="1" applyBorder="1" applyAlignment="1">
      <alignment horizontal="center" vertical="center" wrapText="1"/>
    </xf>
    <xf numFmtId="0" fontId="11" fillId="7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atge" xfId="1" builtinId="5"/>
  </cellStyles>
  <dxfs count="1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zoomScale="70" zoomScaleNormal="70" workbookViewId="0">
      <selection activeCell="A17" sqref="A17"/>
    </sheetView>
  </sheetViews>
  <sheetFormatPr defaultColWidth="9.140625" defaultRowHeight="15" x14ac:dyDescent="0.25"/>
  <cols>
    <col min="1" max="1" width="66.140625" customWidth="1"/>
    <col min="2" max="2" width="33.85546875" customWidth="1"/>
    <col min="3" max="4" width="23.140625" customWidth="1"/>
    <col min="5" max="5" width="18.42578125" customWidth="1"/>
  </cols>
  <sheetData>
    <row r="1" spans="1:20" s="6" customFormat="1" ht="60.75" customHeight="1" x14ac:dyDescent="0.25">
      <c r="B1" s="172" t="s">
        <v>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20" s="6" customFormat="1" ht="13.5" customHeight="1" x14ac:dyDescent="0.2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0" s="6" customFormat="1" ht="30.75" customHeight="1" x14ac:dyDescent="0.25">
      <c r="B3" s="172" t="s">
        <v>31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20" s="6" customFormat="1" ht="18.75" x14ac:dyDescent="0.25">
      <c r="B4" s="2"/>
      <c r="C4" s="2"/>
      <c r="D4" s="2"/>
      <c r="E4" s="1"/>
      <c r="F4" s="1"/>
      <c r="G4" s="1"/>
      <c r="H4" s="3"/>
      <c r="I4" s="3"/>
      <c r="J4" s="3"/>
      <c r="K4" s="3"/>
      <c r="L4" s="1"/>
      <c r="M4" s="1"/>
      <c r="N4" s="1"/>
      <c r="O4" s="1"/>
    </row>
    <row r="5" spans="1:20" ht="15.75" thickBot="1" x14ac:dyDescent="0.3"/>
    <row r="6" spans="1:20" s="6" customForma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s="6" customFormat="1" x14ac:dyDescent="0.25">
      <c r="A7" s="11" t="s">
        <v>0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4"/>
      <c r="P7" s="9"/>
      <c r="Q7" s="4"/>
      <c r="R7" s="4"/>
      <c r="S7" s="4"/>
      <c r="T7" s="5"/>
    </row>
    <row r="8" spans="1:20" s="6" customFormat="1" x14ac:dyDescent="0.2">
      <c r="A8" s="14" t="s">
        <v>5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9"/>
      <c r="P8" s="9"/>
      <c r="Q8" s="4"/>
      <c r="R8" s="4"/>
      <c r="S8" s="4"/>
      <c r="T8" s="5"/>
    </row>
    <row r="9" spans="1:20" s="6" customFormat="1" ht="15.75" customHeight="1" x14ac:dyDescent="0.2">
      <c r="A9" s="14" t="s">
        <v>6</v>
      </c>
      <c r="B9" s="169"/>
      <c r="C9" s="169"/>
      <c r="D9" s="15"/>
      <c r="E9" s="15"/>
      <c r="F9" s="15"/>
      <c r="G9" s="10"/>
      <c r="H9" s="10"/>
      <c r="I9" s="10"/>
      <c r="J9" s="10"/>
      <c r="K9" s="9"/>
      <c r="L9" s="9"/>
      <c r="M9" s="9"/>
      <c r="N9" s="9"/>
      <c r="O9" s="9"/>
      <c r="P9" s="10"/>
      <c r="Q9" s="4"/>
      <c r="R9" s="4"/>
      <c r="S9" s="4"/>
      <c r="T9" s="5"/>
    </row>
    <row r="10" spans="1:20" s="6" customFormat="1" ht="15.75" customHeight="1" x14ac:dyDescent="0.2">
      <c r="A10" s="14" t="s">
        <v>7</v>
      </c>
      <c r="B10" s="10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S10" s="4"/>
      <c r="T10" s="5"/>
    </row>
    <row r="11" spans="1:20" s="6" customFormat="1" ht="15.75" customHeight="1" x14ac:dyDescent="0.2">
      <c r="A11" s="14" t="s">
        <v>8</v>
      </c>
      <c r="B11" s="169"/>
      <c r="C11" s="169"/>
      <c r="D11" s="15" t="s">
        <v>9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S11" s="4"/>
      <c r="T11" s="5"/>
    </row>
    <row r="12" spans="1:20" s="6" customFormat="1" ht="44.25" customHeight="1" x14ac:dyDescent="0.2">
      <c r="A12" s="170" t="s">
        <v>13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5"/>
    </row>
    <row r="13" spans="1:20" s="6" customFormat="1" ht="12" customHeight="1" thickBot="1" x14ac:dyDescent="0.2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6"/>
      <c r="Q13" s="7"/>
      <c r="R13" s="7"/>
      <c r="S13" s="7"/>
      <c r="T13" s="8"/>
    </row>
    <row r="14" spans="1:20" s="6" customForma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6" spans="1:20" ht="15.75" customHeight="1" x14ac:dyDescent="0.25">
      <c r="A16" s="30" t="s">
        <v>15</v>
      </c>
      <c r="B16" s="30" t="s">
        <v>39</v>
      </c>
      <c r="C16" s="30" t="s">
        <v>40</v>
      </c>
      <c r="D16" s="30" t="s">
        <v>25</v>
      </c>
      <c r="E16" s="30" t="s">
        <v>37</v>
      </c>
    </row>
    <row r="17" spans="1:5" x14ac:dyDescent="0.25">
      <c r="A17" s="32" t="s">
        <v>35</v>
      </c>
      <c r="B17" s="35"/>
      <c r="C17" s="35"/>
      <c r="D17" s="31" t="s">
        <v>36</v>
      </c>
      <c r="E17" s="31" t="s">
        <v>36</v>
      </c>
    </row>
    <row r="18" spans="1:5" x14ac:dyDescent="0.25">
      <c r="A18" s="32" t="e">
        <f>#REF!</f>
        <v>#REF!</v>
      </c>
      <c r="B18" s="3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</row>
    <row r="19" spans="1:5" x14ac:dyDescent="0.25">
      <c r="A19" s="32" t="e">
        <f>#REF!</f>
        <v>#REF!</v>
      </c>
      <c r="B19" s="3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</row>
    <row r="20" spans="1:5" x14ac:dyDescent="0.25">
      <c r="A20" s="32" t="e">
        <f>#REF!</f>
        <v>#REF!</v>
      </c>
      <c r="B20" s="3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</row>
    <row r="21" spans="1:5" x14ac:dyDescent="0.25">
      <c r="A21" s="32" t="e">
        <f>#REF!</f>
        <v>#REF!</v>
      </c>
      <c r="B21" s="3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</row>
    <row r="22" spans="1:5" x14ac:dyDescent="0.25">
      <c r="A22" s="32" t="e">
        <f>#REF!</f>
        <v>#REF!</v>
      </c>
      <c r="B22" s="3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</row>
    <row r="23" spans="1:5" x14ac:dyDescent="0.25">
      <c r="A23" s="32" t="e">
        <f>#REF!</f>
        <v>#REF!</v>
      </c>
      <c r="B23" s="3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</row>
    <row r="24" spans="1:5" x14ac:dyDescent="0.25">
      <c r="A24" s="32" t="e">
        <f>#REF!</f>
        <v>#REF!</v>
      </c>
      <c r="B24" s="3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</row>
    <row r="25" spans="1:5" x14ac:dyDescent="0.25">
      <c r="A25" s="32" t="e">
        <f>#REF!</f>
        <v>#REF!</v>
      </c>
      <c r="B25" s="3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</row>
    <row r="26" spans="1:5" x14ac:dyDescent="0.25">
      <c r="A26" s="32" t="e">
        <f>#REF!</f>
        <v>#REF!</v>
      </c>
      <c r="B26" s="3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</row>
    <row r="27" spans="1:5" x14ac:dyDescent="0.25">
      <c r="A27" s="32" t="e">
        <f>#REF!</f>
        <v>#REF!</v>
      </c>
      <c r="B27" s="3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</row>
    <row r="28" spans="1:5" x14ac:dyDescent="0.25">
      <c r="A28" s="32" t="e">
        <f>#REF!</f>
        <v>#REF!</v>
      </c>
      <c r="B28" s="3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</row>
    <row r="29" spans="1:5" x14ac:dyDescent="0.25">
      <c r="A29" s="32" t="e">
        <f>#REF!</f>
        <v>#REF!</v>
      </c>
      <c r="B29" s="3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</row>
    <row r="30" spans="1:5" x14ac:dyDescent="0.25">
      <c r="A30" s="32" t="e">
        <f>#REF!</f>
        <v>#REF!</v>
      </c>
      <c r="B30" s="3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</row>
    <row r="31" spans="1:5" x14ac:dyDescent="0.25">
      <c r="A31" s="32" t="e">
        <f>#REF!</f>
        <v>#REF!</v>
      </c>
      <c r="B31" s="3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</row>
    <row r="32" spans="1:5" x14ac:dyDescent="0.25">
      <c r="A32" s="32" t="e">
        <f>#REF!</f>
        <v>#REF!</v>
      </c>
      <c r="B32" s="3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</row>
    <row r="33" spans="1:5" x14ac:dyDescent="0.25">
      <c r="A33" s="32" t="e">
        <f>#REF!</f>
        <v>#REF!</v>
      </c>
      <c r="B33" s="3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</row>
    <row r="34" spans="1:5" x14ac:dyDescent="0.25">
      <c r="A34" s="32" t="e">
        <f>#REF!</f>
        <v>#REF!</v>
      </c>
      <c r="B34" s="3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</row>
    <row r="35" spans="1:5" x14ac:dyDescent="0.25">
      <c r="A35" s="32" t="e">
        <f>#REF!</f>
        <v>#REF!</v>
      </c>
      <c r="B35" s="3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</row>
    <row r="36" spans="1:5" x14ac:dyDescent="0.25">
      <c r="A36" s="32" t="e">
        <f>#REF!</f>
        <v>#REF!</v>
      </c>
      <c r="B36" s="3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</row>
    <row r="37" spans="1:5" x14ac:dyDescent="0.25">
      <c r="A37" s="32" t="e">
        <f>#REF!</f>
        <v>#REF!</v>
      </c>
      <c r="B37" s="3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</row>
    <row r="38" spans="1:5" x14ac:dyDescent="0.25">
      <c r="A38" s="32" t="e">
        <f>#REF!</f>
        <v>#REF!</v>
      </c>
      <c r="B38" s="3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</row>
    <row r="39" spans="1:5" x14ac:dyDescent="0.25">
      <c r="A39" s="32" t="e">
        <f>#REF!</f>
        <v>#REF!</v>
      </c>
      <c r="B39" s="3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</row>
    <row r="40" spans="1:5" x14ac:dyDescent="0.25">
      <c r="A40" s="32" t="e">
        <f>#REF!</f>
        <v>#REF!</v>
      </c>
      <c r="B40" s="3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</row>
    <row r="41" spans="1:5" x14ac:dyDescent="0.25">
      <c r="A41" s="32" t="e">
        <f>#REF!</f>
        <v>#REF!</v>
      </c>
      <c r="B41" s="3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</row>
    <row r="42" spans="1:5" x14ac:dyDescent="0.25">
      <c r="A42" s="32" t="e">
        <f>#REF!</f>
        <v>#REF!</v>
      </c>
      <c r="B42" s="3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</row>
    <row r="43" spans="1:5" x14ac:dyDescent="0.25">
      <c r="A43" s="32" t="e">
        <f>#REF!</f>
        <v>#REF!</v>
      </c>
      <c r="B43" s="3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</row>
    <row r="44" spans="1:5" x14ac:dyDescent="0.25">
      <c r="A44" s="32" t="e">
        <f>#REF!</f>
        <v>#REF!</v>
      </c>
      <c r="B44" s="3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</row>
    <row r="45" spans="1:5" x14ac:dyDescent="0.25">
      <c r="A45" s="32" t="e">
        <f>#REF!</f>
        <v>#REF!</v>
      </c>
      <c r="B45" s="3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</row>
    <row r="46" spans="1:5" x14ac:dyDescent="0.25">
      <c r="A46" s="32" t="e">
        <f>#REF!</f>
        <v>#REF!</v>
      </c>
      <c r="B46" s="3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</row>
    <row r="47" spans="1:5" x14ac:dyDescent="0.25">
      <c r="A47" s="32" t="e">
        <f>#REF!</f>
        <v>#REF!</v>
      </c>
      <c r="B47" s="3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</row>
    <row r="48" spans="1:5" x14ac:dyDescent="0.25">
      <c r="A48" s="32" t="e">
        <f>#REF!</f>
        <v>#REF!</v>
      </c>
      <c r="B48" s="3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</row>
    <row r="49" spans="1:5" x14ac:dyDescent="0.25">
      <c r="A49" s="32" t="e">
        <f>#REF!</f>
        <v>#REF!</v>
      </c>
      <c r="B49" s="3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</row>
    <row r="50" spans="1:5" x14ac:dyDescent="0.25">
      <c r="A50" s="32" t="e">
        <f>#REF!</f>
        <v>#REF!</v>
      </c>
      <c r="B50" s="3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</row>
    <row r="51" spans="1:5" x14ac:dyDescent="0.25">
      <c r="A51" s="32" t="e">
        <f>#REF!</f>
        <v>#REF!</v>
      </c>
      <c r="B51" s="3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</row>
    <row r="52" spans="1:5" x14ac:dyDescent="0.25">
      <c r="A52" s="32" t="e">
        <f>#REF!</f>
        <v>#REF!</v>
      </c>
      <c r="B52" s="3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</row>
    <row r="53" spans="1:5" x14ac:dyDescent="0.25">
      <c r="A53" s="32" t="e">
        <f>#REF!</f>
        <v>#REF!</v>
      </c>
      <c r="B53" s="3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</row>
    <row r="54" spans="1:5" x14ac:dyDescent="0.25">
      <c r="A54" s="32" t="e">
        <f>#REF!</f>
        <v>#REF!</v>
      </c>
      <c r="B54" s="3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</row>
    <row r="55" spans="1:5" x14ac:dyDescent="0.25">
      <c r="A55" s="32" t="e">
        <f>#REF!</f>
        <v>#REF!</v>
      </c>
      <c r="B55" s="3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</row>
    <row r="56" spans="1:5" x14ac:dyDescent="0.25">
      <c r="A56" s="32" t="e">
        <f>#REF!</f>
        <v>#REF!</v>
      </c>
      <c r="B56" s="3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</row>
    <row r="57" spans="1:5" x14ac:dyDescent="0.25">
      <c r="A57" s="32" t="e">
        <f>#REF!</f>
        <v>#REF!</v>
      </c>
      <c r="B57" s="3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</row>
    <row r="58" spans="1:5" x14ac:dyDescent="0.25">
      <c r="A58" s="32" t="e">
        <f>#REF!</f>
        <v>#REF!</v>
      </c>
      <c r="B58" s="3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</row>
    <row r="59" spans="1:5" x14ac:dyDescent="0.25">
      <c r="A59" s="32" t="e">
        <f>#REF!</f>
        <v>#REF!</v>
      </c>
      <c r="B59" s="3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</row>
    <row r="60" spans="1:5" x14ac:dyDescent="0.25">
      <c r="A60" s="32" t="e">
        <f>#REF!</f>
        <v>#REF!</v>
      </c>
      <c r="B60" s="31" t="e">
        <f>#REF!</f>
        <v>#REF!</v>
      </c>
      <c r="C60" s="31" t="e">
        <f>#REF!</f>
        <v>#REF!</v>
      </c>
      <c r="D60" s="31" t="e">
        <f>#REF!</f>
        <v>#REF!</v>
      </c>
      <c r="E60" s="31" t="e">
        <f>#REF!</f>
        <v>#REF!</v>
      </c>
    </row>
    <row r="61" spans="1:5" x14ac:dyDescent="0.25">
      <c r="A61" s="32" t="e">
        <f>#REF!</f>
        <v>#REF!</v>
      </c>
      <c r="B61" s="3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</row>
    <row r="62" spans="1:5" x14ac:dyDescent="0.25">
      <c r="A62" s="32" t="e">
        <f>#REF!</f>
        <v>#REF!</v>
      </c>
      <c r="B62" s="3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</row>
    <row r="63" spans="1:5" x14ac:dyDescent="0.25">
      <c r="A63" s="32" t="e">
        <f>#REF!</f>
        <v>#REF!</v>
      </c>
      <c r="B63" s="3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</row>
    <row r="64" spans="1:5" x14ac:dyDescent="0.25">
      <c r="A64" s="32" t="e">
        <f>#REF!</f>
        <v>#REF!</v>
      </c>
      <c r="B64" s="3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</row>
    <row r="65" spans="1:5" x14ac:dyDescent="0.25">
      <c r="A65" s="32" t="e">
        <f>#REF!</f>
        <v>#REF!</v>
      </c>
      <c r="B65" s="3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</row>
    <row r="66" spans="1:5" x14ac:dyDescent="0.25">
      <c r="A66" s="32" t="e">
        <f>#REF!</f>
        <v>#REF!</v>
      </c>
      <c r="B66" s="3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</row>
    <row r="67" spans="1:5" x14ac:dyDescent="0.25">
      <c r="A67" s="32" t="e">
        <f>#REF!</f>
        <v>#REF!</v>
      </c>
      <c r="B67" s="3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</row>
    <row r="68" spans="1:5" x14ac:dyDescent="0.25">
      <c r="A68" s="32" t="e">
        <f>#REF!</f>
        <v>#REF!</v>
      </c>
      <c r="B68" s="3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</row>
    <row r="69" spans="1:5" x14ac:dyDescent="0.25">
      <c r="A69" s="32" t="e">
        <f>#REF!</f>
        <v>#REF!</v>
      </c>
      <c r="B69" s="3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</row>
    <row r="70" spans="1:5" x14ac:dyDescent="0.25">
      <c r="A70" s="32" t="e">
        <f>#REF!</f>
        <v>#REF!</v>
      </c>
      <c r="B70" s="3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</row>
    <row r="71" spans="1:5" x14ac:dyDescent="0.25">
      <c r="A71" s="32" t="e">
        <f>#REF!</f>
        <v>#REF!</v>
      </c>
      <c r="B71" s="3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</row>
    <row r="72" spans="1:5" x14ac:dyDescent="0.25">
      <c r="A72" s="32" t="e">
        <f>#REF!</f>
        <v>#REF!</v>
      </c>
      <c r="B72" s="3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</row>
    <row r="73" spans="1:5" x14ac:dyDescent="0.25">
      <c r="A73" s="32" t="e">
        <f>#REF!</f>
        <v>#REF!</v>
      </c>
      <c r="B73" s="3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</row>
    <row r="74" spans="1:5" x14ac:dyDescent="0.25">
      <c r="A74" s="32" t="e">
        <f>#REF!</f>
        <v>#REF!</v>
      </c>
      <c r="B74" s="3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</row>
    <row r="75" spans="1:5" x14ac:dyDescent="0.25">
      <c r="A75" s="32" t="e">
        <f>#REF!</f>
        <v>#REF!</v>
      </c>
      <c r="B75" s="3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</row>
    <row r="76" spans="1:5" x14ac:dyDescent="0.25">
      <c r="A76" s="32" t="e">
        <f>#REF!</f>
        <v>#REF!</v>
      </c>
      <c r="B76" s="3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</row>
    <row r="77" spans="1:5" x14ac:dyDescent="0.25">
      <c r="A77" s="32" t="e">
        <f>#REF!</f>
        <v>#REF!</v>
      </c>
      <c r="B77" s="3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</row>
    <row r="78" spans="1:5" x14ac:dyDescent="0.25">
      <c r="A78" s="32" t="e">
        <f>#REF!</f>
        <v>#REF!</v>
      </c>
      <c r="B78" s="3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</row>
    <row r="79" spans="1:5" x14ac:dyDescent="0.25">
      <c r="A79" s="32" t="e">
        <f>#REF!</f>
        <v>#REF!</v>
      </c>
      <c r="B79" s="3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</row>
    <row r="80" spans="1:5" x14ac:dyDescent="0.25">
      <c r="A80" s="32" t="e">
        <f>#REF!</f>
        <v>#REF!</v>
      </c>
      <c r="B80" s="3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</row>
    <row r="81" spans="1:5" x14ac:dyDescent="0.25">
      <c r="A81" s="32" t="e">
        <f>#REF!</f>
        <v>#REF!</v>
      </c>
      <c r="B81" s="31" t="e">
        <f>#REF!</f>
        <v>#REF!</v>
      </c>
      <c r="C81" s="31" t="e">
        <f>#REF!</f>
        <v>#REF!</v>
      </c>
      <c r="D81" s="31" t="e">
        <f>#REF!</f>
        <v>#REF!</v>
      </c>
      <c r="E81" s="31" t="e">
        <f>#REF!</f>
        <v>#REF!</v>
      </c>
    </row>
    <row r="82" spans="1:5" x14ac:dyDescent="0.25">
      <c r="A82" s="32" t="e">
        <f>#REF!</f>
        <v>#REF!</v>
      </c>
      <c r="B82" s="31" t="e">
        <f>#REF!</f>
        <v>#REF!</v>
      </c>
      <c r="C82" s="31" t="e">
        <f>#REF!</f>
        <v>#REF!</v>
      </c>
      <c r="D82" s="31" t="e">
        <f>#REF!</f>
        <v>#REF!</v>
      </c>
      <c r="E82" s="31" t="e">
        <f>#REF!</f>
        <v>#REF!</v>
      </c>
    </row>
    <row r="83" spans="1:5" x14ac:dyDescent="0.25">
      <c r="A83" s="32" t="e">
        <f>#REF!</f>
        <v>#REF!</v>
      </c>
      <c r="B83" s="31" t="e">
        <f>#REF!</f>
        <v>#REF!</v>
      </c>
      <c r="C83" s="31" t="e">
        <f>#REF!</f>
        <v>#REF!</v>
      </c>
      <c r="D83" s="31" t="e">
        <f>#REF!</f>
        <v>#REF!</v>
      </c>
      <c r="E83" s="31" t="e">
        <f>#REF!</f>
        <v>#REF!</v>
      </c>
    </row>
    <row r="84" spans="1:5" x14ac:dyDescent="0.25">
      <c r="A84" s="32" t="e">
        <f>#REF!</f>
        <v>#REF!</v>
      </c>
      <c r="B84" s="31" t="e">
        <f>#REF!</f>
        <v>#REF!</v>
      </c>
      <c r="C84" s="31" t="e">
        <f>#REF!</f>
        <v>#REF!</v>
      </c>
      <c r="D84" s="31" t="e">
        <f>#REF!</f>
        <v>#REF!</v>
      </c>
      <c r="E84" s="31" t="e">
        <f>#REF!</f>
        <v>#REF!</v>
      </c>
    </row>
    <row r="90" spans="1:5" ht="15.75" x14ac:dyDescent="0.25">
      <c r="A90" s="30" t="s">
        <v>32</v>
      </c>
      <c r="B90" s="30" t="s">
        <v>33</v>
      </c>
      <c r="C90" s="30" t="s">
        <v>38</v>
      </c>
      <c r="D90" s="30" t="s">
        <v>34</v>
      </c>
    </row>
    <row r="91" spans="1:5" x14ac:dyDescent="0.25">
      <c r="A91" s="32" t="s">
        <v>10</v>
      </c>
      <c r="B91" s="31">
        <v>3</v>
      </c>
      <c r="C91" s="33" t="e">
        <f>#REF!</f>
        <v>#REF!</v>
      </c>
      <c r="D91" s="31" t="e">
        <f>#REF!</f>
        <v>#REF!</v>
      </c>
    </row>
    <row r="92" spans="1:5" x14ac:dyDescent="0.25">
      <c r="A92" s="32" t="s">
        <v>21</v>
      </c>
      <c r="B92" s="31">
        <v>3</v>
      </c>
      <c r="C92" s="33" t="e">
        <f>#REF!</f>
        <v>#REF!</v>
      </c>
      <c r="D92" s="31" t="e">
        <f>#REF!</f>
        <v>#REF!</v>
      </c>
    </row>
    <row r="93" spans="1:5" x14ac:dyDescent="0.25">
      <c r="A93" s="32" t="s">
        <v>24</v>
      </c>
      <c r="B93" s="31">
        <v>2</v>
      </c>
      <c r="C93" s="33" t="e">
        <f>#REF!</f>
        <v>#REF!</v>
      </c>
      <c r="D93" s="31" t="e">
        <f>#REF!</f>
        <v>#REF!</v>
      </c>
    </row>
    <row r="94" spans="1:5" x14ac:dyDescent="0.25">
      <c r="A94" s="32" t="s">
        <v>11</v>
      </c>
      <c r="B94" s="31">
        <v>6</v>
      </c>
      <c r="C94" s="33" t="e">
        <f>#REF!</f>
        <v>#REF!</v>
      </c>
      <c r="D94" s="31" t="e">
        <f>#REF!</f>
        <v>#REF!</v>
      </c>
    </row>
    <row r="95" spans="1:5" x14ac:dyDescent="0.25">
      <c r="A95" s="32" t="s">
        <v>12</v>
      </c>
      <c r="B95" s="31">
        <v>2</v>
      </c>
      <c r="C95" s="33" t="e">
        <f>#REF!</f>
        <v>#REF!</v>
      </c>
      <c r="D95" s="31" t="e">
        <f>#REF!</f>
        <v>#REF!</v>
      </c>
    </row>
    <row r="96" spans="1:5" x14ac:dyDescent="0.25">
      <c r="A96" s="32" t="s">
        <v>27</v>
      </c>
      <c r="B96" s="31">
        <v>5</v>
      </c>
      <c r="C96" s="33" t="e">
        <f>#REF!</f>
        <v>#REF!</v>
      </c>
      <c r="D96" s="31" t="e">
        <f>#REF!</f>
        <v>#REF!</v>
      </c>
    </row>
  </sheetData>
  <protectedRanges>
    <protectedRange password="DD42" sqref="B7:B9 B11" name="Rango1"/>
  </protectedRanges>
  <mergeCells count="9">
    <mergeCell ref="B11:C11"/>
    <mergeCell ref="E11:P11"/>
    <mergeCell ref="A12:S12"/>
    <mergeCell ref="C10:N10"/>
    <mergeCell ref="B1:O1"/>
    <mergeCell ref="B3:O3"/>
    <mergeCell ref="B7:N7"/>
    <mergeCell ref="B8:N8"/>
    <mergeCell ref="B9:C9"/>
  </mergeCells>
  <conditionalFormatting sqref="D91:D93">
    <cfRule type="cellIs" dxfId="167" priority="49" operator="equal">
      <formula>"KO"</formula>
    </cfRule>
    <cfRule type="cellIs" dxfId="166" priority="50" operator="equal">
      <formula>"OK"</formula>
    </cfRule>
  </conditionalFormatting>
  <conditionalFormatting sqref="D94">
    <cfRule type="cellIs" dxfId="165" priority="47" operator="equal">
      <formula>"KO"</formula>
    </cfRule>
    <cfRule type="cellIs" dxfId="164" priority="48" operator="equal">
      <formula>"OK"</formula>
    </cfRule>
  </conditionalFormatting>
  <conditionalFormatting sqref="D95">
    <cfRule type="cellIs" dxfId="163" priority="43" operator="equal">
      <formula>"KO"</formula>
    </cfRule>
    <cfRule type="cellIs" dxfId="162" priority="44" operator="equal">
      <formula>"OK"</formula>
    </cfRule>
  </conditionalFormatting>
  <conditionalFormatting sqref="D96">
    <cfRule type="cellIs" dxfId="161" priority="41" operator="equal">
      <formula>"KO"</formula>
    </cfRule>
    <cfRule type="cellIs" dxfId="160" priority="42" operator="equal">
      <formula>"OK"</formula>
    </cfRule>
  </conditionalFormatting>
  <conditionalFormatting sqref="E17:E65">
    <cfRule type="cellIs" dxfId="159" priority="39" operator="equal">
      <formula>"KO"</formula>
    </cfRule>
    <cfRule type="cellIs" dxfId="158" priority="40" operator="equal">
      <formula>"OK"</formula>
    </cfRule>
  </conditionalFormatting>
  <conditionalFormatting sqref="E66">
    <cfRule type="cellIs" dxfId="157" priority="37" operator="equal">
      <formula>"KO"</formula>
    </cfRule>
    <cfRule type="cellIs" dxfId="156" priority="38" operator="equal">
      <formula>"OK"</formula>
    </cfRule>
  </conditionalFormatting>
  <conditionalFormatting sqref="E67">
    <cfRule type="cellIs" dxfId="155" priority="35" operator="equal">
      <formula>"KO"</formula>
    </cfRule>
    <cfRule type="cellIs" dxfId="154" priority="36" operator="equal">
      <formula>"OK"</formula>
    </cfRule>
  </conditionalFormatting>
  <conditionalFormatting sqref="E68">
    <cfRule type="cellIs" dxfId="153" priority="33" operator="equal">
      <formula>"KO"</formula>
    </cfRule>
    <cfRule type="cellIs" dxfId="152" priority="34" operator="equal">
      <formula>"OK"</formula>
    </cfRule>
  </conditionalFormatting>
  <conditionalFormatting sqref="E69">
    <cfRule type="cellIs" dxfId="151" priority="31" operator="equal">
      <formula>"KO"</formula>
    </cfRule>
    <cfRule type="cellIs" dxfId="150" priority="32" operator="equal">
      <formula>"OK"</formula>
    </cfRule>
  </conditionalFormatting>
  <conditionalFormatting sqref="E70">
    <cfRule type="cellIs" dxfId="149" priority="29" operator="equal">
      <formula>"KO"</formula>
    </cfRule>
    <cfRule type="cellIs" dxfId="148" priority="30" operator="equal">
      <formula>"OK"</formula>
    </cfRule>
  </conditionalFormatting>
  <conditionalFormatting sqref="E71">
    <cfRule type="cellIs" dxfId="147" priority="27" operator="equal">
      <formula>"KO"</formula>
    </cfRule>
    <cfRule type="cellIs" dxfId="146" priority="28" operator="equal">
      <formula>"OK"</formula>
    </cfRule>
  </conditionalFormatting>
  <conditionalFormatting sqref="E72">
    <cfRule type="cellIs" dxfId="145" priority="25" operator="equal">
      <formula>"KO"</formula>
    </cfRule>
    <cfRule type="cellIs" dxfId="144" priority="26" operator="equal">
      <formula>"OK"</formula>
    </cfRule>
  </conditionalFormatting>
  <conditionalFormatting sqref="E73">
    <cfRule type="cellIs" dxfId="143" priority="23" operator="equal">
      <formula>"KO"</formula>
    </cfRule>
    <cfRule type="cellIs" dxfId="142" priority="24" operator="equal">
      <formula>"OK"</formula>
    </cfRule>
  </conditionalFormatting>
  <conditionalFormatting sqref="E74">
    <cfRule type="cellIs" dxfId="141" priority="21" operator="equal">
      <formula>"KO"</formula>
    </cfRule>
    <cfRule type="cellIs" dxfId="140" priority="22" operator="equal">
      <formula>"OK"</formula>
    </cfRule>
  </conditionalFormatting>
  <conditionalFormatting sqref="E75">
    <cfRule type="cellIs" dxfId="139" priority="19" operator="equal">
      <formula>"KO"</formula>
    </cfRule>
    <cfRule type="cellIs" dxfId="138" priority="20" operator="equal">
      <formula>"OK"</formula>
    </cfRule>
  </conditionalFormatting>
  <conditionalFormatting sqref="E76">
    <cfRule type="cellIs" dxfId="137" priority="17" operator="equal">
      <formula>"KO"</formula>
    </cfRule>
    <cfRule type="cellIs" dxfId="136" priority="18" operator="equal">
      <formula>"OK"</formula>
    </cfRule>
  </conditionalFormatting>
  <conditionalFormatting sqref="E77">
    <cfRule type="cellIs" dxfId="135" priority="15" operator="equal">
      <formula>"KO"</formula>
    </cfRule>
    <cfRule type="cellIs" dxfId="134" priority="16" operator="equal">
      <formula>"OK"</formula>
    </cfRule>
  </conditionalFormatting>
  <conditionalFormatting sqref="E78">
    <cfRule type="cellIs" dxfId="133" priority="13" operator="equal">
      <formula>"KO"</formula>
    </cfRule>
    <cfRule type="cellIs" dxfId="132" priority="14" operator="equal">
      <formula>"OK"</formula>
    </cfRule>
  </conditionalFormatting>
  <conditionalFormatting sqref="E79">
    <cfRule type="cellIs" dxfId="131" priority="11" operator="equal">
      <formula>"KO"</formula>
    </cfRule>
    <cfRule type="cellIs" dxfId="130" priority="12" operator="equal">
      <formula>"OK"</formula>
    </cfRule>
  </conditionalFormatting>
  <conditionalFormatting sqref="E80">
    <cfRule type="cellIs" dxfId="129" priority="9" operator="equal">
      <formula>"KO"</formula>
    </cfRule>
    <cfRule type="cellIs" dxfId="128" priority="10" operator="equal">
      <formula>"OK"</formula>
    </cfRule>
  </conditionalFormatting>
  <conditionalFormatting sqref="E81">
    <cfRule type="cellIs" dxfId="127" priority="7" operator="equal">
      <formula>"KO"</formula>
    </cfRule>
    <cfRule type="cellIs" dxfId="126" priority="8" operator="equal">
      <formula>"OK"</formula>
    </cfRule>
  </conditionalFormatting>
  <conditionalFormatting sqref="E82">
    <cfRule type="cellIs" dxfId="125" priority="5" operator="equal">
      <formula>"KO"</formula>
    </cfRule>
    <cfRule type="cellIs" dxfId="124" priority="6" operator="equal">
      <formula>"OK"</formula>
    </cfRule>
  </conditionalFormatting>
  <conditionalFormatting sqref="E83">
    <cfRule type="cellIs" dxfId="123" priority="3" operator="equal">
      <formula>"KO"</formula>
    </cfRule>
    <cfRule type="cellIs" dxfId="122" priority="4" operator="equal">
      <formula>"OK"</formula>
    </cfRule>
  </conditionalFormatting>
  <conditionalFormatting sqref="E84">
    <cfRule type="cellIs" dxfId="121" priority="1" operator="equal">
      <formula>"KO"</formula>
    </cfRule>
    <cfRule type="cellIs" dxfId="120" priority="2" operator="equal">
      <formula>"OK"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Valors!$A$2:$A$19</xm:f>
          </x14:formula1>
          <xm:sqref>A91:A96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83.25" customHeight="1" x14ac:dyDescent="0.25"/>
  <cols>
    <col min="1" max="1" width="10.85546875" customWidth="1"/>
    <col min="2" max="2" width="17" customWidth="1"/>
    <col min="3" max="3" width="17.140625" style="42" customWidth="1"/>
    <col min="4" max="5" width="12.42578125" style="42" customWidth="1"/>
    <col min="6" max="6" width="38.5703125" customWidth="1"/>
    <col min="7" max="7" width="11.7109375" customWidth="1"/>
    <col min="8" max="11" width="11.28515625" customWidth="1"/>
    <col min="12" max="12" width="35" customWidth="1"/>
    <col min="13" max="17" width="11.5703125" customWidth="1"/>
    <col min="18" max="18" width="17.5703125" customWidth="1"/>
    <col min="19" max="23" width="11.140625" customWidth="1"/>
    <col min="24" max="24" width="16.5703125" customWidth="1"/>
    <col min="25" max="29" width="12.140625" customWidth="1"/>
    <col min="30" max="30" width="16.5703125" customWidth="1"/>
    <col min="31" max="35" width="12.140625" customWidth="1"/>
  </cols>
  <sheetData>
    <row r="1" spans="1:35" ht="83.25" customHeight="1" thickBot="1" x14ac:dyDescent="0.3">
      <c r="A1" s="44" t="s">
        <v>45</v>
      </c>
      <c r="B1" s="44" t="s">
        <v>42</v>
      </c>
      <c r="C1" s="124" t="s">
        <v>55</v>
      </c>
      <c r="D1" s="124" t="s">
        <v>62</v>
      </c>
      <c r="E1" s="154" t="s">
        <v>61</v>
      </c>
      <c r="F1" s="158" t="s">
        <v>43</v>
      </c>
      <c r="G1" s="109" t="s">
        <v>47</v>
      </c>
      <c r="H1" s="110" t="s">
        <v>71</v>
      </c>
      <c r="I1" s="111" t="s">
        <v>48</v>
      </c>
      <c r="J1" s="131" t="s">
        <v>68</v>
      </c>
      <c r="K1" s="112" t="s">
        <v>69</v>
      </c>
      <c r="L1" s="113" t="s">
        <v>44</v>
      </c>
      <c r="M1" s="114" t="s">
        <v>47</v>
      </c>
      <c r="N1" s="114" t="s">
        <v>71</v>
      </c>
      <c r="O1" s="114" t="s">
        <v>48</v>
      </c>
      <c r="P1" s="132" t="s">
        <v>68</v>
      </c>
      <c r="Q1" s="115" t="s">
        <v>69</v>
      </c>
      <c r="R1" s="116" t="s">
        <v>50</v>
      </c>
      <c r="S1" s="117" t="s">
        <v>47</v>
      </c>
      <c r="T1" s="117" t="s">
        <v>71</v>
      </c>
      <c r="U1" s="117" t="s">
        <v>48</v>
      </c>
      <c r="V1" s="133" t="s">
        <v>68</v>
      </c>
      <c r="W1" s="118" t="s">
        <v>69</v>
      </c>
      <c r="X1" s="119" t="s">
        <v>56</v>
      </c>
      <c r="Y1" s="120" t="s">
        <v>47</v>
      </c>
      <c r="Z1" s="120" t="s">
        <v>71</v>
      </c>
      <c r="AA1" s="120" t="s">
        <v>48</v>
      </c>
      <c r="AB1" s="134" t="s">
        <v>68</v>
      </c>
      <c r="AC1" s="121" t="s">
        <v>69</v>
      </c>
      <c r="AD1" s="126" t="s">
        <v>63</v>
      </c>
      <c r="AE1" s="127" t="s">
        <v>47</v>
      </c>
      <c r="AF1" s="127" t="s">
        <v>71</v>
      </c>
      <c r="AG1" s="127" t="s">
        <v>48</v>
      </c>
      <c r="AH1" s="135" t="s">
        <v>68</v>
      </c>
      <c r="AI1" s="128" t="s">
        <v>69</v>
      </c>
    </row>
    <row r="2" spans="1:35" ht="101.25" customHeight="1" thickBot="1" x14ac:dyDescent="0.3">
      <c r="A2" s="36">
        <v>1</v>
      </c>
      <c r="B2" s="159" t="s">
        <v>75</v>
      </c>
      <c r="C2" s="138"/>
      <c r="D2" s="139"/>
      <c r="E2" s="155"/>
      <c r="F2" s="143" t="s">
        <v>78</v>
      </c>
      <c r="G2" s="140">
        <v>2</v>
      </c>
      <c r="H2" s="140"/>
      <c r="I2" s="140"/>
      <c r="J2" s="141"/>
      <c r="K2" s="142"/>
      <c r="L2" s="143" t="s">
        <v>79</v>
      </c>
      <c r="M2" s="140">
        <v>2</v>
      </c>
      <c r="N2" s="140">
        <v>5</v>
      </c>
      <c r="O2" s="140">
        <v>10</v>
      </c>
      <c r="P2" s="141">
        <v>1</v>
      </c>
      <c r="Q2" s="142">
        <v>2</v>
      </c>
      <c r="R2" s="143"/>
      <c r="S2" s="140"/>
      <c r="T2" s="140"/>
      <c r="U2" s="140"/>
      <c r="V2" s="141"/>
      <c r="W2" s="142"/>
      <c r="X2" s="143"/>
      <c r="Y2" s="140"/>
      <c r="Z2" s="140"/>
      <c r="AA2" s="140"/>
      <c r="AB2" s="141"/>
      <c r="AC2" s="142"/>
      <c r="AD2" s="143"/>
      <c r="AE2" s="140"/>
      <c r="AF2" s="140"/>
      <c r="AG2" s="140"/>
      <c r="AH2" s="141"/>
      <c r="AI2" s="142"/>
    </row>
    <row r="3" spans="1:35" ht="105.75" customHeight="1" thickBot="1" x14ac:dyDescent="0.3">
      <c r="A3" s="36">
        <v>2</v>
      </c>
      <c r="B3" s="160" t="s">
        <v>76</v>
      </c>
      <c r="C3" s="138"/>
      <c r="D3" s="138"/>
      <c r="E3" s="156"/>
      <c r="F3" s="143" t="s">
        <v>80</v>
      </c>
      <c r="G3" s="140">
        <v>2</v>
      </c>
      <c r="H3" s="140">
        <v>5</v>
      </c>
      <c r="I3" s="140">
        <v>10</v>
      </c>
      <c r="J3" s="141">
        <v>1</v>
      </c>
      <c r="K3" s="142">
        <v>2</v>
      </c>
      <c r="L3" s="143"/>
      <c r="M3" s="140"/>
      <c r="N3" s="140"/>
      <c r="O3" s="140"/>
      <c r="P3" s="141"/>
      <c r="Q3" s="142"/>
      <c r="R3" s="143"/>
      <c r="S3" s="140"/>
      <c r="T3" s="140"/>
      <c r="U3" s="140"/>
      <c r="V3" s="141"/>
      <c r="W3" s="142"/>
      <c r="X3" s="143"/>
      <c r="Y3" s="140"/>
      <c r="Z3" s="140"/>
      <c r="AA3" s="140"/>
      <c r="AB3" s="141"/>
      <c r="AC3" s="142"/>
      <c r="AD3" s="143"/>
      <c r="AE3" s="140"/>
      <c r="AF3" s="140"/>
      <c r="AG3" s="140"/>
      <c r="AH3" s="141"/>
      <c r="AI3" s="142"/>
    </row>
    <row r="4" spans="1:35" ht="83.25" customHeight="1" thickBot="1" x14ac:dyDescent="0.3">
      <c r="A4" s="36">
        <v>3</v>
      </c>
      <c r="B4" s="160" t="s">
        <v>77</v>
      </c>
      <c r="C4" s="139"/>
      <c r="D4" s="139"/>
      <c r="E4" s="157"/>
      <c r="F4" s="143" t="s">
        <v>81</v>
      </c>
      <c r="G4" s="140">
        <v>2</v>
      </c>
      <c r="H4" s="140">
        <v>5</v>
      </c>
      <c r="I4" s="140">
        <v>10</v>
      </c>
      <c r="J4" s="141">
        <v>1</v>
      </c>
      <c r="K4" s="142">
        <v>2</v>
      </c>
      <c r="L4" s="143"/>
      <c r="M4" s="140"/>
      <c r="N4" s="140"/>
      <c r="O4" s="140"/>
      <c r="P4" s="141"/>
      <c r="Q4" s="142"/>
      <c r="R4" s="143"/>
      <c r="S4" s="140"/>
      <c r="T4" s="140"/>
      <c r="U4" s="140"/>
      <c r="V4" s="141"/>
      <c r="W4" s="142"/>
      <c r="X4" s="143"/>
      <c r="Y4" s="140"/>
      <c r="Z4" s="140"/>
      <c r="AA4" s="140"/>
      <c r="AB4" s="141"/>
      <c r="AC4" s="142"/>
      <c r="AD4" s="143"/>
      <c r="AE4" s="140"/>
      <c r="AF4" s="140"/>
      <c r="AG4" s="140"/>
      <c r="AH4" s="141"/>
      <c r="AI4" s="142"/>
    </row>
    <row r="5" spans="1:35" ht="123.75" customHeight="1" thickBot="1" x14ac:dyDescent="0.3">
      <c r="A5" s="108"/>
      <c r="B5" s="160"/>
      <c r="C5" s="139"/>
      <c r="D5" s="139"/>
      <c r="E5" s="157"/>
      <c r="F5" s="143"/>
      <c r="G5" s="140"/>
      <c r="H5" s="140"/>
      <c r="I5" s="140"/>
      <c r="J5" s="141"/>
      <c r="K5" s="142"/>
      <c r="L5" s="143"/>
      <c r="M5" s="140"/>
      <c r="N5" s="140"/>
      <c r="O5" s="140"/>
      <c r="P5" s="141"/>
      <c r="Q5" s="142"/>
      <c r="R5" s="143"/>
      <c r="S5" s="140"/>
      <c r="T5" s="140"/>
      <c r="U5" s="140"/>
      <c r="V5" s="141"/>
      <c r="W5" s="142"/>
      <c r="X5" s="143"/>
      <c r="Y5" s="140"/>
      <c r="Z5" s="140"/>
      <c r="AA5" s="140"/>
      <c r="AB5" s="141"/>
      <c r="AC5" s="142"/>
      <c r="AD5" s="143"/>
      <c r="AE5" s="140"/>
      <c r="AF5" s="140"/>
      <c r="AG5" s="140"/>
      <c r="AH5" s="141"/>
      <c r="AI5" s="142"/>
    </row>
    <row r="6" spans="1:35" ht="133.5" customHeight="1" thickBot="1" x14ac:dyDescent="0.3">
      <c r="A6" s="108"/>
      <c r="B6" s="160"/>
      <c r="C6" s="139"/>
      <c r="D6" s="139"/>
      <c r="E6" s="157"/>
      <c r="F6" s="143"/>
      <c r="G6" s="140"/>
      <c r="H6" s="140"/>
      <c r="I6" s="140"/>
      <c r="J6" s="141"/>
      <c r="K6" s="142"/>
      <c r="L6" s="143"/>
      <c r="M6" s="140"/>
      <c r="N6" s="140"/>
      <c r="O6" s="140"/>
      <c r="P6" s="141"/>
      <c r="Q6" s="142"/>
      <c r="R6" s="143"/>
      <c r="S6" s="140"/>
      <c r="T6" s="140"/>
      <c r="U6" s="140"/>
      <c r="V6" s="141"/>
      <c r="W6" s="142"/>
      <c r="X6" s="143"/>
      <c r="Y6" s="140"/>
      <c r="Z6" s="140"/>
      <c r="AA6" s="140"/>
      <c r="AB6" s="141"/>
      <c r="AC6" s="142"/>
      <c r="AD6" s="143"/>
      <c r="AE6" s="140"/>
      <c r="AF6" s="140"/>
      <c r="AG6" s="140"/>
      <c r="AH6" s="141"/>
      <c r="AI6" s="142"/>
    </row>
    <row r="7" spans="1:35" ht="83.25" customHeight="1" thickBot="1" x14ac:dyDescent="0.3">
      <c r="A7" s="36"/>
      <c r="B7" s="160"/>
      <c r="C7" s="138"/>
      <c r="D7" s="138"/>
      <c r="E7" s="156"/>
      <c r="F7" s="143"/>
      <c r="G7" s="140"/>
      <c r="H7" s="140"/>
      <c r="I7" s="140"/>
      <c r="J7" s="141"/>
      <c r="K7" s="142"/>
      <c r="L7" s="143"/>
      <c r="M7" s="140"/>
      <c r="N7" s="140"/>
      <c r="O7" s="140"/>
      <c r="P7" s="141"/>
      <c r="Q7" s="142"/>
      <c r="R7" s="143"/>
      <c r="S7" s="140"/>
      <c r="T7" s="140"/>
      <c r="U7" s="140"/>
      <c r="V7" s="141"/>
      <c r="W7" s="142"/>
      <c r="X7" s="143"/>
      <c r="Y7" s="140"/>
      <c r="Z7" s="140"/>
      <c r="AA7" s="140"/>
      <c r="AB7" s="141"/>
      <c r="AC7" s="142"/>
      <c r="AD7" s="143"/>
      <c r="AE7" s="140"/>
      <c r="AF7" s="140"/>
      <c r="AG7" s="140"/>
      <c r="AH7" s="141"/>
      <c r="AI7" s="142"/>
    </row>
    <row r="8" spans="1:35" ht="95.25" customHeight="1" thickBot="1" x14ac:dyDescent="0.3">
      <c r="A8" s="36"/>
      <c r="B8" s="160"/>
      <c r="C8" s="138"/>
      <c r="D8" s="139"/>
      <c r="E8" s="156"/>
      <c r="F8" s="143"/>
      <c r="G8" s="140"/>
      <c r="H8" s="140"/>
      <c r="I8" s="140"/>
      <c r="J8" s="141"/>
      <c r="K8" s="142"/>
      <c r="L8" s="143"/>
      <c r="M8" s="140"/>
      <c r="N8" s="140"/>
      <c r="O8" s="140"/>
      <c r="P8" s="141"/>
      <c r="Q8" s="142"/>
      <c r="R8" s="143"/>
      <c r="S8" s="140"/>
      <c r="T8" s="140"/>
      <c r="U8" s="140"/>
      <c r="V8" s="141"/>
      <c r="W8" s="142"/>
      <c r="X8" s="143"/>
      <c r="Y8" s="140"/>
      <c r="Z8" s="140"/>
      <c r="AA8" s="140"/>
      <c r="AB8" s="141"/>
      <c r="AC8" s="142"/>
      <c r="AD8" s="143"/>
      <c r="AE8" s="140"/>
      <c r="AF8" s="140"/>
      <c r="AG8" s="140"/>
      <c r="AH8" s="141"/>
      <c r="AI8" s="142"/>
    </row>
    <row r="9" spans="1:35" ht="83.25" customHeight="1" thickBot="1" x14ac:dyDescent="0.3">
      <c r="A9" s="36"/>
      <c r="B9" s="160"/>
      <c r="C9" s="138"/>
      <c r="D9" s="138"/>
      <c r="E9" s="156"/>
      <c r="F9" s="143"/>
      <c r="G9" s="140"/>
      <c r="H9" s="140"/>
      <c r="I9" s="140"/>
      <c r="J9" s="141"/>
      <c r="K9" s="142"/>
      <c r="L9" s="143"/>
      <c r="M9" s="140"/>
      <c r="N9" s="140"/>
      <c r="O9" s="140"/>
      <c r="P9" s="141"/>
      <c r="Q9" s="142"/>
      <c r="R9" s="143"/>
      <c r="S9" s="140"/>
      <c r="T9" s="140"/>
      <c r="U9" s="140"/>
      <c r="V9" s="141"/>
      <c r="W9" s="142"/>
      <c r="X9" s="143"/>
      <c r="Y9" s="140"/>
      <c r="Z9" s="140"/>
      <c r="AA9" s="140"/>
      <c r="AB9" s="141"/>
      <c r="AC9" s="142"/>
      <c r="AD9" s="143"/>
      <c r="AE9" s="140"/>
      <c r="AF9" s="140"/>
      <c r="AG9" s="140"/>
      <c r="AH9" s="141"/>
      <c r="AI9" s="142"/>
    </row>
    <row r="10" spans="1:35" ht="122.25" customHeight="1" thickBot="1" x14ac:dyDescent="0.3">
      <c r="A10" s="36"/>
      <c r="B10" s="160"/>
      <c r="C10" s="138"/>
      <c r="D10" s="138"/>
      <c r="E10" s="156"/>
      <c r="F10" s="143"/>
      <c r="G10" s="140"/>
      <c r="H10" s="140"/>
      <c r="I10" s="140"/>
      <c r="J10" s="141"/>
      <c r="K10" s="142"/>
      <c r="L10" s="143"/>
      <c r="M10" s="140"/>
      <c r="N10" s="140"/>
      <c r="O10" s="140"/>
      <c r="P10" s="141"/>
      <c r="Q10" s="142"/>
      <c r="R10" s="143"/>
      <c r="S10" s="140"/>
      <c r="T10" s="140"/>
      <c r="U10" s="140"/>
      <c r="V10" s="141"/>
      <c r="W10" s="142"/>
      <c r="X10" s="143"/>
      <c r="Y10" s="140"/>
      <c r="Z10" s="140"/>
      <c r="AA10" s="140"/>
      <c r="AB10" s="141"/>
      <c r="AC10" s="142"/>
      <c r="AD10" s="143"/>
      <c r="AE10" s="140"/>
      <c r="AF10" s="140"/>
      <c r="AG10" s="140"/>
      <c r="AH10" s="141"/>
      <c r="AI10" s="142"/>
    </row>
    <row r="11" spans="1:35" ht="83.25" customHeight="1" thickBot="1" x14ac:dyDescent="0.3">
      <c r="A11" s="36"/>
      <c r="B11" s="160"/>
      <c r="C11" s="138"/>
      <c r="D11" s="138"/>
      <c r="E11" s="156"/>
      <c r="F11" s="143"/>
      <c r="G11" s="140"/>
      <c r="H11" s="140"/>
      <c r="I11" s="140"/>
      <c r="J11" s="141"/>
      <c r="K11" s="142"/>
      <c r="L11" s="143"/>
      <c r="M11" s="140"/>
      <c r="N11" s="140"/>
      <c r="O11" s="140"/>
      <c r="P11" s="141"/>
      <c r="Q11" s="142"/>
      <c r="R11" s="143"/>
      <c r="S11" s="140"/>
      <c r="T11" s="140"/>
      <c r="U11" s="140"/>
      <c r="V11" s="141"/>
      <c r="W11" s="142"/>
      <c r="X11" s="143"/>
      <c r="Y11" s="140"/>
      <c r="Z11" s="140"/>
      <c r="AA11" s="140"/>
      <c r="AB11" s="141"/>
      <c r="AC11" s="142"/>
      <c r="AD11" s="143"/>
      <c r="AE11" s="140"/>
      <c r="AF11" s="140"/>
      <c r="AG11" s="140"/>
      <c r="AH11" s="141"/>
      <c r="AI11" s="142"/>
    </row>
    <row r="12" spans="1:35" ht="83.25" customHeight="1" thickBot="1" x14ac:dyDescent="0.3">
      <c r="A12" s="36"/>
      <c r="B12" s="160"/>
      <c r="C12" s="138"/>
      <c r="D12" s="138"/>
      <c r="E12" s="156"/>
      <c r="F12" s="143"/>
      <c r="G12" s="140"/>
      <c r="H12" s="140"/>
      <c r="I12" s="140"/>
      <c r="J12" s="141"/>
      <c r="K12" s="142"/>
      <c r="L12" s="143"/>
      <c r="M12" s="140"/>
      <c r="N12" s="140"/>
      <c r="O12" s="140"/>
      <c r="P12" s="141"/>
      <c r="Q12" s="142"/>
      <c r="R12" s="143"/>
      <c r="S12" s="140"/>
      <c r="T12" s="140"/>
      <c r="U12" s="140"/>
      <c r="V12" s="141"/>
      <c r="W12" s="142"/>
      <c r="X12" s="143"/>
      <c r="Y12" s="140"/>
      <c r="Z12" s="140"/>
      <c r="AA12" s="140"/>
      <c r="AB12" s="141"/>
      <c r="AC12" s="142"/>
      <c r="AD12" s="143"/>
      <c r="AE12" s="140"/>
      <c r="AF12" s="140"/>
      <c r="AG12" s="140"/>
      <c r="AH12" s="141"/>
      <c r="AI12" s="142"/>
    </row>
    <row r="13" spans="1:35" ht="83.25" customHeight="1" thickBot="1" x14ac:dyDescent="0.3">
      <c r="A13" s="36"/>
      <c r="B13" s="160"/>
      <c r="C13" s="138"/>
      <c r="D13" s="138"/>
      <c r="E13" s="156"/>
      <c r="F13" s="143"/>
      <c r="G13" s="140"/>
      <c r="H13" s="140"/>
      <c r="I13" s="144"/>
      <c r="J13" s="145"/>
      <c r="K13" s="146"/>
      <c r="L13" s="143"/>
      <c r="M13" s="140"/>
      <c r="N13" s="140"/>
      <c r="O13" s="140"/>
      <c r="P13" s="141"/>
      <c r="Q13" s="142"/>
      <c r="R13" s="143"/>
      <c r="S13" s="140"/>
      <c r="T13" s="140"/>
      <c r="U13" s="140"/>
      <c r="V13" s="141"/>
      <c r="W13" s="142"/>
      <c r="X13" s="143"/>
      <c r="Y13" s="140"/>
      <c r="Z13" s="140"/>
      <c r="AA13" s="140"/>
      <c r="AB13" s="141"/>
      <c r="AC13" s="142"/>
      <c r="AD13" s="143"/>
      <c r="AE13" s="140"/>
      <c r="AF13" s="140"/>
      <c r="AG13" s="140"/>
      <c r="AH13" s="141"/>
      <c r="AI13" s="142"/>
    </row>
    <row r="14" spans="1:35" ht="83.25" customHeight="1" x14ac:dyDescent="0.25">
      <c r="A14" s="36"/>
      <c r="B14" s="36"/>
      <c r="C14" s="138"/>
      <c r="D14" s="138"/>
      <c r="E14" s="156"/>
      <c r="F14" s="143"/>
      <c r="G14" s="140"/>
      <c r="H14" s="140"/>
      <c r="I14" s="144"/>
      <c r="J14" s="145"/>
      <c r="K14" s="146"/>
      <c r="L14" s="143"/>
      <c r="M14" s="140"/>
      <c r="N14" s="140"/>
      <c r="O14" s="140"/>
      <c r="P14" s="141"/>
      <c r="Q14" s="142"/>
      <c r="R14" s="143"/>
      <c r="S14" s="140"/>
      <c r="T14" s="140"/>
      <c r="U14" s="140"/>
      <c r="V14" s="141"/>
      <c r="W14" s="142"/>
      <c r="X14" s="143"/>
      <c r="Y14" s="140"/>
      <c r="Z14" s="140"/>
      <c r="AA14" s="140"/>
      <c r="AB14" s="141"/>
      <c r="AC14" s="142"/>
      <c r="AD14" s="143"/>
      <c r="AE14" s="140"/>
      <c r="AF14" s="140"/>
      <c r="AG14" s="140"/>
      <c r="AH14" s="141"/>
      <c r="AI14" s="142"/>
    </row>
    <row r="15" spans="1:35" ht="83.25" customHeight="1" x14ac:dyDescent="0.25">
      <c r="A15" s="36"/>
      <c r="B15" s="36"/>
      <c r="C15" s="138"/>
      <c r="D15" s="138"/>
      <c r="E15" s="156"/>
      <c r="F15" s="143"/>
      <c r="G15" s="140"/>
      <c r="H15" s="140"/>
      <c r="I15" s="144"/>
      <c r="J15" s="145"/>
      <c r="K15" s="146"/>
      <c r="L15" s="143"/>
      <c r="M15" s="140"/>
      <c r="N15" s="140"/>
      <c r="O15" s="140"/>
      <c r="P15" s="141"/>
      <c r="Q15" s="142"/>
      <c r="R15" s="143"/>
      <c r="S15" s="140"/>
      <c r="T15" s="140"/>
      <c r="U15" s="140"/>
      <c r="V15" s="141"/>
      <c r="W15" s="142"/>
      <c r="X15" s="143"/>
      <c r="Y15" s="140"/>
      <c r="Z15" s="140"/>
      <c r="AA15" s="140"/>
      <c r="AB15" s="141"/>
      <c r="AC15" s="142"/>
      <c r="AD15" s="143"/>
      <c r="AE15" s="140"/>
      <c r="AF15" s="140"/>
      <c r="AG15" s="140"/>
      <c r="AH15" s="141"/>
      <c r="AI15" s="142"/>
    </row>
    <row r="16" spans="1:35" ht="83.25" customHeight="1" thickBot="1" x14ac:dyDescent="0.3">
      <c r="A16" s="36"/>
      <c r="B16" s="36"/>
      <c r="C16" s="138"/>
      <c r="D16" s="138"/>
      <c r="E16" s="156"/>
      <c r="F16" s="151"/>
      <c r="G16" s="147"/>
      <c r="H16" s="147"/>
      <c r="I16" s="148"/>
      <c r="J16" s="149"/>
      <c r="K16" s="150"/>
      <c r="L16" s="151"/>
      <c r="M16" s="147"/>
      <c r="N16" s="147"/>
      <c r="O16" s="147"/>
      <c r="P16" s="152"/>
      <c r="Q16" s="153"/>
      <c r="R16" s="151"/>
      <c r="S16" s="147"/>
      <c r="T16" s="147"/>
      <c r="U16" s="147"/>
      <c r="V16" s="152"/>
      <c r="W16" s="153"/>
      <c r="X16" s="151"/>
      <c r="Y16" s="147"/>
      <c r="Z16" s="147"/>
      <c r="AA16" s="147"/>
      <c r="AB16" s="152"/>
      <c r="AC16" s="153"/>
      <c r="AD16" s="151"/>
      <c r="AE16" s="147"/>
      <c r="AF16" s="147"/>
      <c r="AG16" s="147"/>
      <c r="AH16" s="152"/>
      <c r="AI16" s="153"/>
    </row>
  </sheetData>
  <sheetProtection password="B58F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6" sqref="B6"/>
    </sheetView>
  </sheetViews>
  <sheetFormatPr defaultColWidth="9.140625" defaultRowHeight="15" x14ac:dyDescent="0.25"/>
  <cols>
    <col min="1" max="1" width="48.28515625" bestFit="1" customWidth="1"/>
  </cols>
  <sheetData>
    <row r="1" spans="1:3" x14ac:dyDescent="0.25">
      <c r="A1" s="28" t="s">
        <v>28</v>
      </c>
      <c r="C1" s="28" t="s">
        <v>30</v>
      </c>
    </row>
    <row r="2" spans="1:3" x14ac:dyDescent="0.25">
      <c r="A2" s="26"/>
      <c r="C2" s="29" t="s">
        <v>3</v>
      </c>
    </row>
    <row r="3" spans="1:3" x14ac:dyDescent="0.25">
      <c r="A3" s="26"/>
      <c r="C3" s="29" t="s">
        <v>4</v>
      </c>
    </row>
    <row r="4" spans="1:3" x14ac:dyDescent="0.25">
      <c r="A4" s="27"/>
      <c r="C4" s="29" t="s">
        <v>49</v>
      </c>
    </row>
    <row r="5" spans="1:3" x14ac:dyDescent="0.25">
      <c r="A5" s="27"/>
    </row>
    <row r="6" spans="1:3" x14ac:dyDescent="0.25">
      <c r="A6" s="26"/>
      <c r="B6" s="34"/>
    </row>
    <row r="7" spans="1:3" x14ac:dyDescent="0.25">
      <c r="A7" s="26"/>
    </row>
    <row r="8" spans="1:3" x14ac:dyDescent="0.25">
      <c r="A8" s="26"/>
    </row>
    <row r="9" spans="1:3" x14ac:dyDescent="0.25">
      <c r="A9" s="26"/>
    </row>
    <row r="10" spans="1:3" x14ac:dyDescent="0.25">
      <c r="A10" s="26"/>
    </row>
    <row r="11" spans="1:3" x14ac:dyDescent="0.25">
      <c r="A11" s="26"/>
    </row>
    <row r="12" spans="1:3" x14ac:dyDescent="0.25">
      <c r="A12" s="26"/>
    </row>
    <row r="13" spans="1:3" x14ac:dyDescent="0.25">
      <c r="A13" s="26"/>
    </row>
    <row r="14" spans="1:3" x14ac:dyDescent="0.25">
      <c r="A14" s="26"/>
    </row>
    <row r="15" spans="1:3" x14ac:dyDescent="0.25">
      <c r="A15" s="26"/>
    </row>
    <row r="16" spans="1:3" x14ac:dyDescent="0.25">
      <c r="A16" s="26"/>
    </row>
    <row r="17" spans="1:1" x14ac:dyDescent="0.25">
      <c r="A17" s="26"/>
    </row>
    <row r="18" spans="1:1" x14ac:dyDescent="0.25">
      <c r="A18" s="26"/>
    </row>
    <row r="19" spans="1:1" x14ac:dyDescent="0.25">
      <c r="A19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5"/>
  <sheetViews>
    <sheetView zoomScale="70" zoomScaleNormal="70" workbookViewId="0">
      <selection activeCell="A20" sqref="A20"/>
    </sheetView>
  </sheetViews>
  <sheetFormatPr defaultColWidth="9.140625" defaultRowHeight="15.75" x14ac:dyDescent="0.25"/>
  <cols>
    <col min="1" max="1" width="7.140625" style="54" customWidth="1"/>
    <col min="2" max="2" width="33.85546875" style="54" customWidth="1"/>
    <col min="3" max="3" width="9.140625" style="54"/>
    <col min="4" max="4" width="5.140625" style="54" customWidth="1"/>
    <col min="5" max="5" width="19.5703125" style="54" customWidth="1"/>
    <col min="6" max="6" width="22.140625" style="54" customWidth="1"/>
    <col min="7" max="7" width="12.7109375" style="54" customWidth="1"/>
    <col min="8" max="9" width="9.140625" style="54" customWidth="1"/>
    <col min="10" max="10" width="0.85546875" style="54" customWidth="1"/>
    <col min="11" max="11" width="3.5703125" style="54" hidden="1" customWidth="1"/>
    <col min="12" max="12" width="12.5703125" style="54" customWidth="1"/>
    <col min="13" max="14" width="11" style="54" customWidth="1"/>
    <col min="15" max="15" width="24.140625" style="54" customWidth="1"/>
    <col min="16" max="16" width="32.28515625" style="54" customWidth="1"/>
    <col min="17" max="17" width="14.42578125" style="54" customWidth="1"/>
    <col min="18" max="18" width="24.85546875" style="54" customWidth="1"/>
    <col min="19" max="19" width="15.140625" style="54" hidden="1" customWidth="1"/>
    <col min="20" max="20" width="2" style="54" hidden="1" customWidth="1"/>
    <col min="21" max="21" width="8.28515625" style="54" hidden="1" customWidth="1"/>
    <col min="22" max="22" width="4.5703125" style="54" hidden="1" customWidth="1"/>
    <col min="23" max="23" width="22.7109375" style="54" customWidth="1"/>
    <col min="24" max="24" width="39.5703125" style="54" customWidth="1"/>
    <col min="25" max="25" width="25.85546875" style="54" customWidth="1"/>
    <col min="26" max="26" width="40.42578125" style="54" customWidth="1"/>
    <col min="27" max="27" width="24.5703125" style="54" customWidth="1"/>
    <col min="28" max="28" width="40.85546875" style="54" customWidth="1"/>
    <col min="29" max="29" width="18.85546875" style="54" customWidth="1"/>
    <col min="30" max="30" width="23.5703125" style="54" customWidth="1"/>
    <col min="31" max="31" width="19.7109375" style="54" customWidth="1"/>
    <col min="32" max="32" width="17" style="54" customWidth="1"/>
    <col min="33" max="33" width="18.5703125" style="54" customWidth="1"/>
    <col min="34" max="35" width="14.5703125" style="54" customWidth="1"/>
    <col min="36" max="36" width="22.42578125" style="54" customWidth="1"/>
    <col min="37" max="16384" width="9.140625" style="54"/>
  </cols>
  <sheetData>
    <row r="1" spans="1:37" s="47" customFormat="1" ht="13.5" customHeight="1" x14ac:dyDescent="0.25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AK1" s="49"/>
    </row>
    <row r="2" spans="1:37" s="47" customFormat="1" ht="30.75" customHeight="1" x14ac:dyDescent="0.25">
      <c r="B2" s="50"/>
      <c r="D2" s="181" t="s">
        <v>26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AK2" s="49"/>
    </row>
    <row r="3" spans="1:37" s="47" customFormat="1" x14ac:dyDescent="0.25">
      <c r="D3" s="51"/>
      <c r="E3" s="51"/>
      <c r="F3" s="51"/>
      <c r="G3" s="52"/>
      <c r="H3" s="52"/>
      <c r="I3" s="52"/>
      <c r="J3" s="53"/>
      <c r="K3" s="53"/>
      <c r="L3" s="53"/>
      <c r="M3" s="53"/>
      <c r="N3" s="52"/>
      <c r="O3" s="52"/>
      <c r="P3" s="52"/>
      <c r="Q3" s="52"/>
      <c r="AK3" s="49"/>
    </row>
    <row r="4" spans="1:37" x14ac:dyDescent="0.25">
      <c r="AK4" s="55"/>
    </row>
    <row r="5" spans="1:37" s="47" customFormat="1" ht="12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9"/>
      <c r="T5" s="59"/>
      <c r="U5" s="59"/>
      <c r="V5" s="60"/>
      <c r="AK5" s="49"/>
    </row>
    <row r="6" spans="1:37" s="47" customFormat="1" x14ac:dyDescent="0.25">
      <c r="A6" s="173" t="s">
        <v>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61"/>
      <c r="O6" s="61"/>
      <c r="P6" s="61"/>
      <c r="Q6" s="61"/>
      <c r="R6" s="61"/>
      <c r="AK6" s="49"/>
    </row>
    <row r="7" spans="1:37" s="47" customFormat="1" x14ac:dyDescent="0.25">
      <c r="A7" s="173" t="s">
        <v>74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AK7" s="49"/>
    </row>
    <row r="8" spans="1:37" s="47" customFormat="1" x14ac:dyDescent="0.25">
      <c r="A8" s="167" t="s">
        <v>73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K8" s="49"/>
    </row>
    <row r="9" spans="1:37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AK9" s="55"/>
    </row>
    <row r="10" spans="1:37" s="47" customFormat="1" x14ac:dyDescent="0.25">
      <c r="A10" s="64">
        <v>1</v>
      </c>
      <c r="B10" s="64" t="str">
        <f>VLOOKUP(A10,EXPERIENCIA_REQUERIDA_PERFIL!A:B,2,FALSE)</f>
        <v>Coordinador/a del contracte</v>
      </c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1"/>
      <c r="P10" s="21"/>
      <c r="Q10" s="21"/>
      <c r="R10" s="23"/>
      <c r="S10" s="23"/>
      <c r="T10" s="23"/>
      <c r="U10" s="23"/>
      <c r="V10" s="22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9"/>
    </row>
    <row r="11" spans="1:37" s="38" customFormat="1" x14ac:dyDescent="0.25">
      <c r="A11" s="65"/>
      <c r="B11" s="65"/>
      <c r="L11" s="39"/>
      <c r="M11" s="39"/>
      <c r="N11" s="39"/>
      <c r="R11" s="40"/>
      <c r="S11" s="40"/>
      <c r="T11" s="40"/>
      <c r="U11" s="40"/>
      <c r="V11" s="39"/>
      <c r="AD11" s="67" t="s">
        <v>66</v>
      </c>
      <c r="AE11" s="68">
        <f>VLOOKUP($A$10,EXPERIENCIA_REQUERIDA_PERFIL!A:BD,10,FALSE)</f>
        <v>0</v>
      </c>
      <c r="AF11" s="68">
        <f>VLOOKUP($A$10,EXPERIENCIA_REQUERIDA_PERFIL!A:BD,16,FALSE)</f>
        <v>1</v>
      </c>
      <c r="AG11" s="68">
        <f>VLOOKUP($A$10,EXPERIENCIA_REQUERIDA_PERFIL!A:BD,22,FALSE)</f>
        <v>0</v>
      </c>
      <c r="AH11" s="68">
        <f>VLOOKUP($A$10,EXPERIENCIA_REQUERIDA_PERFIL!A:BD,28,FALSE)</f>
        <v>0</v>
      </c>
      <c r="AI11" s="68">
        <f>VLOOKUP($A$10,EXPERIENCIA_REQUERIDA_PERFIL!A:BD,34,FALSE)</f>
        <v>0</v>
      </c>
      <c r="AK11" s="66"/>
    </row>
    <row r="12" spans="1:37" s="38" customFormat="1" x14ac:dyDescent="0.25">
      <c r="A12" s="65"/>
      <c r="B12" s="65"/>
      <c r="L12" s="39"/>
      <c r="M12" s="39"/>
      <c r="N12" s="39"/>
      <c r="R12" s="40"/>
      <c r="S12" s="40"/>
      <c r="T12" s="40"/>
      <c r="U12" s="40"/>
      <c r="V12" s="39"/>
      <c r="AD12" s="67" t="s">
        <v>67</v>
      </c>
      <c r="AE12" s="68">
        <f>VLOOKUP($A$10,EXPERIENCIA_REQUERIDA_PERFIL!A:BD,11,FALSE)</f>
        <v>0</v>
      </c>
      <c r="AF12" s="68">
        <f>VLOOKUP($A$10,EXPERIENCIA_REQUERIDA_PERFIL!A:BD,17,FALSE)</f>
        <v>2</v>
      </c>
      <c r="AG12" s="68">
        <f>VLOOKUP($A$10,EXPERIENCIA_REQUERIDA_PERFIL!A:BD,23,FALSE)</f>
        <v>0</v>
      </c>
      <c r="AH12" s="68">
        <f>VLOOKUP($A$10,EXPERIENCIA_REQUERIDA_PERFIL!A:BD,29,FALSE)</f>
        <v>0</v>
      </c>
      <c r="AI12" s="68">
        <f>VLOOKUP($A$10,EXPERIENCIA_REQUERIDA_PERFIL!A:BD,35,FALSE)</f>
        <v>0</v>
      </c>
      <c r="AJ12" s="68">
        <f>VLOOKUP($A$10,EXPERIENCIA_REQUERIDA_PERFIL!A:BD,5,FALSE)</f>
        <v>0</v>
      </c>
      <c r="AK12" s="66"/>
    </row>
    <row r="13" spans="1:37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 t="s">
        <v>57</v>
      </c>
      <c r="N13" s="72"/>
      <c r="O13" s="72"/>
      <c r="P13" s="73">
        <f>VLOOKUP($A$10,EXPERIENCIA_REQUERIDA_PERFIL!A:BD,7,FALSE)</f>
        <v>2</v>
      </c>
      <c r="Q13" s="71" t="s">
        <v>58</v>
      </c>
      <c r="R13" s="72"/>
      <c r="S13" s="72"/>
      <c r="T13" s="72"/>
      <c r="U13" s="72"/>
      <c r="V13" s="72"/>
      <c r="W13" s="74">
        <f>VLOOKUP($A$10,EXPERIENCIA_REQUERIDA_PERFIL!A:BD,13,FALSE)</f>
        <v>2</v>
      </c>
      <c r="X13" s="71" t="s">
        <v>59</v>
      </c>
      <c r="Y13" s="73">
        <f>VLOOKUP($A$10,EXPERIENCIA_REQUERIDA_PERFIL!A:BD,19,FALSE)</f>
        <v>0</v>
      </c>
      <c r="Z13" s="71" t="s">
        <v>60</v>
      </c>
      <c r="AA13" s="73">
        <f>VLOOKUP($A$10,EXPERIENCIA_REQUERIDA_PERFIL!A:BD,25,FALSE)</f>
        <v>0</v>
      </c>
      <c r="AB13" s="129" t="s">
        <v>64</v>
      </c>
      <c r="AC13" s="136">
        <f>VLOOKUP($A$10,EXPERIENCIA_REQUERIDA_PERFIL!A:BD,31,FALSE)</f>
        <v>0</v>
      </c>
      <c r="AD13" s="122" t="s">
        <v>46</v>
      </c>
      <c r="AE13" s="68">
        <f>VLOOKUP($A$10,EXPERIENCIA_REQUERIDA_PERFIL!A:BD,9,FALSE)</f>
        <v>0</v>
      </c>
      <c r="AF13" s="68">
        <f>VLOOKUP($A$10,EXPERIENCIA_REQUERIDA_PERFIL!A:BD,15,FALSE)</f>
        <v>10</v>
      </c>
      <c r="AG13" s="68">
        <f>VLOOKUP($A$10,EXPERIENCIA_REQUERIDA_PERFIL!A:BD,21,FALSE)</f>
        <v>0</v>
      </c>
      <c r="AH13" s="68">
        <f>VLOOKUP($A$10,EXPERIENCIA_REQUERIDA_PERFIL!A:BD,27,FALSE)</f>
        <v>0</v>
      </c>
      <c r="AI13" s="68">
        <f>VLOOKUP($A$10,EXPERIENCIA_REQUERIDA_PERFIL!A:BD,33,FALSE)</f>
        <v>0</v>
      </c>
      <c r="AJ13" s="68">
        <f>VLOOKUP($A$10,EXPERIENCIA_REQUERIDA_PERFIL!A:BD,5,FALSE)</f>
        <v>0</v>
      </c>
      <c r="AK13" s="55"/>
    </row>
    <row r="14" spans="1:37" s="76" customFormat="1" ht="201" customHeight="1" x14ac:dyDescent="0.25">
      <c r="A14" s="75"/>
      <c r="B14" s="182" t="s">
        <v>15</v>
      </c>
      <c r="C14" s="183"/>
      <c r="D14" s="183"/>
      <c r="E14" s="20" t="s">
        <v>14</v>
      </c>
      <c r="F14" s="20" t="s">
        <v>29</v>
      </c>
      <c r="G14" s="20" t="s">
        <v>25</v>
      </c>
      <c r="H14" s="184" t="s">
        <v>18</v>
      </c>
      <c r="I14" s="185"/>
      <c r="J14" s="185"/>
      <c r="K14" s="185"/>
      <c r="L14" s="20" t="str">
        <f>IF(VLOOKUP($A$10,EXPERIENCIA_REQUERIDA_PERFIL!A:C,3,FALSE)="","",VLOOKUP($A$10,EXPERIENCIA_REQUERIDA_PERFIL!A:C,3,FALSE))</f>
        <v/>
      </c>
      <c r="M14" s="186" t="str">
        <f>IF(VLOOKUP($A$10,EXPERIENCIA_REQUERIDA_PERFIL!A:BD,6,FALSE)="","",VLOOKUP($A$10,EXPERIENCIA_REQUERIDA_PERFIL!A:BD,6,FALSE))</f>
        <v>Responsable de cartera/sector/compte</v>
      </c>
      <c r="N14" s="187"/>
      <c r="O14" s="187"/>
      <c r="P14" s="188"/>
      <c r="Q14" s="189" t="str">
        <f>IF(VLOOKUP($A$10,EXPERIENCIA_REQUERIDA_PERFIL!A:BD,12,FALSE)="","",VLOOKUP($A$10,EXPERIENCIA_REQUERIDA_PERFIL!A:BD,12,FALSE))</f>
        <v>Cap de projecte de Sector Públic</v>
      </c>
      <c r="R14" s="189"/>
      <c r="S14" s="189"/>
      <c r="T14" s="189"/>
      <c r="U14" s="189"/>
      <c r="V14" s="189"/>
      <c r="W14" s="189"/>
      <c r="X14" s="207" t="str">
        <f>IF(VLOOKUP($A$10,EXPERIENCIA_REQUERIDA_PERFIL!A:BD,18,FALSE)="","",VLOOKUP($A$10,EXPERIENCIA_REQUERIDA_PERFIL!A:BD,18,FALSE))</f>
        <v/>
      </c>
      <c r="Y14" s="208"/>
      <c r="Z14" s="207" t="str">
        <f>IF(VLOOKUP($A$10,EXPERIENCIA_REQUERIDA_PERFIL!A:BD,24,FALSE)="","",VLOOKUP($A$10,EXPERIENCIA_REQUERIDA_PERFIL!A:BD,24,FALSE))</f>
        <v/>
      </c>
      <c r="AA14" s="208"/>
      <c r="AB14" s="207" t="str">
        <f>IF(VLOOKUP($A$10,EXPERIENCIA_REQUERIDA_PERFIL!A:BD,30,FALSE)="","",VLOOKUP($A$10,EXPERIENCIA_REQUERIDA_PERFIL!A:BD,30,FALSE))</f>
        <v/>
      </c>
      <c r="AC14" s="208"/>
      <c r="AD14" s="20" t="s">
        <v>52</v>
      </c>
      <c r="AE14" s="24" t="str">
        <f>IF(AE13=0,"",CONCATENATE("Millora aportada en ",M14))</f>
        <v/>
      </c>
      <c r="AF14" s="24" t="str">
        <f>IF(AF13=0,"",CONCATENATE("Millora aportada en ",Q14))</f>
        <v>Millora aportada en Cap de projecte de Sector Públic</v>
      </c>
      <c r="AG14" s="24" t="str">
        <f>IF(AG13=0,"",CONCATENATE("Millora aportada en ",X14))</f>
        <v/>
      </c>
      <c r="AH14" s="24" t="str">
        <f>IF(AH13=0,"",CONCATENATE("Millora aportada en ",Z14))</f>
        <v/>
      </c>
      <c r="AI14" s="24" t="str">
        <f>IF(AI13=0,"",CONCATENATE("Millora aportada en ",AB14))</f>
        <v/>
      </c>
      <c r="AJ14" s="24" t="str">
        <f>IF(AJ12=0,"",VLOOKUP($A$10,EXPERIENCIA_REQUERIDA_PERFIL!A:BD,3,FALSE))</f>
        <v/>
      </c>
      <c r="AK14" s="77"/>
    </row>
    <row r="15" spans="1:37" ht="20.25" customHeight="1" x14ac:dyDescent="0.25">
      <c r="A15" s="69">
        <v>1</v>
      </c>
      <c r="B15" s="174" t="str">
        <f t="shared" ref="B15:B20" si="0">$B$10</f>
        <v>Coordinador/a del contracte</v>
      </c>
      <c r="C15" s="174"/>
      <c r="D15" s="174"/>
      <c r="E15" s="78" t="s">
        <v>51</v>
      </c>
      <c r="F15" s="78" t="s">
        <v>65</v>
      </c>
      <c r="G15" s="78">
        <v>100</v>
      </c>
      <c r="H15" s="175">
        <v>5</v>
      </c>
      <c r="I15" s="176"/>
      <c r="J15" s="176"/>
      <c r="K15" s="176"/>
      <c r="L15" s="43" t="s">
        <v>3</v>
      </c>
      <c r="M15" s="177">
        <f t="shared" ref="M15:M24" si="1">IF($M$14="","",ROUND(SUMIF($AE$29:$AE$93,CONCATENATE(E15,"SI"),$AD$29:$AD$93)/12,2))</f>
        <v>3</v>
      </c>
      <c r="N15" s="178"/>
      <c r="O15" s="178"/>
      <c r="P15" s="179"/>
      <c r="Q15" s="180">
        <f>IF($Q$14="","",ROUND(SUMIF($AF$29:$AF$93,CONCATENATE(E15,"SI"),$AD$29:$AD$93)/12,2))</f>
        <v>3</v>
      </c>
      <c r="R15" s="180"/>
      <c r="S15" s="180"/>
      <c r="T15" s="180"/>
      <c r="U15" s="180"/>
      <c r="V15" s="180"/>
      <c r="W15" s="180"/>
      <c r="X15" s="177" t="str">
        <f>IF($X$14="","",ROUND(SUMIF($AG$29:$AG$93,CONCATENATE(E15,"SI"),$AD$29:$AD$93)/12,2))</f>
        <v/>
      </c>
      <c r="Y15" s="179"/>
      <c r="Z15" s="177" t="str">
        <f>IF($Z$14="","",ROUND(SUMIF($AH$29:$AH$93,CONCATENATE(E15,"SI"),$AD$29:$AD$93)/12,2))</f>
        <v/>
      </c>
      <c r="AA15" s="179"/>
      <c r="AB15" s="177" t="str">
        <f>IF($AB$14="","",ROUND(SUMIF($AI$29:$AI$93,CONCATENATE(E15,"SI"),$AD$29:$AD$93)/12,2))</f>
        <v/>
      </c>
      <c r="AC15" s="179"/>
      <c r="AD15" s="79" t="str">
        <f>IF(OR(E15="",M14=""),"N/A",IF(AND(IF($L$14="","SI",IF(VLOOKUP($A$10,EXPERIENCIA_REQUERIDA_PERFIL!A:BD,4,FALSE)="NO","SI",L15))="SI",M15&gt;=$P$13,Q15&gt;=$W$13,X15&gt;=$Y$13),"OK","KO"))</f>
        <v>OK</v>
      </c>
      <c r="AE15" s="80" t="str">
        <f>IF(OR($E15="",$M$14="",AE$13=0),"",MAX(TRUNC((M15-$P$13)/AE$11),0))</f>
        <v/>
      </c>
      <c r="AF15" s="80">
        <f>IF(OR($E15="",$Q$14="",AF$13=0),"",MAX(TRUNC((Q15-$W$13)/AF$11),0))</f>
        <v>1</v>
      </c>
      <c r="AG15" s="80" t="str">
        <f>IF(OR($E15="",$X$14="",AG$13=0),"",MAX(TRUNC((X15-$Y$13)/AG$11),0))</f>
        <v/>
      </c>
      <c r="AH15" s="80" t="str">
        <f>IF(OR($E15="",$Z$14="",AH$13=0),"",MAX(TRUNC(($Z15-$AA$13)/AH$11),0))</f>
        <v/>
      </c>
      <c r="AI15" s="80" t="str">
        <f>IF(OR($E15="",$AB$14="",AI$13=0),"",MAX(TRUNC(($AB15-$AC$13)/AI$11),0))</f>
        <v/>
      </c>
      <c r="AJ15" s="80" t="str">
        <f t="shared" ref="AJ15:AJ24" si="2">IF($AJ$12=0,"",IF(L15="SI",$AJ$12,0))</f>
        <v/>
      </c>
      <c r="AK15" s="55"/>
    </row>
    <row r="16" spans="1:37" ht="20.25" customHeight="1" x14ac:dyDescent="0.25">
      <c r="A16" s="69">
        <f>A15+1</f>
        <v>2</v>
      </c>
      <c r="B16" s="174" t="str">
        <f t="shared" si="0"/>
        <v>Coordinador/a del contracte</v>
      </c>
      <c r="C16" s="174"/>
      <c r="D16" s="174"/>
      <c r="E16" s="78"/>
      <c r="F16" s="78"/>
      <c r="G16" s="78"/>
      <c r="H16" s="175"/>
      <c r="I16" s="176"/>
      <c r="J16" s="176"/>
      <c r="K16" s="176"/>
      <c r="L16" s="43" t="s">
        <v>49</v>
      </c>
      <c r="M16" s="177">
        <f t="shared" si="1"/>
        <v>0</v>
      </c>
      <c r="N16" s="178"/>
      <c r="O16" s="178"/>
      <c r="P16" s="179"/>
      <c r="Q16" s="180">
        <f t="shared" ref="Q16:Q24" si="3">IF($Q$14="","",ROUND(SUMIF($AF$29:$AF$93,CONCATENATE(E16,"SI"),$AD$29:$AD$93)/12,2))</f>
        <v>0</v>
      </c>
      <c r="R16" s="180"/>
      <c r="S16" s="180"/>
      <c r="T16" s="180"/>
      <c r="U16" s="180"/>
      <c r="V16" s="180"/>
      <c r="W16" s="180"/>
      <c r="X16" s="177" t="str">
        <f t="shared" ref="X16:X24" si="4">IF($X$14="","",ROUND(SUMIF($AG$29:$AG$93,CONCATENATE(E16,"SI"),$AD$29:$AD$93)/12,2))</f>
        <v/>
      </c>
      <c r="Y16" s="179"/>
      <c r="Z16" s="177" t="str">
        <f t="shared" ref="Z16:Z24" si="5">IF($Z$14="","",ROUND(SUMIF($AH$29:$AH$93,CONCATENATE(E16,"SI"),$AD$29:$AD$93)/12,2))</f>
        <v/>
      </c>
      <c r="AA16" s="179"/>
      <c r="AB16" s="177" t="str">
        <f t="shared" ref="AB16:AB24" si="6">IF($AB$14="","",ROUND(SUMIF($AI$29:$AI$93,CONCATENATE(E16,"SI"),$AD$29:$AD$93)/12,2))</f>
        <v/>
      </c>
      <c r="AC16" s="179"/>
      <c r="AD16" s="79" t="str">
        <f>IF(OR(E16="",M15=""),"N/A",IF(AND(IF($L$14="","SI",IF(VLOOKUP($A$10,EXPERIENCIA_REQUERIDA_PERFIL!A:BD,4,FALSE)="NO","SI",L16))="SI",M16&gt;=$P$13,Q16&gt;=$W$13,X16&gt;=$Y$13),"OK","KO"))</f>
        <v>N/A</v>
      </c>
      <c r="AE16" s="80" t="str">
        <f t="shared" ref="AE16:AE24" si="7">IF(OR($E16="",$M$14="",AE$13=0),"",MAX(TRUNC((M16-$P$13)/AE$11),0))</f>
        <v/>
      </c>
      <c r="AF16" s="80" t="str">
        <f t="shared" ref="AF16:AF24" si="8">IF(OR($E16="",$Q$14="",AF$13=0),"",MAX(TRUNC((Q16-$W$13)/AF$11),0))</f>
        <v/>
      </c>
      <c r="AG16" s="80" t="str">
        <f t="shared" ref="AG16:AG24" si="9">IF(OR($E16="",$X$14="",AG$13=0),"",MAX(TRUNC((X16-$Y$13)/AG$11),0))</f>
        <v/>
      </c>
      <c r="AH16" s="80" t="str">
        <f t="shared" ref="AH16:AH24" si="10">IF(OR($E16="",$Z$14="",AH$13=0),"",MAX(TRUNC(($Z16-$AA$13)/AH$11),0))</f>
        <v/>
      </c>
      <c r="AI16" s="80" t="str">
        <f t="shared" ref="AI16:AI24" si="11">IF(OR($E16="",$AB$14="",AI$13=0),"",MAX(TRUNC(($AB16-$AC$13)/AI$11),0))</f>
        <v/>
      </c>
      <c r="AJ16" s="80" t="str">
        <f t="shared" si="2"/>
        <v/>
      </c>
      <c r="AK16" s="55"/>
    </row>
    <row r="17" spans="1:37" ht="20.25" customHeight="1" x14ac:dyDescent="0.25">
      <c r="A17" s="69">
        <f t="shared" ref="A17:A24" si="12">A16+1</f>
        <v>3</v>
      </c>
      <c r="B17" s="174" t="str">
        <f t="shared" si="0"/>
        <v>Coordinador/a del contracte</v>
      </c>
      <c r="C17" s="174"/>
      <c r="D17" s="174"/>
      <c r="E17" s="78"/>
      <c r="F17" s="78"/>
      <c r="G17" s="78"/>
      <c r="H17" s="175"/>
      <c r="I17" s="176"/>
      <c r="J17" s="176"/>
      <c r="K17" s="176"/>
      <c r="L17" s="43" t="s">
        <v>49</v>
      </c>
      <c r="M17" s="177">
        <f t="shared" si="1"/>
        <v>0</v>
      </c>
      <c r="N17" s="178"/>
      <c r="O17" s="178"/>
      <c r="P17" s="179"/>
      <c r="Q17" s="180">
        <f t="shared" si="3"/>
        <v>0</v>
      </c>
      <c r="R17" s="180"/>
      <c r="S17" s="180"/>
      <c r="T17" s="180"/>
      <c r="U17" s="180"/>
      <c r="V17" s="180"/>
      <c r="W17" s="180"/>
      <c r="X17" s="177" t="str">
        <f t="shared" si="4"/>
        <v/>
      </c>
      <c r="Y17" s="179"/>
      <c r="Z17" s="177" t="str">
        <f t="shared" si="5"/>
        <v/>
      </c>
      <c r="AA17" s="179"/>
      <c r="AB17" s="177" t="str">
        <f t="shared" si="6"/>
        <v/>
      </c>
      <c r="AC17" s="179"/>
      <c r="AD17" s="79" t="str">
        <f>IF(OR(E17="",M16=""),"N/A",IF(AND(IF($L$14="","SI",IF(VLOOKUP($A$10,EXPERIENCIA_REQUERIDA_PERFIL!A:BD,4,FALSE)="NO","SI",L17))="SI",M17&gt;=$P$13,Q17&gt;=$W$13,X17&gt;=$Y$13),"OK","KO"))</f>
        <v>N/A</v>
      </c>
      <c r="AE17" s="80" t="str">
        <f t="shared" si="7"/>
        <v/>
      </c>
      <c r="AF17" s="80" t="str">
        <f t="shared" si="8"/>
        <v/>
      </c>
      <c r="AG17" s="80" t="str">
        <f t="shared" si="9"/>
        <v/>
      </c>
      <c r="AH17" s="80" t="str">
        <f t="shared" si="10"/>
        <v/>
      </c>
      <c r="AI17" s="80" t="str">
        <f t="shared" si="11"/>
        <v/>
      </c>
      <c r="AJ17" s="80" t="str">
        <f t="shared" si="2"/>
        <v/>
      </c>
      <c r="AK17" s="55"/>
    </row>
    <row r="18" spans="1:37" ht="20.25" customHeight="1" x14ac:dyDescent="0.25">
      <c r="A18" s="69">
        <f t="shared" si="12"/>
        <v>4</v>
      </c>
      <c r="B18" s="174" t="str">
        <f t="shared" si="0"/>
        <v>Coordinador/a del contracte</v>
      </c>
      <c r="C18" s="174"/>
      <c r="D18" s="174"/>
      <c r="E18" s="78"/>
      <c r="F18" s="78"/>
      <c r="G18" s="78"/>
      <c r="H18" s="175"/>
      <c r="I18" s="176"/>
      <c r="J18" s="176"/>
      <c r="K18" s="176"/>
      <c r="L18" s="43" t="s">
        <v>49</v>
      </c>
      <c r="M18" s="177">
        <f t="shared" si="1"/>
        <v>0</v>
      </c>
      <c r="N18" s="178"/>
      <c r="O18" s="178"/>
      <c r="P18" s="179"/>
      <c r="Q18" s="180">
        <f t="shared" si="3"/>
        <v>0</v>
      </c>
      <c r="R18" s="180"/>
      <c r="S18" s="180"/>
      <c r="T18" s="180"/>
      <c r="U18" s="180"/>
      <c r="V18" s="180"/>
      <c r="W18" s="180"/>
      <c r="X18" s="177" t="str">
        <f t="shared" si="4"/>
        <v/>
      </c>
      <c r="Y18" s="179"/>
      <c r="Z18" s="177" t="str">
        <f t="shared" si="5"/>
        <v/>
      </c>
      <c r="AA18" s="179"/>
      <c r="AB18" s="177" t="str">
        <f t="shared" si="6"/>
        <v/>
      </c>
      <c r="AC18" s="179"/>
      <c r="AD18" s="79" t="str">
        <f>IF(OR(E18="",M17=""),"N/A",IF(AND(IF($L$14="","SI",IF(VLOOKUP($A$10,EXPERIENCIA_REQUERIDA_PERFIL!A:BD,4,FALSE)="NO","SI",L18))="SI",M18&gt;=$P$13,Q18&gt;=$W$13,X18&gt;=$Y$13),"OK","KO"))</f>
        <v>N/A</v>
      </c>
      <c r="AE18" s="80" t="str">
        <f t="shared" si="7"/>
        <v/>
      </c>
      <c r="AF18" s="80" t="str">
        <f t="shared" si="8"/>
        <v/>
      </c>
      <c r="AG18" s="80" t="str">
        <f t="shared" si="9"/>
        <v/>
      </c>
      <c r="AH18" s="80" t="str">
        <f t="shared" si="10"/>
        <v/>
      </c>
      <c r="AI18" s="80" t="str">
        <f t="shared" si="11"/>
        <v/>
      </c>
      <c r="AJ18" s="80" t="str">
        <f t="shared" si="2"/>
        <v/>
      </c>
      <c r="AK18" s="55"/>
    </row>
    <row r="19" spans="1:37" ht="20.25" customHeight="1" x14ac:dyDescent="0.25">
      <c r="A19" s="69">
        <f t="shared" si="12"/>
        <v>5</v>
      </c>
      <c r="B19" s="174" t="str">
        <f t="shared" si="0"/>
        <v>Coordinador/a del contracte</v>
      </c>
      <c r="C19" s="174"/>
      <c r="D19" s="174"/>
      <c r="E19" s="78"/>
      <c r="F19" s="78"/>
      <c r="G19" s="78"/>
      <c r="H19" s="175"/>
      <c r="I19" s="176"/>
      <c r="J19" s="176"/>
      <c r="K19" s="176"/>
      <c r="L19" s="43" t="s">
        <v>49</v>
      </c>
      <c r="M19" s="177">
        <f t="shared" si="1"/>
        <v>0</v>
      </c>
      <c r="N19" s="178"/>
      <c r="O19" s="178"/>
      <c r="P19" s="179"/>
      <c r="Q19" s="180">
        <f t="shared" si="3"/>
        <v>0</v>
      </c>
      <c r="R19" s="180"/>
      <c r="S19" s="180"/>
      <c r="T19" s="180"/>
      <c r="U19" s="180"/>
      <c r="V19" s="180"/>
      <c r="W19" s="180"/>
      <c r="X19" s="177" t="str">
        <f t="shared" si="4"/>
        <v/>
      </c>
      <c r="Y19" s="179"/>
      <c r="Z19" s="177" t="str">
        <f t="shared" si="5"/>
        <v/>
      </c>
      <c r="AA19" s="179"/>
      <c r="AB19" s="177" t="str">
        <f t="shared" si="6"/>
        <v/>
      </c>
      <c r="AC19" s="179"/>
      <c r="AD19" s="79" t="str">
        <f>IF(OR(E19="",M18=""),"N/A",IF(AND(IF($L$14="","SI",IF(VLOOKUP($A$10,EXPERIENCIA_REQUERIDA_PERFIL!A:BD,4,FALSE)="NO","SI",L19))="SI",M19&gt;=$P$13,Q19&gt;=$W$13,X19&gt;=$Y$13),"OK","KO"))</f>
        <v>N/A</v>
      </c>
      <c r="AE19" s="80" t="str">
        <f t="shared" si="7"/>
        <v/>
      </c>
      <c r="AF19" s="80" t="str">
        <f t="shared" si="8"/>
        <v/>
      </c>
      <c r="AG19" s="80" t="str">
        <f t="shared" si="9"/>
        <v/>
      </c>
      <c r="AH19" s="80" t="str">
        <f t="shared" si="10"/>
        <v/>
      </c>
      <c r="AI19" s="80" t="str">
        <f t="shared" si="11"/>
        <v/>
      </c>
      <c r="AJ19" s="80" t="str">
        <f t="shared" si="2"/>
        <v/>
      </c>
      <c r="AK19" s="55"/>
    </row>
    <row r="20" spans="1:37" ht="20.25" customHeight="1" x14ac:dyDescent="0.25">
      <c r="A20" s="69">
        <f t="shared" si="12"/>
        <v>6</v>
      </c>
      <c r="B20" s="174" t="str">
        <f t="shared" si="0"/>
        <v>Coordinador/a del contracte</v>
      </c>
      <c r="C20" s="174"/>
      <c r="D20" s="174"/>
      <c r="E20" s="78"/>
      <c r="F20" s="78"/>
      <c r="G20" s="78"/>
      <c r="H20" s="175"/>
      <c r="I20" s="176"/>
      <c r="J20" s="176"/>
      <c r="K20" s="176"/>
      <c r="L20" s="43" t="s">
        <v>49</v>
      </c>
      <c r="M20" s="177">
        <f t="shared" si="1"/>
        <v>0</v>
      </c>
      <c r="N20" s="178"/>
      <c r="O20" s="178"/>
      <c r="P20" s="179"/>
      <c r="Q20" s="180">
        <f t="shared" si="3"/>
        <v>0</v>
      </c>
      <c r="R20" s="180"/>
      <c r="S20" s="180"/>
      <c r="T20" s="180"/>
      <c r="U20" s="180"/>
      <c r="V20" s="180"/>
      <c r="W20" s="180"/>
      <c r="X20" s="177" t="str">
        <f t="shared" si="4"/>
        <v/>
      </c>
      <c r="Y20" s="179"/>
      <c r="Z20" s="177" t="str">
        <f t="shared" si="5"/>
        <v/>
      </c>
      <c r="AA20" s="179"/>
      <c r="AB20" s="177" t="str">
        <f t="shared" si="6"/>
        <v/>
      </c>
      <c r="AC20" s="179"/>
      <c r="AD20" s="79" t="str">
        <f>IF(OR(E20="",M19=""),"N/A",IF(AND(IF($L$14="","SI",IF(VLOOKUP($A$10,EXPERIENCIA_REQUERIDA_PERFIL!A:BD,4,FALSE)="NO","SI",L20))="SI",M20&gt;=$P$13,Q20&gt;=$W$13,X20&gt;=$Y$13),"OK","KO"))</f>
        <v>N/A</v>
      </c>
      <c r="AE20" s="80" t="str">
        <f t="shared" si="7"/>
        <v/>
      </c>
      <c r="AF20" s="80" t="str">
        <f t="shared" si="8"/>
        <v/>
      </c>
      <c r="AG20" s="80" t="str">
        <f t="shared" si="9"/>
        <v/>
      </c>
      <c r="AH20" s="80" t="str">
        <f t="shared" si="10"/>
        <v/>
      </c>
      <c r="AI20" s="80" t="str">
        <f t="shared" si="11"/>
        <v/>
      </c>
      <c r="AJ20" s="80" t="str">
        <f t="shared" si="2"/>
        <v/>
      </c>
      <c r="AK20" s="55"/>
    </row>
    <row r="21" spans="1:37" ht="20.25" customHeight="1" x14ac:dyDescent="0.25">
      <c r="A21" s="69">
        <f t="shared" si="12"/>
        <v>7</v>
      </c>
      <c r="B21" s="174" t="str">
        <f t="shared" ref="B21:B24" si="13">$B$10</f>
        <v>Coordinador/a del contracte</v>
      </c>
      <c r="C21" s="174"/>
      <c r="D21" s="174"/>
      <c r="E21" s="78"/>
      <c r="F21" s="78"/>
      <c r="G21" s="78"/>
      <c r="H21" s="175"/>
      <c r="I21" s="176"/>
      <c r="J21" s="176"/>
      <c r="K21" s="176"/>
      <c r="L21" s="43" t="s">
        <v>49</v>
      </c>
      <c r="M21" s="177">
        <f t="shared" si="1"/>
        <v>0</v>
      </c>
      <c r="N21" s="178"/>
      <c r="O21" s="178"/>
      <c r="P21" s="179"/>
      <c r="Q21" s="180">
        <f t="shared" si="3"/>
        <v>0</v>
      </c>
      <c r="R21" s="180"/>
      <c r="S21" s="180"/>
      <c r="T21" s="180"/>
      <c r="U21" s="180"/>
      <c r="V21" s="180"/>
      <c r="W21" s="180"/>
      <c r="X21" s="177" t="str">
        <f t="shared" si="4"/>
        <v/>
      </c>
      <c r="Y21" s="179"/>
      <c r="Z21" s="177" t="str">
        <f t="shared" si="5"/>
        <v/>
      </c>
      <c r="AA21" s="179"/>
      <c r="AB21" s="177" t="str">
        <f t="shared" si="6"/>
        <v/>
      </c>
      <c r="AC21" s="179"/>
      <c r="AD21" s="79" t="str">
        <f>IF(OR(E21="",M20=""),"N/A",IF(AND(IF($L$14="","SI",IF(VLOOKUP($A$10,EXPERIENCIA_REQUERIDA_PERFIL!A:BD,4,FALSE)="NO","SI",L21))="SI",M21&gt;=$P$13,Q21&gt;=$W$13,X21&gt;=$Y$13),"OK","KO"))</f>
        <v>N/A</v>
      </c>
      <c r="AE21" s="80" t="str">
        <f t="shared" si="7"/>
        <v/>
      </c>
      <c r="AF21" s="80" t="str">
        <f t="shared" si="8"/>
        <v/>
      </c>
      <c r="AG21" s="80" t="str">
        <f t="shared" si="9"/>
        <v/>
      </c>
      <c r="AH21" s="80" t="str">
        <f t="shared" si="10"/>
        <v/>
      </c>
      <c r="AI21" s="80" t="str">
        <f t="shared" si="11"/>
        <v/>
      </c>
      <c r="AJ21" s="80" t="str">
        <f t="shared" si="2"/>
        <v/>
      </c>
      <c r="AK21" s="55"/>
    </row>
    <row r="22" spans="1:37" ht="20.25" customHeight="1" x14ac:dyDescent="0.25">
      <c r="A22" s="69">
        <f t="shared" si="12"/>
        <v>8</v>
      </c>
      <c r="B22" s="174" t="str">
        <f t="shared" si="13"/>
        <v>Coordinador/a del contracte</v>
      </c>
      <c r="C22" s="174"/>
      <c r="D22" s="174"/>
      <c r="E22" s="78"/>
      <c r="F22" s="78"/>
      <c r="G22" s="78"/>
      <c r="H22" s="175"/>
      <c r="I22" s="176"/>
      <c r="J22" s="176"/>
      <c r="K22" s="176"/>
      <c r="L22" s="43" t="s">
        <v>49</v>
      </c>
      <c r="M22" s="177">
        <f t="shared" si="1"/>
        <v>0</v>
      </c>
      <c r="N22" s="178"/>
      <c r="O22" s="178"/>
      <c r="P22" s="179"/>
      <c r="Q22" s="180">
        <f t="shared" si="3"/>
        <v>0</v>
      </c>
      <c r="R22" s="180"/>
      <c r="S22" s="180"/>
      <c r="T22" s="180"/>
      <c r="U22" s="180"/>
      <c r="V22" s="180"/>
      <c r="W22" s="180"/>
      <c r="X22" s="177" t="str">
        <f t="shared" si="4"/>
        <v/>
      </c>
      <c r="Y22" s="179"/>
      <c r="Z22" s="177" t="str">
        <f t="shared" si="5"/>
        <v/>
      </c>
      <c r="AA22" s="179"/>
      <c r="AB22" s="177" t="str">
        <f t="shared" si="6"/>
        <v/>
      </c>
      <c r="AC22" s="179"/>
      <c r="AD22" s="79" t="str">
        <f>IF(OR(E22="",M21=""),"N/A",IF(AND(IF($L$14="","SI",IF(VLOOKUP($A$10,EXPERIENCIA_REQUERIDA_PERFIL!A:BD,4,FALSE)="NO","SI",L22))="SI",M22&gt;=$P$13,Q22&gt;=$W$13,X22&gt;=$Y$13),"OK","KO"))</f>
        <v>N/A</v>
      </c>
      <c r="AE22" s="80" t="str">
        <f t="shared" si="7"/>
        <v/>
      </c>
      <c r="AF22" s="80" t="str">
        <f t="shared" si="8"/>
        <v/>
      </c>
      <c r="AG22" s="80" t="str">
        <f t="shared" si="9"/>
        <v/>
      </c>
      <c r="AH22" s="80" t="str">
        <f t="shared" si="10"/>
        <v/>
      </c>
      <c r="AI22" s="80" t="str">
        <f t="shared" si="11"/>
        <v/>
      </c>
      <c r="AJ22" s="80" t="str">
        <f t="shared" si="2"/>
        <v/>
      </c>
      <c r="AK22" s="55"/>
    </row>
    <row r="23" spans="1:37" ht="20.25" customHeight="1" x14ac:dyDescent="0.25">
      <c r="A23" s="69">
        <f t="shared" si="12"/>
        <v>9</v>
      </c>
      <c r="B23" s="174" t="str">
        <f t="shared" si="13"/>
        <v>Coordinador/a del contracte</v>
      </c>
      <c r="C23" s="174"/>
      <c r="D23" s="174"/>
      <c r="E23" s="78"/>
      <c r="F23" s="78"/>
      <c r="G23" s="78"/>
      <c r="H23" s="175"/>
      <c r="I23" s="176"/>
      <c r="J23" s="176"/>
      <c r="K23" s="176"/>
      <c r="L23" s="43" t="s">
        <v>49</v>
      </c>
      <c r="M23" s="177">
        <f t="shared" si="1"/>
        <v>0</v>
      </c>
      <c r="N23" s="178"/>
      <c r="O23" s="178"/>
      <c r="P23" s="179"/>
      <c r="Q23" s="180">
        <f t="shared" si="3"/>
        <v>0</v>
      </c>
      <c r="R23" s="180"/>
      <c r="S23" s="180"/>
      <c r="T23" s="180"/>
      <c r="U23" s="180"/>
      <c r="V23" s="180"/>
      <c r="W23" s="180"/>
      <c r="X23" s="177" t="str">
        <f t="shared" si="4"/>
        <v/>
      </c>
      <c r="Y23" s="179"/>
      <c r="Z23" s="177" t="str">
        <f t="shared" si="5"/>
        <v/>
      </c>
      <c r="AA23" s="179"/>
      <c r="AB23" s="177" t="str">
        <f t="shared" si="6"/>
        <v/>
      </c>
      <c r="AC23" s="179"/>
      <c r="AD23" s="79" t="str">
        <f>IF(OR(E23="",M22=""),"N/A",IF(AND(IF($L$14="","SI",IF(VLOOKUP($A$10,EXPERIENCIA_REQUERIDA_PERFIL!A:BD,4,FALSE)="NO","SI",L23))="SI",M23&gt;=$P$13,Q23&gt;=$W$13,X23&gt;=$Y$13),"OK","KO"))</f>
        <v>N/A</v>
      </c>
      <c r="AE23" s="80" t="str">
        <f t="shared" si="7"/>
        <v/>
      </c>
      <c r="AF23" s="80" t="str">
        <f t="shared" si="8"/>
        <v/>
      </c>
      <c r="AG23" s="80" t="str">
        <f t="shared" si="9"/>
        <v/>
      </c>
      <c r="AH23" s="80" t="str">
        <f t="shared" si="10"/>
        <v/>
      </c>
      <c r="AI23" s="80" t="str">
        <f t="shared" si="11"/>
        <v/>
      </c>
      <c r="AJ23" s="80" t="str">
        <f t="shared" si="2"/>
        <v/>
      </c>
      <c r="AK23" s="55"/>
    </row>
    <row r="24" spans="1:37" ht="20.25" customHeight="1" x14ac:dyDescent="0.25">
      <c r="A24" s="69">
        <f t="shared" si="12"/>
        <v>10</v>
      </c>
      <c r="B24" s="174" t="str">
        <f t="shared" si="13"/>
        <v>Coordinador/a del contracte</v>
      </c>
      <c r="C24" s="174"/>
      <c r="D24" s="174"/>
      <c r="E24" s="78"/>
      <c r="F24" s="78"/>
      <c r="G24" s="78"/>
      <c r="H24" s="175"/>
      <c r="I24" s="176"/>
      <c r="J24" s="176"/>
      <c r="K24" s="176"/>
      <c r="L24" s="43" t="s">
        <v>49</v>
      </c>
      <c r="M24" s="177">
        <f t="shared" si="1"/>
        <v>0</v>
      </c>
      <c r="N24" s="178"/>
      <c r="O24" s="178"/>
      <c r="P24" s="179"/>
      <c r="Q24" s="180">
        <f t="shared" si="3"/>
        <v>0</v>
      </c>
      <c r="R24" s="180"/>
      <c r="S24" s="180"/>
      <c r="T24" s="180"/>
      <c r="U24" s="180"/>
      <c r="V24" s="180"/>
      <c r="W24" s="180"/>
      <c r="X24" s="177" t="str">
        <f t="shared" si="4"/>
        <v/>
      </c>
      <c r="Y24" s="179"/>
      <c r="Z24" s="177" t="str">
        <f t="shared" si="5"/>
        <v/>
      </c>
      <c r="AA24" s="179"/>
      <c r="AB24" s="177" t="str">
        <f t="shared" si="6"/>
        <v/>
      </c>
      <c r="AC24" s="179"/>
      <c r="AD24" s="79" t="str">
        <f>IF(OR(E24="",M23=""),"N/A",IF(AND(IF($L$14="","SI",IF(VLOOKUP($A$10,EXPERIENCIA_REQUERIDA_PERFIL!A:BD,4,FALSE)="NO","SI",L24))="SI",M24&gt;=$P$13,Q24&gt;=$W$13,X24&gt;=$Y$13),"OK","KO"))</f>
        <v>N/A</v>
      </c>
      <c r="AE24" s="80" t="str">
        <f t="shared" si="7"/>
        <v/>
      </c>
      <c r="AF24" s="80" t="str">
        <f t="shared" si="8"/>
        <v/>
      </c>
      <c r="AG24" s="80" t="str">
        <f t="shared" si="9"/>
        <v/>
      </c>
      <c r="AH24" s="80" t="str">
        <f t="shared" si="10"/>
        <v/>
      </c>
      <c r="AI24" s="80" t="str">
        <f t="shared" si="11"/>
        <v/>
      </c>
      <c r="AJ24" s="80" t="str">
        <f t="shared" si="2"/>
        <v/>
      </c>
      <c r="AK24" s="55"/>
    </row>
    <row r="25" spans="1:37" ht="87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137" t="s">
        <v>72</v>
      </c>
      <c r="AE25" s="81">
        <f t="shared" ref="AE25:AJ25" si="14">SUM(AE15:AE24)</f>
        <v>0</v>
      </c>
      <c r="AF25" s="81">
        <f t="shared" si="14"/>
        <v>1</v>
      </c>
      <c r="AG25" s="81">
        <f t="shared" si="14"/>
        <v>0</v>
      </c>
      <c r="AH25" s="81">
        <f t="shared" si="14"/>
        <v>0</v>
      </c>
      <c r="AI25" s="81">
        <f t="shared" si="14"/>
        <v>0</v>
      </c>
      <c r="AJ25" s="81">
        <f t="shared" si="14"/>
        <v>0</v>
      </c>
      <c r="AK25" s="55"/>
    </row>
    <row r="26" spans="1:37" s="47" customFormat="1" ht="92.25" customHeight="1" x14ac:dyDescent="0.25">
      <c r="A26" s="82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137" t="s">
        <v>70</v>
      </c>
      <c r="AE26" s="83">
        <f>MIN(AE13,AE12*AE25)</f>
        <v>0</v>
      </c>
      <c r="AF26" s="83">
        <f>MIN(AF13,AF12*AF25)</f>
        <v>2</v>
      </c>
      <c r="AG26" s="83">
        <f>MIN(AG13,AG12*AG25)</f>
        <v>0</v>
      </c>
      <c r="AH26" s="83">
        <f>MIN(AH13,AH12*AH25)</f>
        <v>0</v>
      </c>
      <c r="AI26" s="83">
        <f>MIN(AI13,AI12*AI25)</f>
        <v>0</v>
      </c>
      <c r="AJ26" s="83">
        <f>MIN($AJ$13,SUM(AJ15:AJ24))</f>
        <v>0</v>
      </c>
      <c r="AK26" s="55"/>
    </row>
    <row r="27" spans="1:37" s="47" customFormat="1" ht="92.25" customHeight="1" x14ac:dyDescent="0.25">
      <c r="A27" s="8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</row>
    <row r="28" spans="1:37" s="47" customFormat="1" ht="222.75" customHeight="1" x14ac:dyDescent="0.25">
      <c r="A28" s="82"/>
      <c r="B28" s="182" t="s">
        <v>16</v>
      </c>
      <c r="C28" s="183"/>
      <c r="D28" s="183"/>
      <c r="E28" s="194" t="s">
        <v>17</v>
      </c>
      <c r="F28" s="194"/>
      <c r="G28" s="194"/>
      <c r="H28" s="194"/>
      <c r="I28" s="194"/>
      <c r="J28" s="194"/>
      <c r="K28" s="194"/>
      <c r="L28" s="194"/>
      <c r="M28" s="194"/>
      <c r="N28" s="20" t="s">
        <v>19</v>
      </c>
      <c r="O28" s="20" t="s">
        <v>14</v>
      </c>
      <c r="P28" s="20" t="str">
        <f>M14</f>
        <v>Responsable de cartera/sector/compte</v>
      </c>
      <c r="Q28" s="195" t="str">
        <f>Q14</f>
        <v>Cap de projecte de Sector Públic</v>
      </c>
      <c r="R28" s="195"/>
      <c r="S28" s="195"/>
      <c r="T28" s="195"/>
      <c r="U28" s="195"/>
      <c r="V28" s="195"/>
      <c r="W28" s="46" t="str">
        <f>X14</f>
        <v/>
      </c>
      <c r="X28" s="20" t="str">
        <f>Z14</f>
        <v/>
      </c>
      <c r="Y28" s="20" t="str">
        <f>AB14</f>
        <v/>
      </c>
      <c r="Z28" s="20" t="s">
        <v>22</v>
      </c>
      <c r="AA28" s="20" t="s">
        <v>23</v>
      </c>
      <c r="AB28" s="20"/>
      <c r="AC28" s="20" t="s">
        <v>41</v>
      </c>
      <c r="AD28" s="20" t="s">
        <v>20</v>
      </c>
      <c r="AE28" s="54"/>
      <c r="AF28" s="54"/>
      <c r="AG28" s="54"/>
      <c r="AH28" s="54"/>
      <c r="AI28" s="54"/>
      <c r="AJ28" s="54"/>
      <c r="AK28" s="55"/>
    </row>
    <row r="29" spans="1:37" s="47" customFormat="1" ht="92.25" customHeight="1" x14ac:dyDescent="0.25">
      <c r="A29" s="82"/>
      <c r="B29" s="190" t="s">
        <v>53</v>
      </c>
      <c r="C29" s="190"/>
      <c r="D29" s="190"/>
      <c r="E29" s="191" t="s">
        <v>54</v>
      </c>
      <c r="F29" s="192"/>
      <c r="G29" s="192"/>
      <c r="H29" s="192"/>
      <c r="I29" s="192"/>
      <c r="J29" s="192"/>
      <c r="K29" s="192"/>
      <c r="L29" s="192"/>
      <c r="M29" s="193"/>
      <c r="N29" s="84"/>
      <c r="O29" s="84" t="s">
        <v>51</v>
      </c>
      <c r="P29" s="43" t="s">
        <v>3</v>
      </c>
      <c r="Q29" s="190" t="s">
        <v>3</v>
      </c>
      <c r="R29" s="190"/>
      <c r="S29" s="190"/>
      <c r="T29" s="190"/>
      <c r="U29" s="190"/>
      <c r="V29" s="190"/>
      <c r="W29" s="125" t="s">
        <v>4</v>
      </c>
      <c r="X29" s="125" t="s">
        <v>4</v>
      </c>
      <c r="Y29" s="125" t="s">
        <v>4</v>
      </c>
      <c r="Z29" s="85">
        <v>44197</v>
      </c>
      <c r="AA29" s="85">
        <v>45292</v>
      </c>
      <c r="AB29" s="85"/>
      <c r="AC29" s="86">
        <v>1</v>
      </c>
      <c r="AD29" s="87">
        <f t="shared" ref="AD29:AD60" si="15">ROUND((AA29-Z29)/365*12*AC29,2)</f>
        <v>36</v>
      </c>
      <c r="AE29" s="47" t="str">
        <f t="shared" ref="AE29:AE60" si="16">CONCATENATE(O29,P29)</f>
        <v>TR1SI</v>
      </c>
      <c r="AF29" s="47" t="str">
        <f t="shared" ref="AF29:AF60" si="17">CONCATENATE(O29,Q29)</f>
        <v>TR1SI</v>
      </c>
      <c r="AG29" s="47" t="str">
        <f t="shared" ref="AG29:AG60" si="18">CONCATENATE(O29,W29)</f>
        <v>TR1NO</v>
      </c>
      <c r="AH29" s="47" t="str">
        <f t="shared" ref="AH29:AH60" si="19">CONCATENATE(O29,X29)</f>
        <v>TR1NO</v>
      </c>
      <c r="AI29" s="47" t="str">
        <f>CONCATENATE(O29,Y29)</f>
        <v>TR1NO</v>
      </c>
      <c r="AK29" s="49"/>
    </row>
    <row r="30" spans="1:37" s="47" customFormat="1" ht="92.25" customHeight="1" x14ac:dyDescent="0.25">
      <c r="A30" s="82"/>
      <c r="B30" s="190"/>
      <c r="C30" s="190"/>
      <c r="D30" s="190"/>
      <c r="E30" s="191"/>
      <c r="F30" s="192"/>
      <c r="G30" s="192"/>
      <c r="H30" s="192"/>
      <c r="I30" s="192"/>
      <c r="J30" s="192"/>
      <c r="K30" s="192"/>
      <c r="L30" s="192"/>
      <c r="M30" s="193"/>
      <c r="N30" s="84"/>
      <c r="O30" s="84"/>
      <c r="P30" s="43" t="s">
        <v>49</v>
      </c>
      <c r="Q30" s="190" t="s">
        <v>49</v>
      </c>
      <c r="R30" s="190"/>
      <c r="S30" s="190"/>
      <c r="T30" s="190"/>
      <c r="U30" s="190"/>
      <c r="V30" s="190"/>
      <c r="W30" s="130" t="s">
        <v>49</v>
      </c>
      <c r="X30" s="130" t="s">
        <v>49</v>
      </c>
      <c r="Y30" s="130" t="s">
        <v>49</v>
      </c>
      <c r="Z30" s="85"/>
      <c r="AA30" s="85"/>
      <c r="AB30" s="85"/>
      <c r="AC30" s="86"/>
      <c r="AD30" s="87">
        <f t="shared" si="15"/>
        <v>0</v>
      </c>
      <c r="AE30" s="47" t="str">
        <f t="shared" si="16"/>
        <v>N/D</v>
      </c>
      <c r="AF30" s="47" t="str">
        <f t="shared" si="17"/>
        <v>N/D</v>
      </c>
      <c r="AG30" s="47" t="str">
        <f t="shared" si="18"/>
        <v>N/D</v>
      </c>
      <c r="AH30" s="47" t="str">
        <f t="shared" si="19"/>
        <v>N/D</v>
      </c>
      <c r="AI30" s="47" t="str">
        <f t="shared" ref="AI30:AI93" si="20">CONCATENATE(O30,Y30)</f>
        <v>N/D</v>
      </c>
      <c r="AK30" s="49"/>
    </row>
    <row r="31" spans="1:37" s="47" customFormat="1" ht="92.25" customHeight="1" x14ac:dyDescent="0.25">
      <c r="A31" s="82"/>
      <c r="B31" s="190"/>
      <c r="C31" s="190"/>
      <c r="D31" s="190"/>
      <c r="E31" s="191"/>
      <c r="F31" s="192"/>
      <c r="G31" s="192"/>
      <c r="H31" s="192"/>
      <c r="I31" s="192"/>
      <c r="J31" s="192"/>
      <c r="K31" s="192"/>
      <c r="L31" s="192"/>
      <c r="M31" s="193"/>
      <c r="N31" s="84"/>
      <c r="O31" s="84"/>
      <c r="P31" s="43" t="s">
        <v>49</v>
      </c>
      <c r="Q31" s="190" t="s">
        <v>49</v>
      </c>
      <c r="R31" s="190"/>
      <c r="S31" s="190"/>
      <c r="T31" s="190"/>
      <c r="U31" s="190"/>
      <c r="V31" s="190"/>
      <c r="W31" s="43" t="s">
        <v>49</v>
      </c>
      <c r="X31" s="107" t="s">
        <v>49</v>
      </c>
      <c r="Y31" s="123" t="s">
        <v>49</v>
      </c>
      <c r="Z31" s="85"/>
      <c r="AA31" s="85"/>
      <c r="AB31" s="85"/>
      <c r="AC31" s="86"/>
      <c r="AD31" s="87">
        <f t="shared" si="15"/>
        <v>0</v>
      </c>
      <c r="AE31" s="47" t="str">
        <f t="shared" si="16"/>
        <v>N/D</v>
      </c>
      <c r="AF31" s="47" t="str">
        <f t="shared" si="17"/>
        <v>N/D</v>
      </c>
      <c r="AG31" s="47" t="str">
        <f t="shared" si="18"/>
        <v>N/D</v>
      </c>
      <c r="AH31" s="47" t="str">
        <f t="shared" si="19"/>
        <v>N/D</v>
      </c>
      <c r="AI31" s="47" t="str">
        <f t="shared" si="20"/>
        <v>N/D</v>
      </c>
      <c r="AK31" s="49"/>
    </row>
    <row r="32" spans="1:37" s="47" customFormat="1" ht="92.25" customHeight="1" x14ac:dyDescent="0.25">
      <c r="A32" s="82"/>
      <c r="B32" s="190"/>
      <c r="C32" s="190"/>
      <c r="D32" s="190"/>
      <c r="E32" s="191"/>
      <c r="F32" s="192"/>
      <c r="G32" s="192"/>
      <c r="H32" s="192"/>
      <c r="I32" s="192"/>
      <c r="J32" s="192"/>
      <c r="K32" s="192"/>
      <c r="L32" s="192"/>
      <c r="M32" s="193"/>
      <c r="N32" s="84"/>
      <c r="O32" s="84"/>
      <c r="P32" s="43" t="s">
        <v>49</v>
      </c>
      <c r="Q32" s="190" t="s">
        <v>49</v>
      </c>
      <c r="R32" s="190"/>
      <c r="S32" s="190"/>
      <c r="T32" s="190"/>
      <c r="U32" s="190"/>
      <c r="V32" s="190"/>
      <c r="W32" s="43" t="s">
        <v>49</v>
      </c>
      <c r="X32" s="107" t="s">
        <v>49</v>
      </c>
      <c r="Y32" s="123" t="s">
        <v>49</v>
      </c>
      <c r="Z32" s="85"/>
      <c r="AA32" s="85"/>
      <c r="AB32" s="85"/>
      <c r="AC32" s="86"/>
      <c r="AD32" s="87">
        <f t="shared" si="15"/>
        <v>0</v>
      </c>
      <c r="AE32" s="47" t="str">
        <f t="shared" si="16"/>
        <v>N/D</v>
      </c>
      <c r="AF32" s="47" t="str">
        <f t="shared" si="17"/>
        <v>N/D</v>
      </c>
      <c r="AG32" s="47" t="str">
        <f t="shared" si="18"/>
        <v>N/D</v>
      </c>
      <c r="AH32" s="47" t="str">
        <f t="shared" si="19"/>
        <v>N/D</v>
      </c>
      <c r="AI32" s="47" t="str">
        <f t="shared" si="20"/>
        <v>N/D</v>
      </c>
      <c r="AK32" s="49"/>
    </row>
    <row r="33" spans="1:37" s="47" customFormat="1" ht="92.25" customHeight="1" x14ac:dyDescent="0.25">
      <c r="A33" s="82"/>
      <c r="B33" s="190"/>
      <c r="C33" s="190"/>
      <c r="D33" s="190"/>
      <c r="E33" s="191"/>
      <c r="F33" s="192"/>
      <c r="G33" s="192"/>
      <c r="H33" s="192"/>
      <c r="I33" s="192"/>
      <c r="J33" s="192"/>
      <c r="K33" s="192"/>
      <c r="L33" s="192"/>
      <c r="M33" s="193"/>
      <c r="N33" s="84"/>
      <c r="O33" s="84"/>
      <c r="P33" s="43" t="s">
        <v>49</v>
      </c>
      <c r="Q33" s="190" t="s">
        <v>49</v>
      </c>
      <c r="R33" s="190"/>
      <c r="S33" s="190"/>
      <c r="T33" s="190"/>
      <c r="U33" s="190"/>
      <c r="V33" s="190"/>
      <c r="W33" s="43" t="s">
        <v>49</v>
      </c>
      <c r="X33" s="107" t="s">
        <v>49</v>
      </c>
      <c r="Y33" s="123" t="s">
        <v>49</v>
      </c>
      <c r="Z33" s="85"/>
      <c r="AA33" s="85"/>
      <c r="AB33" s="85"/>
      <c r="AC33" s="86"/>
      <c r="AD33" s="87">
        <f t="shared" si="15"/>
        <v>0</v>
      </c>
      <c r="AE33" s="47" t="str">
        <f t="shared" si="16"/>
        <v>N/D</v>
      </c>
      <c r="AF33" s="47" t="str">
        <f t="shared" si="17"/>
        <v>N/D</v>
      </c>
      <c r="AG33" s="47" t="str">
        <f t="shared" si="18"/>
        <v>N/D</v>
      </c>
      <c r="AH33" s="47" t="str">
        <f t="shared" si="19"/>
        <v>N/D</v>
      </c>
      <c r="AI33" s="47" t="str">
        <f t="shared" si="20"/>
        <v>N/D</v>
      </c>
      <c r="AK33" s="49"/>
    </row>
    <row r="34" spans="1:37" s="47" customFormat="1" ht="92.25" customHeight="1" x14ac:dyDescent="0.25">
      <c r="A34" s="82"/>
      <c r="B34" s="190"/>
      <c r="C34" s="190"/>
      <c r="D34" s="190"/>
      <c r="E34" s="191"/>
      <c r="F34" s="192"/>
      <c r="G34" s="192"/>
      <c r="H34" s="192"/>
      <c r="I34" s="192"/>
      <c r="J34" s="192"/>
      <c r="K34" s="192"/>
      <c r="L34" s="192"/>
      <c r="M34" s="193"/>
      <c r="N34" s="84"/>
      <c r="O34" s="84"/>
      <c r="P34" s="43" t="s">
        <v>49</v>
      </c>
      <c r="Q34" s="190" t="s">
        <v>49</v>
      </c>
      <c r="R34" s="190"/>
      <c r="S34" s="190"/>
      <c r="T34" s="190"/>
      <c r="U34" s="190"/>
      <c r="V34" s="190"/>
      <c r="W34" s="43" t="s">
        <v>49</v>
      </c>
      <c r="X34" s="107" t="s">
        <v>49</v>
      </c>
      <c r="Y34" s="123" t="s">
        <v>49</v>
      </c>
      <c r="Z34" s="85"/>
      <c r="AA34" s="85"/>
      <c r="AB34" s="85"/>
      <c r="AC34" s="86"/>
      <c r="AD34" s="87">
        <f t="shared" si="15"/>
        <v>0</v>
      </c>
      <c r="AE34" s="47" t="str">
        <f t="shared" si="16"/>
        <v>N/D</v>
      </c>
      <c r="AF34" s="47" t="str">
        <f t="shared" si="17"/>
        <v>N/D</v>
      </c>
      <c r="AG34" s="47" t="str">
        <f t="shared" si="18"/>
        <v>N/D</v>
      </c>
      <c r="AH34" s="47" t="str">
        <f t="shared" si="19"/>
        <v>N/D</v>
      </c>
      <c r="AI34" s="47" t="str">
        <f t="shared" si="20"/>
        <v>N/D</v>
      </c>
      <c r="AK34" s="49"/>
    </row>
    <row r="35" spans="1:37" s="47" customFormat="1" ht="92.25" customHeight="1" x14ac:dyDescent="0.25">
      <c r="A35" s="82"/>
      <c r="B35" s="190"/>
      <c r="C35" s="190"/>
      <c r="D35" s="190"/>
      <c r="E35" s="191"/>
      <c r="F35" s="192"/>
      <c r="G35" s="192"/>
      <c r="H35" s="192"/>
      <c r="I35" s="192"/>
      <c r="J35" s="192"/>
      <c r="K35" s="192"/>
      <c r="L35" s="192"/>
      <c r="M35" s="193"/>
      <c r="N35" s="84"/>
      <c r="O35" s="84"/>
      <c r="P35" s="43" t="s">
        <v>49</v>
      </c>
      <c r="Q35" s="190" t="s">
        <v>49</v>
      </c>
      <c r="R35" s="190"/>
      <c r="S35" s="190"/>
      <c r="T35" s="190"/>
      <c r="U35" s="190"/>
      <c r="V35" s="190"/>
      <c r="W35" s="43" t="s">
        <v>49</v>
      </c>
      <c r="X35" s="107" t="s">
        <v>49</v>
      </c>
      <c r="Y35" s="123" t="s">
        <v>49</v>
      </c>
      <c r="Z35" s="85"/>
      <c r="AA35" s="85"/>
      <c r="AB35" s="85"/>
      <c r="AC35" s="86"/>
      <c r="AD35" s="87">
        <f t="shared" si="15"/>
        <v>0</v>
      </c>
      <c r="AE35" s="47" t="str">
        <f t="shared" si="16"/>
        <v>N/D</v>
      </c>
      <c r="AF35" s="47" t="str">
        <f t="shared" si="17"/>
        <v>N/D</v>
      </c>
      <c r="AG35" s="47" t="str">
        <f t="shared" si="18"/>
        <v>N/D</v>
      </c>
      <c r="AH35" s="47" t="str">
        <f t="shared" si="19"/>
        <v>N/D</v>
      </c>
      <c r="AI35" s="47" t="str">
        <f t="shared" si="20"/>
        <v>N/D</v>
      </c>
      <c r="AK35" s="49"/>
    </row>
    <row r="36" spans="1:37" s="47" customFormat="1" ht="92.25" customHeight="1" x14ac:dyDescent="0.25">
      <c r="A36" s="82"/>
      <c r="B36" s="190"/>
      <c r="C36" s="190"/>
      <c r="D36" s="190"/>
      <c r="E36" s="191"/>
      <c r="F36" s="192"/>
      <c r="G36" s="192"/>
      <c r="H36" s="192"/>
      <c r="I36" s="192"/>
      <c r="J36" s="192"/>
      <c r="K36" s="192"/>
      <c r="L36" s="192"/>
      <c r="M36" s="193"/>
      <c r="N36" s="84"/>
      <c r="O36" s="84"/>
      <c r="P36" s="43" t="s">
        <v>49</v>
      </c>
      <c r="Q36" s="190" t="s">
        <v>49</v>
      </c>
      <c r="R36" s="190"/>
      <c r="S36" s="190"/>
      <c r="T36" s="190"/>
      <c r="U36" s="190"/>
      <c r="V36" s="190"/>
      <c r="W36" s="43" t="s">
        <v>49</v>
      </c>
      <c r="X36" s="107" t="s">
        <v>49</v>
      </c>
      <c r="Y36" s="123" t="s">
        <v>49</v>
      </c>
      <c r="Z36" s="85"/>
      <c r="AA36" s="85"/>
      <c r="AB36" s="85"/>
      <c r="AC36" s="86"/>
      <c r="AD36" s="87">
        <f t="shared" si="15"/>
        <v>0</v>
      </c>
      <c r="AE36" s="47" t="str">
        <f t="shared" si="16"/>
        <v>N/D</v>
      </c>
      <c r="AF36" s="47" t="str">
        <f t="shared" si="17"/>
        <v>N/D</v>
      </c>
      <c r="AG36" s="47" t="str">
        <f t="shared" si="18"/>
        <v>N/D</v>
      </c>
      <c r="AH36" s="47" t="str">
        <f t="shared" si="19"/>
        <v>N/D</v>
      </c>
      <c r="AI36" s="47" t="str">
        <f t="shared" si="20"/>
        <v>N/D</v>
      </c>
      <c r="AK36" s="49"/>
    </row>
    <row r="37" spans="1:37" s="47" customFormat="1" ht="92.25" customHeight="1" x14ac:dyDescent="0.25">
      <c r="A37" s="82"/>
      <c r="B37" s="190"/>
      <c r="C37" s="190"/>
      <c r="D37" s="190"/>
      <c r="E37" s="191"/>
      <c r="F37" s="192"/>
      <c r="G37" s="192"/>
      <c r="H37" s="192"/>
      <c r="I37" s="192"/>
      <c r="J37" s="192"/>
      <c r="K37" s="192"/>
      <c r="L37" s="192"/>
      <c r="M37" s="193"/>
      <c r="N37" s="84"/>
      <c r="O37" s="84"/>
      <c r="P37" s="43" t="s">
        <v>49</v>
      </c>
      <c r="Q37" s="190" t="s">
        <v>49</v>
      </c>
      <c r="R37" s="190"/>
      <c r="S37" s="190"/>
      <c r="T37" s="190"/>
      <c r="U37" s="190"/>
      <c r="V37" s="190"/>
      <c r="W37" s="43" t="s">
        <v>49</v>
      </c>
      <c r="X37" s="107" t="s">
        <v>49</v>
      </c>
      <c r="Y37" s="123" t="s">
        <v>49</v>
      </c>
      <c r="Z37" s="85"/>
      <c r="AA37" s="85"/>
      <c r="AB37" s="85"/>
      <c r="AC37" s="86"/>
      <c r="AD37" s="87">
        <f t="shared" si="15"/>
        <v>0</v>
      </c>
      <c r="AE37" s="47" t="str">
        <f t="shared" si="16"/>
        <v>N/D</v>
      </c>
      <c r="AF37" s="47" t="str">
        <f t="shared" si="17"/>
        <v>N/D</v>
      </c>
      <c r="AG37" s="47" t="str">
        <f t="shared" si="18"/>
        <v>N/D</v>
      </c>
      <c r="AH37" s="47" t="str">
        <f t="shared" si="19"/>
        <v>N/D</v>
      </c>
      <c r="AI37" s="47" t="str">
        <f t="shared" si="20"/>
        <v>N/D</v>
      </c>
      <c r="AK37" s="49"/>
    </row>
    <row r="38" spans="1:37" s="47" customFormat="1" ht="92.25" customHeight="1" x14ac:dyDescent="0.25">
      <c r="A38" s="82"/>
      <c r="B38" s="190"/>
      <c r="C38" s="190"/>
      <c r="D38" s="190"/>
      <c r="E38" s="191"/>
      <c r="F38" s="192"/>
      <c r="G38" s="192"/>
      <c r="H38" s="192"/>
      <c r="I38" s="192"/>
      <c r="J38" s="192"/>
      <c r="K38" s="192"/>
      <c r="L38" s="192"/>
      <c r="M38" s="193"/>
      <c r="N38" s="84"/>
      <c r="O38" s="84"/>
      <c r="P38" s="43" t="s">
        <v>49</v>
      </c>
      <c r="Q38" s="190" t="s">
        <v>49</v>
      </c>
      <c r="R38" s="190"/>
      <c r="S38" s="190"/>
      <c r="T38" s="190"/>
      <c r="U38" s="190"/>
      <c r="V38" s="190"/>
      <c r="W38" s="43" t="s">
        <v>49</v>
      </c>
      <c r="X38" s="107" t="s">
        <v>49</v>
      </c>
      <c r="Y38" s="123" t="s">
        <v>49</v>
      </c>
      <c r="Z38" s="85"/>
      <c r="AA38" s="85"/>
      <c r="AB38" s="85"/>
      <c r="AC38" s="86"/>
      <c r="AD38" s="87">
        <f t="shared" si="15"/>
        <v>0</v>
      </c>
      <c r="AE38" s="47" t="str">
        <f t="shared" si="16"/>
        <v>N/D</v>
      </c>
      <c r="AF38" s="47" t="str">
        <f t="shared" si="17"/>
        <v>N/D</v>
      </c>
      <c r="AG38" s="47" t="str">
        <f t="shared" si="18"/>
        <v>N/D</v>
      </c>
      <c r="AH38" s="47" t="str">
        <f t="shared" si="19"/>
        <v>N/D</v>
      </c>
      <c r="AI38" s="47" t="str">
        <f t="shared" si="20"/>
        <v>N/D</v>
      </c>
      <c r="AK38" s="49"/>
    </row>
    <row r="39" spans="1:37" s="47" customFormat="1" ht="92.25" customHeight="1" x14ac:dyDescent="0.25">
      <c r="A39" s="82"/>
      <c r="B39" s="190"/>
      <c r="C39" s="190"/>
      <c r="D39" s="190"/>
      <c r="E39" s="191"/>
      <c r="F39" s="192"/>
      <c r="G39" s="192"/>
      <c r="H39" s="192"/>
      <c r="I39" s="192"/>
      <c r="J39" s="192"/>
      <c r="K39" s="192"/>
      <c r="L39" s="192"/>
      <c r="M39" s="193"/>
      <c r="N39" s="84"/>
      <c r="O39" s="84"/>
      <c r="P39" s="43" t="s">
        <v>49</v>
      </c>
      <c r="Q39" s="190" t="s">
        <v>49</v>
      </c>
      <c r="R39" s="190"/>
      <c r="S39" s="190"/>
      <c r="T39" s="190"/>
      <c r="U39" s="190"/>
      <c r="V39" s="190"/>
      <c r="W39" s="43" t="s">
        <v>49</v>
      </c>
      <c r="X39" s="107" t="s">
        <v>49</v>
      </c>
      <c r="Y39" s="123" t="s">
        <v>49</v>
      </c>
      <c r="Z39" s="85"/>
      <c r="AA39" s="85"/>
      <c r="AB39" s="85"/>
      <c r="AC39" s="86"/>
      <c r="AD39" s="87">
        <f t="shared" si="15"/>
        <v>0</v>
      </c>
      <c r="AE39" s="47" t="str">
        <f t="shared" si="16"/>
        <v>N/D</v>
      </c>
      <c r="AF39" s="47" t="str">
        <f t="shared" si="17"/>
        <v>N/D</v>
      </c>
      <c r="AG39" s="47" t="str">
        <f t="shared" si="18"/>
        <v>N/D</v>
      </c>
      <c r="AH39" s="47" t="str">
        <f t="shared" si="19"/>
        <v>N/D</v>
      </c>
      <c r="AI39" s="47" t="str">
        <f t="shared" si="20"/>
        <v>N/D</v>
      </c>
      <c r="AK39" s="49"/>
    </row>
    <row r="40" spans="1:37" s="47" customFormat="1" ht="92.25" customHeight="1" x14ac:dyDescent="0.25">
      <c r="A40" s="82"/>
      <c r="B40" s="190"/>
      <c r="C40" s="190"/>
      <c r="D40" s="190"/>
      <c r="E40" s="191"/>
      <c r="F40" s="192"/>
      <c r="G40" s="192"/>
      <c r="H40" s="192"/>
      <c r="I40" s="192"/>
      <c r="J40" s="192"/>
      <c r="K40" s="192"/>
      <c r="L40" s="192"/>
      <c r="M40" s="193"/>
      <c r="N40" s="84"/>
      <c r="O40" s="84"/>
      <c r="P40" s="43" t="s">
        <v>49</v>
      </c>
      <c r="Q40" s="190" t="s">
        <v>49</v>
      </c>
      <c r="R40" s="190"/>
      <c r="S40" s="190"/>
      <c r="T40" s="190"/>
      <c r="U40" s="190"/>
      <c r="V40" s="190"/>
      <c r="W40" s="43" t="s">
        <v>49</v>
      </c>
      <c r="X40" s="107" t="s">
        <v>49</v>
      </c>
      <c r="Y40" s="123" t="s">
        <v>49</v>
      </c>
      <c r="Z40" s="85"/>
      <c r="AA40" s="85"/>
      <c r="AB40" s="85"/>
      <c r="AC40" s="86"/>
      <c r="AD40" s="87">
        <f t="shared" si="15"/>
        <v>0</v>
      </c>
      <c r="AE40" s="47" t="str">
        <f t="shared" si="16"/>
        <v>N/D</v>
      </c>
      <c r="AF40" s="47" t="str">
        <f t="shared" si="17"/>
        <v>N/D</v>
      </c>
      <c r="AG40" s="47" t="str">
        <f t="shared" si="18"/>
        <v>N/D</v>
      </c>
      <c r="AH40" s="47" t="str">
        <f t="shared" si="19"/>
        <v>N/D</v>
      </c>
      <c r="AI40" s="47" t="str">
        <f t="shared" si="20"/>
        <v>N/D</v>
      </c>
      <c r="AK40" s="49"/>
    </row>
    <row r="41" spans="1:37" s="47" customFormat="1" ht="92.25" customHeight="1" x14ac:dyDescent="0.25">
      <c r="A41" s="82"/>
      <c r="B41" s="190"/>
      <c r="C41" s="190"/>
      <c r="D41" s="190"/>
      <c r="E41" s="191"/>
      <c r="F41" s="192"/>
      <c r="G41" s="192"/>
      <c r="H41" s="192"/>
      <c r="I41" s="192"/>
      <c r="J41" s="192"/>
      <c r="K41" s="192"/>
      <c r="L41" s="192"/>
      <c r="M41" s="193"/>
      <c r="N41" s="84"/>
      <c r="O41" s="84"/>
      <c r="P41" s="43" t="s">
        <v>49</v>
      </c>
      <c r="Q41" s="190" t="s">
        <v>49</v>
      </c>
      <c r="R41" s="190"/>
      <c r="S41" s="190"/>
      <c r="T41" s="190"/>
      <c r="U41" s="190"/>
      <c r="V41" s="190"/>
      <c r="W41" s="43" t="s">
        <v>49</v>
      </c>
      <c r="X41" s="107" t="s">
        <v>49</v>
      </c>
      <c r="Y41" s="123" t="s">
        <v>49</v>
      </c>
      <c r="Z41" s="85"/>
      <c r="AA41" s="85"/>
      <c r="AB41" s="85"/>
      <c r="AC41" s="86"/>
      <c r="AD41" s="87">
        <f t="shared" si="15"/>
        <v>0</v>
      </c>
      <c r="AE41" s="47" t="str">
        <f t="shared" si="16"/>
        <v>N/D</v>
      </c>
      <c r="AF41" s="47" t="str">
        <f t="shared" si="17"/>
        <v>N/D</v>
      </c>
      <c r="AG41" s="47" t="str">
        <f t="shared" si="18"/>
        <v>N/D</v>
      </c>
      <c r="AH41" s="47" t="str">
        <f t="shared" si="19"/>
        <v>N/D</v>
      </c>
      <c r="AI41" s="47" t="str">
        <f t="shared" si="20"/>
        <v>N/D</v>
      </c>
      <c r="AK41" s="49"/>
    </row>
    <row r="42" spans="1:37" s="47" customFormat="1" ht="92.25" customHeight="1" x14ac:dyDescent="0.25">
      <c r="A42" s="82"/>
      <c r="B42" s="190"/>
      <c r="C42" s="190"/>
      <c r="D42" s="190"/>
      <c r="E42" s="191"/>
      <c r="F42" s="192"/>
      <c r="G42" s="192"/>
      <c r="H42" s="192"/>
      <c r="I42" s="192"/>
      <c r="J42" s="192"/>
      <c r="K42" s="192"/>
      <c r="L42" s="192"/>
      <c r="M42" s="193"/>
      <c r="N42" s="84"/>
      <c r="O42" s="84"/>
      <c r="P42" s="43" t="s">
        <v>49</v>
      </c>
      <c r="Q42" s="190" t="s">
        <v>49</v>
      </c>
      <c r="R42" s="190"/>
      <c r="S42" s="190"/>
      <c r="T42" s="190"/>
      <c r="U42" s="190"/>
      <c r="V42" s="190"/>
      <c r="W42" s="43" t="s">
        <v>49</v>
      </c>
      <c r="X42" s="107" t="s">
        <v>49</v>
      </c>
      <c r="Y42" s="123" t="s">
        <v>49</v>
      </c>
      <c r="Z42" s="85"/>
      <c r="AA42" s="85"/>
      <c r="AB42" s="85"/>
      <c r="AC42" s="86"/>
      <c r="AD42" s="87">
        <f t="shared" si="15"/>
        <v>0</v>
      </c>
      <c r="AE42" s="47" t="str">
        <f t="shared" si="16"/>
        <v>N/D</v>
      </c>
      <c r="AF42" s="47" t="str">
        <f t="shared" si="17"/>
        <v>N/D</v>
      </c>
      <c r="AG42" s="47" t="str">
        <f t="shared" si="18"/>
        <v>N/D</v>
      </c>
      <c r="AH42" s="47" t="str">
        <f t="shared" si="19"/>
        <v>N/D</v>
      </c>
      <c r="AI42" s="47" t="str">
        <f t="shared" si="20"/>
        <v>N/D</v>
      </c>
      <c r="AK42" s="49"/>
    </row>
    <row r="43" spans="1:37" s="47" customFormat="1" ht="92.25" customHeight="1" x14ac:dyDescent="0.25">
      <c r="A43" s="82"/>
      <c r="B43" s="190"/>
      <c r="C43" s="190"/>
      <c r="D43" s="190"/>
      <c r="E43" s="191"/>
      <c r="F43" s="192"/>
      <c r="G43" s="192"/>
      <c r="H43" s="192"/>
      <c r="I43" s="192"/>
      <c r="J43" s="192"/>
      <c r="K43" s="192"/>
      <c r="L43" s="192"/>
      <c r="M43" s="193"/>
      <c r="N43" s="84"/>
      <c r="O43" s="84"/>
      <c r="P43" s="43" t="s">
        <v>49</v>
      </c>
      <c r="Q43" s="190" t="s">
        <v>49</v>
      </c>
      <c r="R43" s="190"/>
      <c r="S43" s="190"/>
      <c r="T43" s="190"/>
      <c r="U43" s="190"/>
      <c r="V43" s="190"/>
      <c r="W43" s="43" t="s">
        <v>49</v>
      </c>
      <c r="X43" s="107" t="s">
        <v>49</v>
      </c>
      <c r="Y43" s="123" t="s">
        <v>49</v>
      </c>
      <c r="Z43" s="85"/>
      <c r="AA43" s="85"/>
      <c r="AB43" s="85"/>
      <c r="AC43" s="86"/>
      <c r="AD43" s="87">
        <f t="shared" si="15"/>
        <v>0</v>
      </c>
      <c r="AE43" s="47" t="str">
        <f t="shared" si="16"/>
        <v>N/D</v>
      </c>
      <c r="AF43" s="47" t="str">
        <f t="shared" si="17"/>
        <v>N/D</v>
      </c>
      <c r="AG43" s="47" t="str">
        <f t="shared" si="18"/>
        <v>N/D</v>
      </c>
      <c r="AH43" s="47" t="str">
        <f t="shared" si="19"/>
        <v>N/D</v>
      </c>
      <c r="AI43" s="47" t="str">
        <f t="shared" si="20"/>
        <v>N/D</v>
      </c>
      <c r="AK43" s="49"/>
    </row>
    <row r="44" spans="1:37" s="47" customFormat="1" ht="92.25" customHeight="1" x14ac:dyDescent="0.25">
      <c r="A44" s="82"/>
      <c r="B44" s="190"/>
      <c r="C44" s="190"/>
      <c r="D44" s="190"/>
      <c r="E44" s="191"/>
      <c r="F44" s="192"/>
      <c r="G44" s="192"/>
      <c r="H44" s="192"/>
      <c r="I44" s="192"/>
      <c r="J44" s="192"/>
      <c r="K44" s="192"/>
      <c r="L44" s="192"/>
      <c r="M44" s="193"/>
      <c r="N44" s="84"/>
      <c r="O44" s="84"/>
      <c r="P44" s="43" t="s">
        <v>49</v>
      </c>
      <c r="Q44" s="190" t="s">
        <v>49</v>
      </c>
      <c r="R44" s="190"/>
      <c r="S44" s="190"/>
      <c r="T44" s="190"/>
      <c r="U44" s="190"/>
      <c r="V44" s="190"/>
      <c r="W44" s="43" t="s">
        <v>49</v>
      </c>
      <c r="X44" s="107" t="s">
        <v>49</v>
      </c>
      <c r="Y44" s="123" t="s">
        <v>49</v>
      </c>
      <c r="Z44" s="85"/>
      <c r="AA44" s="85"/>
      <c r="AB44" s="85"/>
      <c r="AC44" s="86"/>
      <c r="AD44" s="87">
        <f t="shared" si="15"/>
        <v>0</v>
      </c>
      <c r="AE44" s="47" t="str">
        <f t="shared" si="16"/>
        <v>N/D</v>
      </c>
      <c r="AF44" s="47" t="str">
        <f t="shared" si="17"/>
        <v>N/D</v>
      </c>
      <c r="AG44" s="47" t="str">
        <f t="shared" si="18"/>
        <v>N/D</v>
      </c>
      <c r="AH44" s="47" t="str">
        <f t="shared" si="19"/>
        <v>N/D</v>
      </c>
      <c r="AI44" s="47" t="str">
        <f t="shared" si="20"/>
        <v>N/D</v>
      </c>
      <c r="AK44" s="49"/>
    </row>
    <row r="45" spans="1:37" s="47" customFormat="1" ht="92.25" customHeight="1" x14ac:dyDescent="0.25">
      <c r="A45" s="82"/>
      <c r="B45" s="190"/>
      <c r="C45" s="190"/>
      <c r="D45" s="190"/>
      <c r="E45" s="191"/>
      <c r="F45" s="192"/>
      <c r="G45" s="192"/>
      <c r="H45" s="192"/>
      <c r="I45" s="192"/>
      <c r="J45" s="192"/>
      <c r="K45" s="192"/>
      <c r="L45" s="192"/>
      <c r="M45" s="193"/>
      <c r="N45" s="84"/>
      <c r="O45" s="84"/>
      <c r="P45" s="43" t="s">
        <v>49</v>
      </c>
      <c r="Q45" s="190" t="s">
        <v>49</v>
      </c>
      <c r="R45" s="190"/>
      <c r="S45" s="190"/>
      <c r="T45" s="190"/>
      <c r="U45" s="190"/>
      <c r="V45" s="190"/>
      <c r="W45" s="43" t="s">
        <v>49</v>
      </c>
      <c r="X45" s="107" t="s">
        <v>49</v>
      </c>
      <c r="Y45" s="123" t="s">
        <v>49</v>
      </c>
      <c r="Z45" s="85"/>
      <c r="AA45" s="85"/>
      <c r="AB45" s="85"/>
      <c r="AC45" s="86"/>
      <c r="AD45" s="87">
        <f t="shared" si="15"/>
        <v>0</v>
      </c>
      <c r="AE45" s="47" t="str">
        <f t="shared" si="16"/>
        <v>N/D</v>
      </c>
      <c r="AF45" s="47" t="str">
        <f t="shared" si="17"/>
        <v>N/D</v>
      </c>
      <c r="AG45" s="47" t="str">
        <f t="shared" si="18"/>
        <v>N/D</v>
      </c>
      <c r="AH45" s="47" t="str">
        <f t="shared" si="19"/>
        <v>N/D</v>
      </c>
      <c r="AI45" s="47" t="str">
        <f t="shared" si="20"/>
        <v>N/D</v>
      </c>
      <c r="AK45" s="49"/>
    </row>
    <row r="46" spans="1:37" s="47" customFormat="1" ht="92.25" customHeight="1" x14ac:dyDescent="0.25">
      <c r="A46" s="82"/>
      <c r="B46" s="190"/>
      <c r="C46" s="190"/>
      <c r="D46" s="190"/>
      <c r="E46" s="191"/>
      <c r="F46" s="192"/>
      <c r="G46" s="192"/>
      <c r="H46" s="192"/>
      <c r="I46" s="192"/>
      <c r="J46" s="192"/>
      <c r="K46" s="192"/>
      <c r="L46" s="192"/>
      <c r="M46" s="193"/>
      <c r="N46" s="84"/>
      <c r="O46" s="84"/>
      <c r="P46" s="43" t="s">
        <v>49</v>
      </c>
      <c r="Q46" s="190" t="s">
        <v>49</v>
      </c>
      <c r="R46" s="190"/>
      <c r="S46" s="190"/>
      <c r="T46" s="190"/>
      <c r="U46" s="190"/>
      <c r="V46" s="190"/>
      <c r="W46" s="43" t="s">
        <v>49</v>
      </c>
      <c r="X46" s="107" t="s">
        <v>49</v>
      </c>
      <c r="Y46" s="123" t="s">
        <v>49</v>
      </c>
      <c r="Z46" s="85"/>
      <c r="AA46" s="85"/>
      <c r="AB46" s="85"/>
      <c r="AC46" s="86"/>
      <c r="AD46" s="87">
        <f t="shared" si="15"/>
        <v>0</v>
      </c>
      <c r="AE46" s="47" t="str">
        <f t="shared" si="16"/>
        <v>N/D</v>
      </c>
      <c r="AF46" s="47" t="str">
        <f t="shared" si="17"/>
        <v>N/D</v>
      </c>
      <c r="AG46" s="47" t="str">
        <f t="shared" si="18"/>
        <v>N/D</v>
      </c>
      <c r="AH46" s="47" t="str">
        <f t="shared" si="19"/>
        <v>N/D</v>
      </c>
      <c r="AI46" s="47" t="str">
        <f t="shared" si="20"/>
        <v>N/D</v>
      </c>
      <c r="AK46" s="49"/>
    </row>
    <row r="47" spans="1:37" s="47" customFormat="1" ht="92.25" customHeight="1" x14ac:dyDescent="0.25">
      <c r="A47" s="82"/>
      <c r="B47" s="190"/>
      <c r="C47" s="190"/>
      <c r="D47" s="190"/>
      <c r="E47" s="191"/>
      <c r="F47" s="192"/>
      <c r="G47" s="192"/>
      <c r="H47" s="192"/>
      <c r="I47" s="192"/>
      <c r="J47" s="192"/>
      <c r="K47" s="192"/>
      <c r="L47" s="192"/>
      <c r="M47" s="193"/>
      <c r="N47" s="84"/>
      <c r="O47" s="84"/>
      <c r="P47" s="43" t="s">
        <v>49</v>
      </c>
      <c r="Q47" s="190" t="s">
        <v>49</v>
      </c>
      <c r="R47" s="190"/>
      <c r="S47" s="190"/>
      <c r="T47" s="190"/>
      <c r="U47" s="190"/>
      <c r="V47" s="190"/>
      <c r="W47" s="43" t="s">
        <v>49</v>
      </c>
      <c r="X47" s="107" t="s">
        <v>49</v>
      </c>
      <c r="Y47" s="123" t="s">
        <v>49</v>
      </c>
      <c r="Z47" s="85"/>
      <c r="AA47" s="85"/>
      <c r="AB47" s="85"/>
      <c r="AC47" s="86"/>
      <c r="AD47" s="87">
        <f t="shared" si="15"/>
        <v>0</v>
      </c>
      <c r="AE47" s="47" t="str">
        <f t="shared" si="16"/>
        <v>N/D</v>
      </c>
      <c r="AF47" s="47" t="str">
        <f t="shared" si="17"/>
        <v>N/D</v>
      </c>
      <c r="AG47" s="47" t="str">
        <f t="shared" si="18"/>
        <v>N/D</v>
      </c>
      <c r="AH47" s="47" t="str">
        <f t="shared" si="19"/>
        <v>N/D</v>
      </c>
      <c r="AI47" s="47" t="str">
        <f t="shared" si="20"/>
        <v>N/D</v>
      </c>
      <c r="AK47" s="49"/>
    </row>
    <row r="48" spans="1:37" s="47" customFormat="1" ht="92.25" customHeight="1" x14ac:dyDescent="0.25">
      <c r="A48" s="82"/>
      <c r="B48" s="190"/>
      <c r="C48" s="190"/>
      <c r="D48" s="190"/>
      <c r="E48" s="191"/>
      <c r="F48" s="192"/>
      <c r="G48" s="192"/>
      <c r="H48" s="192"/>
      <c r="I48" s="192"/>
      <c r="J48" s="192"/>
      <c r="K48" s="192"/>
      <c r="L48" s="192"/>
      <c r="M48" s="193"/>
      <c r="N48" s="84"/>
      <c r="O48" s="84"/>
      <c r="P48" s="43" t="s">
        <v>49</v>
      </c>
      <c r="Q48" s="190" t="s">
        <v>49</v>
      </c>
      <c r="R48" s="190"/>
      <c r="S48" s="190"/>
      <c r="T48" s="190"/>
      <c r="U48" s="190"/>
      <c r="V48" s="190"/>
      <c r="W48" s="43" t="s">
        <v>49</v>
      </c>
      <c r="X48" s="107" t="s">
        <v>49</v>
      </c>
      <c r="Y48" s="123" t="s">
        <v>49</v>
      </c>
      <c r="Z48" s="85"/>
      <c r="AA48" s="85"/>
      <c r="AB48" s="85"/>
      <c r="AC48" s="86"/>
      <c r="AD48" s="87">
        <f t="shared" si="15"/>
        <v>0</v>
      </c>
      <c r="AE48" s="47" t="str">
        <f t="shared" si="16"/>
        <v>N/D</v>
      </c>
      <c r="AF48" s="47" t="str">
        <f t="shared" si="17"/>
        <v>N/D</v>
      </c>
      <c r="AG48" s="47" t="str">
        <f t="shared" si="18"/>
        <v>N/D</v>
      </c>
      <c r="AH48" s="47" t="str">
        <f t="shared" si="19"/>
        <v>N/D</v>
      </c>
      <c r="AI48" s="47" t="str">
        <f t="shared" si="20"/>
        <v>N/D</v>
      </c>
      <c r="AK48" s="49"/>
    </row>
    <row r="49" spans="1:37" s="47" customFormat="1" ht="92.25" customHeight="1" x14ac:dyDescent="0.25">
      <c r="A49" s="82"/>
      <c r="B49" s="190"/>
      <c r="C49" s="190"/>
      <c r="D49" s="190"/>
      <c r="E49" s="191"/>
      <c r="F49" s="192"/>
      <c r="G49" s="192"/>
      <c r="H49" s="192"/>
      <c r="I49" s="192"/>
      <c r="J49" s="192"/>
      <c r="K49" s="192"/>
      <c r="L49" s="192"/>
      <c r="M49" s="193"/>
      <c r="N49" s="84"/>
      <c r="O49" s="84"/>
      <c r="P49" s="43" t="s">
        <v>49</v>
      </c>
      <c r="Q49" s="190" t="s">
        <v>49</v>
      </c>
      <c r="R49" s="190"/>
      <c r="S49" s="190"/>
      <c r="T49" s="190"/>
      <c r="U49" s="190"/>
      <c r="V49" s="190"/>
      <c r="W49" s="43" t="s">
        <v>49</v>
      </c>
      <c r="X49" s="107" t="s">
        <v>49</v>
      </c>
      <c r="Y49" s="123" t="s">
        <v>49</v>
      </c>
      <c r="Z49" s="85"/>
      <c r="AA49" s="85"/>
      <c r="AB49" s="85"/>
      <c r="AC49" s="86"/>
      <c r="AD49" s="87">
        <f t="shared" si="15"/>
        <v>0</v>
      </c>
      <c r="AE49" s="47" t="str">
        <f t="shared" si="16"/>
        <v>N/D</v>
      </c>
      <c r="AF49" s="47" t="str">
        <f t="shared" si="17"/>
        <v>N/D</v>
      </c>
      <c r="AG49" s="47" t="str">
        <f t="shared" si="18"/>
        <v>N/D</v>
      </c>
      <c r="AH49" s="47" t="str">
        <f t="shared" si="19"/>
        <v>N/D</v>
      </c>
      <c r="AI49" s="47" t="str">
        <f t="shared" si="20"/>
        <v>N/D</v>
      </c>
      <c r="AK49" s="49"/>
    </row>
    <row r="50" spans="1:37" s="47" customFormat="1" ht="92.25" customHeight="1" x14ac:dyDescent="0.25">
      <c r="A50" s="82"/>
      <c r="B50" s="190"/>
      <c r="C50" s="190"/>
      <c r="D50" s="190"/>
      <c r="E50" s="191"/>
      <c r="F50" s="192"/>
      <c r="G50" s="192"/>
      <c r="H50" s="192"/>
      <c r="I50" s="192"/>
      <c r="J50" s="192"/>
      <c r="K50" s="192"/>
      <c r="L50" s="192"/>
      <c r="M50" s="193"/>
      <c r="N50" s="84"/>
      <c r="O50" s="84"/>
      <c r="P50" s="43" t="s">
        <v>49</v>
      </c>
      <c r="Q50" s="190" t="s">
        <v>49</v>
      </c>
      <c r="R50" s="190"/>
      <c r="S50" s="190"/>
      <c r="T50" s="190"/>
      <c r="U50" s="190"/>
      <c r="V50" s="190"/>
      <c r="W50" s="43" t="s">
        <v>49</v>
      </c>
      <c r="X50" s="107" t="s">
        <v>49</v>
      </c>
      <c r="Y50" s="123" t="s">
        <v>49</v>
      </c>
      <c r="Z50" s="85"/>
      <c r="AA50" s="85"/>
      <c r="AB50" s="85"/>
      <c r="AC50" s="86"/>
      <c r="AD50" s="87">
        <f t="shared" si="15"/>
        <v>0</v>
      </c>
      <c r="AE50" s="47" t="str">
        <f t="shared" si="16"/>
        <v>N/D</v>
      </c>
      <c r="AF50" s="47" t="str">
        <f t="shared" si="17"/>
        <v>N/D</v>
      </c>
      <c r="AG50" s="47" t="str">
        <f t="shared" si="18"/>
        <v>N/D</v>
      </c>
      <c r="AH50" s="47" t="str">
        <f t="shared" si="19"/>
        <v>N/D</v>
      </c>
      <c r="AI50" s="47" t="str">
        <f t="shared" si="20"/>
        <v>N/D</v>
      </c>
      <c r="AK50" s="49"/>
    </row>
    <row r="51" spans="1:37" s="47" customFormat="1" ht="92.25" customHeight="1" x14ac:dyDescent="0.25">
      <c r="A51" s="82"/>
      <c r="B51" s="190"/>
      <c r="C51" s="190"/>
      <c r="D51" s="190"/>
      <c r="E51" s="191"/>
      <c r="F51" s="192"/>
      <c r="G51" s="192"/>
      <c r="H51" s="192"/>
      <c r="I51" s="192"/>
      <c r="J51" s="192"/>
      <c r="K51" s="192"/>
      <c r="L51" s="192"/>
      <c r="M51" s="193"/>
      <c r="N51" s="84"/>
      <c r="O51" s="84"/>
      <c r="P51" s="43" t="s">
        <v>49</v>
      </c>
      <c r="Q51" s="190" t="s">
        <v>49</v>
      </c>
      <c r="R51" s="190"/>
      <c r="S51" s="190"/>
      <c r="T51" s="190"/>
      <c r="U51" s="190"/>
      <c r="V51" s="190"/>
      <c r="W51" s="43" t="s">
        <v>49</v>
      </c>
      <c r="X51" s="107" t="s">
        <v>49</v>
      </c>
      <c r="Y51" s="123" t="s">
        <v>49</v>
      </c>
      <c r="Z51" s="85"/>
      <c r="AA51" s="85"/>
      <c r="AB51" s="85"/>
      <c r="AC51" s="86"/>
      <c r="AD51" s="87">
        <f t="shared" si="15"/>
        <v>0</v>
      </c>
      <c r="AE51" s="47" t="str">
        <f t="shared" si="16"/>
        <v>N/D</v>
      </c>
      <c r="AF51" s="47" t="str">
        <f t="shared" si="17"/>
        <v>N/D</v>
      </c>
      <c r="AG51" s="47" t="str">
        <f t="shared" si="18"/>
        <v>N/D</v>
      </c>
      <c r="AH51" s="47" t="str">
        <f t="shared" si="19"/>
        <v>N/D</v>
      </c>
      <c r="AI51" s="47" t="str">
        <f t="shared" si="20"/>
        <v>N/D</v>
      </c>
      <c r="AK51" s="49"/>
    </row>
    <row r="52" spans="1:37" s="47" customFormat="1" ht="92.25" customHeight="1" x14ac:dyDescent="0.25">
      <c r="A52" s="82"/>
      <c r="B52" s="190"/>
      <c r="C52" s="190"/>
      <c r="D52" s="190"/>
      <c r="E52" s="191"/>
      <c r="F52" s="192"/>
      <c r="G52" s="192"/>
      <c r="H52" s="192"/>
      <c r="I52" s="192"/>
      <c r="J52" s="192"/>
      <c r="K52" s="192"/>
      <c r="L52" s="192"/>
      <c r="M52" s="193"/>
      <c r="N52" s="84"/>
      <c r="O52" s="84"/>
      <c r="P52" s="43" t="s">
        <v>49</v>
      </c>
      <c r="Q52" s="190" t="s">
        <v>49</v>
      </c>
      <c r="R52" s="190"/>
      <c r="S52" s="190"/>
      <c r="T52" s="190"/>
      <c r="U52" s="190"/>
      <c r="V52" s="190"/>
      <c r="W52" s="43" t="s">
        <v>49</v>
      </c>
      <c r="X52" s="107" t="s">
        <v>49</v>
      </c>
      <c r="Y52" s="123" t="s">
        <v>49</v>
      </c>
      <c r="Z52" s="85"/>
      <c r="AA52" s="85"/>
      <c r="AB52" s="85"/>
      <c r="AC52" s="86"/>
      <c r="AD52" s="87">
        <f t="shared" si="15"/>
        <v>0</v>
      </c>
      <c r="AE52" s="47" t="str">
        <f t="shared" si="16"/>
        <v>N/D</v>
      </c>
      <c r="AF52" s="47" t="str">
        <f t="shared" si="17"/>
        <v>N/D</v>
      </c>
      <c r="AG52" s="47" t="str">
        <f t="shared" si="18"/>
        <v>N/D</v>
      </c>
      <c r="AH52" s="47" t="str">
        <f t="shared" si="19"/>
        <v>N/D</v>
      </c>
      <c r="AI52" s="47" t="str">
        <f t="shared" si="20"/>
        <v>N/D</v>
      </c>
      <c r="AK52" s="49"/>
    </row>
    <row r="53" spans="1:37" s="47" customFormat="1" ht="92.25" customHeight="1" x14ac:dyDescent="0.25">
      <c r="A53" s="82"/>
      <c r="B53" s="190"/>
      <c r="C53" s="190"/>
      <c r="D53" s="190"/>
      <c r="E53" s="191"/>
      <c r="F53" s="192"/>
      <c r="G53" s="192"/>
      <c r="H53" s="192"/>
      <c r="I53" s="192"/>
      <c r="J53" s="192"/>
      <c r="K53" s="192"/>
      <c r="L53" s="192"/>
      <c r="M53" s="193"/>
      <c r="N53" s="84"/>
      <c r="O53" s="84"/>
      <c r="P53" s="43" t="s">
        <v>49</v>
      </c>
      <c r="Q53" s="190" t="s">
        <v>49</v>
      </c>
      <c r="R53" s="190"/>
      <c r="S53" s="190"/>
      <c r="T53" s="190"/>
      <c r="U53" s="190"/>
      <c r="V53" s="190"/>
      <c r="W53" s="43" t="s">
        <v>49</v>
      </c>
      <c r="X53" s="107" t="s">
        <v>49</v>
      </c>
      <c r="Y53" s="123" t="s">
        <v>49</v>
      </c>
      <c r="Z53" s="85"/>
      <c r="AA53" s="85"/>
      <c r="AB53" s="85"/>
      <c r="AC53" s="86"/>
      <c r="AD53" s="87">
        <f t="shared" si="15"/>
        <v>0</v>
      </c>
      <c r="AE53" s="47" t="str">
        <f t="shared" si="16"/>
        <v>N/D</v>
      </c>
      <c r="AF53" s="47" t="str">
        <f t="shared" si="17"/>
        <v>N/D</v>
      </c>
      <c r="AG53" s="47" t="str">
        <f t="shared" si="18"/>
        <v>N/D</v>
      </c>
      <c r="AH53" s="47" t="str">
        <f t="shared" si="19"/>
        <v>N/D</v>
      </c>
      <c r="AI53" s="47" t="str">
        <f t="shared" si="20"/>
        <v>N/D</v>
      </c>
      <c r="AK53" s="49"/>
    </row>
    <row r="54" spans="1:37" s="47" customFormat="1" ht="92.25" customHeight="1" x14ac:dyDescent="0.25">
      <c r="A54" s="82"/>
      <c r="B54" s="190"/>
      <c r="C54" s="190"/>
      <c r="D54" s="190"/>
      <c r="E54" s="191"/>
      <c r="F54" s="192"/>
      <c r="G54" s="192"/>
      <c r="H54" s="192"/>
      <c r="I54" s="192"/>
      <c r="J54" s="192"/>
      <c r="K54" s="192"/>
      <c r="L54" s="192"/>
      <c r="M54" s="193"/>
      <c r="N54" s="84"/>
      <c r="O54" s="84"/>
      <c r="P54" s="43" t="s">
        <v>49</v>
      </c>
      <c r="Q54" s="190" t="s">
        <v>49</v>
      </c>
      <c r="R54" s="190"/>
      <c r="S54" s="190"/>
      <c r="T54" s="190"/>
      <c r="U54" s="190"/>
      <c r="V54" s="190"/>
      <c r="W54" s="43" t="s">
        <v>49</v>
      </c>
      <c r="X54" s="107" t="s">
        <v>49</v>
      </c>
      <c r="Y54" s="123" t="s">
        <v>49</v>
      </c>
      <c r="Z54" s="85"/>
      <c r="AA54" s="85"/>
      <c r="AB54" s="85"/>
      <c r="AC54" s="86"/>
      <c r="AD54" s="87">
        <f t="shared" si="15"/>
        <v>0</v>
      </c>
      <c r="AE54" s="47" t="str">
        <f t="shared" si="16"/>
        <v>N/D</v>
      </c>
      <c r="AF54" s="47" t="str">
        <f t="shared" si="17"/>
        <v>N/D</v>
      </c>
      <c r="AG54" s="47" t="str">
        <f t="shared" si="18"/>
        <v>N/D</v>
      </c>
      <c r="AH54" s="47" t="str">
        <f t="shared" si="19"/>
        <v>N/D</v>
      </c>
      <c r="AI54" s="47" t="str">
        <f t="shared" si="20"/>
        <v>N/D</v>
      </c>
      <c r="AK54" s="49"/>
    </row>
    <row r="55" spans="1:37" s="47" customFormat="1" ht="92.25" customHeight="1" x14ac:dyDescent="0.25">
      <c r="A55" s="82"/>
      <c r="B55" s="190"/>
      <c r="C55" s="190"/>
      <c r="D55" s="190"/>
      <c r="E55" s="191"/>
      <c r="F55" s="192"/>
      <c r="G55" s="192"/>
      <c r="H55" s="192"/>
      <c r="I55" s="192"/>
      <c r="J55" s="192"/>
      <c r="K55" s="192"/>
      <c r="L55" s="192"/>
      <c r="M55" s="193"/>
      <c r="N55" s="84"/>
      <c r="O55" s="84"/>
      <c r="P55" s="43" t="s">
        <v>49</v>
      </c>
      <c r="Q55" s="190" t="s">
        <v>49</v>
      </c>
      <c r="R55" s="190"/>
      <c r="S55" s="190"/>
      <c r="T55" s="190"/>
      <c r="U55" s="190"/>
      <c r="V55" s="190"/>
      <c r="W55" s="43" t="s">
        <v>49</v>
      </c>
      <c r="X55" s="107" t="s">
        <v>49</v>
      </c>
      <c r="Y55" s="123" t="s">
        <v>49</v>
      </c>
      <c r="Z55" s="85"/>
      <c r="AA55" s="85"/>
      <c r="AB55" s="85"/>
      <c r="AC55" s="86"/>
      <c r="AD55" s="87">
        <f t="shared" si="15"/>
        <v>0</v>
      </c>
      <c r="AE55" s="47" t="str">
        <f t="shared" si="16"/>
        <v>N/D</v>
      </c>
      <c r="AF55" s="47" t="str">
        <f t="shared" si="17"/>
        <v>N/D</v>
      </c>
      <c r="AG55" s="47" t="str">
        <f t="shared" si="18"/>
        <v>N/D</v>
      </c>
      <c r="AH55" s="47" t="str">
        <f t="shared" si="19"/>
        <v>N/D</v>
      </c>
      <c r="AI55" s="47" t="str">
        <f t="shared" si="20"/>
        <v>N/D</v>
      </c>
      <c r="AK55" s="49"/>
    </row>
    <row r="56" spans="1:37" s="47" customFormat="1" ht="92.25" customHeight="1" x14ac:dyDescent="0.25">
      <c r="A56" s="82"/>
      <c r="B56" s="190"/>
      <c r="C56" s="190"/>
      <c r="D56" s="190"/>
      <c r="E56" s="191"/>
      <c r="F56" s="192"/>
      <c r="G56" s="192"/>
      <c r="H56" s="192"/>
      <c r="I56" s="192"/>
      <c r="J56" s="192"/>
      <c r="K56" s="192"/>
      <c r="L56" s="192"/>
      <c r="M56" s="193"/>
      <c r="N56" s="84"/>
      <c r="O56" s="84"/>
      <c r="P56" s="43" t="s">
        <v>49</v>
      </c>
      <c r="Q56" s="190" t="s">
        <v>49</v>
      </c>
      <c r="R56" s="190"/>
      <c r="S56" s="190"/>
      <c r="T56" s="190"/>
      <c r="U56" s="190"/>
      <c r="V56" s="190"/>
      <c r="W56" s="43" t="s">
        <v>49</v>
      </c>
      <c r="X56" s="107" t="s">
        <v>49</v>
      </c>
      <c r="Y56" s="123" t="s">
        <v>49</v>
      </c>
      <c r="Z56" s="85"/>
      <c r="AA56" s="85"/>
      <c r="AB56" s="85"/>
      <c r="AC56" s="86"/>
      <c r="AD56" s="87">
        <f t="shared" si="15"/>
        <v>0</v>
      </c>
      <c r="AE56" s="47" t="str">
        <f t="shared" si="16"/>
        <v>N/D</v>
      </c>
      <c r="AF56" s="47" t="str">
        <f t="shared" si="17"/>
        <v>N/D</v>
      </c>
      <c r="AG56" s="47" t="str">
        <f t="shared" si="18"/>
        <v>N/D</v>
      </c>
      <c r="AH56" s="47" t="str">
        <f t="shared" si="19"/>
        <v>N/D</v>
      </c>
      <c r="AI56" s="47" t="str">
        <f t="shared" si="20"/>
        <v>N/D</v>
      </c>
      <c r="AK56" s="49"/>
    </row>
    <row r="57" spans="1:37" s="47" customFormat="1" ht="92.25" customHeight="1" x14ac:dyDescent="0.25">
      <c r="A57" s="82"/>
      <c r="B57" s="190"/>
      <c r="C57" s="190"/>
      <c r="D57" s="190"/>
      <c r="E57" s="191"/>
      <c r="F57" s="192"/>
      <c r="G57" s="192"/>
      <c r="H57" s="192"/>
      <c r="I57" s="192"/>
      <c r="J57" s="192"/>
      <c r="K57" s="192"/>
      <c r="L57" s="192"/>
      <c r="M57" s="193"/>
      <c r="N57" s="84"/>
      <c r="O57" s="84"/>
      <c r="P57" s="43" t="s">
        <v>49</v>
      </c>
      <c r="Q57" s="190" t="s">
        <v>49</v>
      </c>
      <c r="R57" s="190"/>
      <c r="S57" s="190"/>
      <c r="T57" s="190"/>
      <c r="U57" s="190"/>
      <c r="V57" s="190"/>
      <c r="W57" s="43" t="s">
        <v>49</v>
      </c>
      <c r="X57" s="107" t="s">
        <v>49</v>
      </c>
      <c r="Y57" s="123" t="s">
        <v>49</v>
      </c>
      <c r="Z57" s="85"/>
      <c r="AA57" s="85"/>
      <c r="AB57" s="85"/>
      <c r="AC57" s="86"/>
      <c r="AD57" s="87">
        <f t="shared" si="15"/>
        <v>0</v>
      </c>
      <c r="AE57" s="47" t="str">
        <f t="shared" si="16"/>
        <v>N/D</v>
      </c>
      <c r="AF57" s="47" t="str">
        <f t="shared" si="17"/>
        <v>N/D</v>
      </c>
      <c r="AG57" s="47" t="str">
        <f t="shared" si="18"/>
        <v>N/D</v>
      </c>
      <c r="AH57" s="47" t="str">
        <f t="shared" si="19"/>
        <v>N/D</v>
      </c>
      <c r="AI57" s="47" t="str">
        <f t="shared" si="20"/>
        <v>N/D</v>
      </c>
      <c r="AK57" s="49"/>
    </row>
    <row r="58" spans="1:37" s="47" customFormat="1" ht="92.25" customHeight="1" x14ac:dyDescent="0.25">
      <c r="A58" s="82"/>
      <c r="B58" s="190"/>
      <c r="C58" s="190"/>
      <c r="D58" s="190"/>
      <c r="E58" s="191"/>
      <c r="F58" s="192"/>
      <c r="G58" s="192"/>
      <c r="H58" s="192"/>
      <c r="I58" s="192"/>
      <c r="J58" s="192"/>
      <c r="K58" s="192"/>
      <c r="L58" s="192"/>
      <c r="M58" s="193"/>
      <c r="N58" s="84"/>
      <c r="O58" s="84"/>
      <c r="P58" s="43" t="s">
        <v>49</v>
      </c>
      <c r="Q58" s="190" t="s">
        <v>49</v>
      </c>
      <c r="R58" s="190"/>
      <c r="S58" s="190"/>
      <c r="T58" s="190"/>
      <c r="U58" s="190"/>
      <c r="V58" s="190"/>
      <c r="W58" s="43" t="s">
        <v>49</v>
      </c>
      <c r="X58" s="107" t="s">
        <v>49</v>
      </c>
      <c r="Y58" s="123" t="s">
        <v>49</v>
      </c>
      <c r="Z58" s="85"/>
      <c r="AA58" s="85"/>
      <c r="AB58" s="85"/>
      <c r="AC58" s="86"/>
      <c r="AD58" s="87">
        <f t="shared" si="15"/>
        <v>0</v>
      </c>
      <c r="AE58" s="47" t="str">
        <f t="shared" si="16"/>
        <v>N/D</v>
      </c>
      <c r="AF58" s="47" t="str">
        <f t="shared" si="17"/>
        <v>N/D</v>
      </c>
      <c r="AG58" s="47" t="str">
        <f t="shared" si="18"/>
        <v>N/D</v>
      </c>
      <c r="AH58" s="47" t="str">
        <f t="shared" si="19"/>
        <v>N/D</v>
      </c>
      <c r="AI58" s="47" t="str">
        <f t="shared" si="20"/>
        <v>N/D</v>
      </c>
      <c r="AK58" s="49"/>
    </row>
    <row r="59" spans="1:37" s="47" customFormat="1" ht="92.25" customHeight="1" x14ac:dyDescent="0.25">
      <c r="A59" s="82"/>
      <c r="B59" s="190"/>
      <c r="C59" s="190"/>
      <c r="D59" s="190"/>
      <c r="E59" s="191"/>
      <c r="F59" s="192"/>
      <c r="G59" s="192"/>
      <c r="H59" s="192"/>
      <c r="I59" s="192"/>
      <c r="J59" s="192"/>
      <c r="K59" s="192"/>
      <c r="L59" s="192"/>
      <c r="M59" s="193"/>
      <c r="N59" s="84"/>
      <c r="O59" s="84"/>
      <c r="P59" s="43" t="s">
        <v>49</v>
      </c>
      <c r="Q59" s="190" t="s">
        <v>49</v>
      </c>
      <c r="R59" s="190"/>
      <c r="S59" s="190"/>
      <c r="T59" s="190"/>
      <c r="U59" s="190"/>
      <c r="V59" s="190"/>
      <c r="W59" s="43" t="s">
        <v>49</v>
      </c>
      <c r="X59" s="107" t="s">
        <v>49</v>
      </c>
      <c r="Y59" s="123" t="s">
        <v>49</v>
      </c>
      <c r="Z59" s="85"/>
      <c r="AA59" s="85"/>
      <c r="AB59" s="85"/>
      <c r="AC59" s="86"/>
      <c r="AD59" s="87">
        <f t="shared" si="15"/>
        <v>0</v>
      </c>
      <c r="AE59" s="47" t="str">
        <f t="shared" si="16"/>
        <v>N/D</v>
      </c>
      <c r="AF59" s="47" t="str">
        <f t="shared" si="17"/>
        <v>N/D</v>
      </c>
      <c r="AG59" s="47" t="str">
        <f t="shared" si="18"/>
        <v>N/D</v>
      </c>
      <c r="AH59" s="47" t="str">
        <f t="shared" si="19"/>
        <v>N/D</v>
      </c>
      <c r="AI59" s="47" t="str">
        <f t="shared" si="20"/>
        <v>N/D</v>
      </c>
      <c r="AK59" s="49"/>
    </row>
    <row r="60" spans="1:37" s="47" customFormat="1" ht="92.25" customHeight="1" x14ac:dyDescent="0.25">
      <c r="A60" s="82"/>
      <c r="B60" s="190"/>
      <c r="C60" s="190"/>
      <c r="D60" s="190"/>
      <c r="E60" s="191"/>
      <c r="F60" s="192"/>
      <c r="G60" s="192"/>
      <c r="H60" s="192"/>
      <c r="I60" s="192"/>
      <c r="J60" s="192"/>
      <c r="K60" s="192"/>
      <c r="L60" s="192"/>
      <c r="M60" s="193"/>
      <c r="N60" s="84"/>
      <c r="O60" s="84"/>
      <c r="P60" s="43" t="s">
        <v>49</v>
      </c>
      <c r="Q60" s="190" t="s">
        <v>49</v>
      </c>
      <c r="R60" s="190"/>
      <c r="S60" s="190"/>
      <c r="T60" s="190"/>
      <c r="U60" s="190"/>
      <c r="V60" s="190"/>
      <c r="W60" s="43" t="s">
        <v>49</v>
      </c>
      <c r="X60" s="107" t="s">
        <v>49</v>
      </c>
      <c r="Y60" s="123" t="s">
        <v>49</v>
      </c>
      <c r="Z60" s="85"/>
      <c r="AA60" s="85"/>
      <c r="AB60" s="85"/>
      <c r="AC60" s="86"/>
      <c r="AD60" s="87">
        <f t="shared" si="15"/>
        <v>0</v>
      </c>
      <c r="AE60" s="47" t="str">
        <f t="shared" si="16"/>
        <v>N/D</v>
      </c>
      <c r="AF60" s="47" t="str">
        <f t="shared" si="17"/>
        <v>N/D</v>
      </c>
      <c r="AG60" s="47" t="str">
        <f t="shared" si="18"/>
        <v>N/D</v>
      </c>
      <c r="AH60" s="47" t="str">
        <f t="shared" si="19"/>
        <v>N/D</v>
      </c>
      <c r="AI60" s="47" t="str">
        <f t="shared" si="20"/>
        <v>N/D</v>
      </c>
      <c r="AK60" s="49"/>
    </row>
    <row r="61" spans="1:37" s="47" customFormat="1" ht="92.25" customHeight="1" x14ac:dyDescent="0.25">
      <c r="A61" s="82"/>
      <c r="B61" s="190"/>
      <c r="C61" s="190"/>
      <c r="D61" s="190"/>
      <c r="E61" s="191"/>
      <c r="F61" s="192"/>
      <c r="G61" s="192"/>
      <c r="H61" s="192"/>
      <c r="I61" s="192"/>
      <c r="J61" s="192"/>
      <c r="K61" s="192"/>
      <c r="L61" s="192"/>
      <c r="M61" s="193"/>
      <c r="N61" s="84"/>
      <c r="O61" s="84"/>
      <c r="P61" s="43" t="s">
        <v>49</v>
      </c>
      <c r="Q61" s="190" t="s">
        <v>49</v>
      </c>
      <c r="R61" s="190"/>
      <c r="S61" s="190"/>
      <c r="T61" s="190"/>
      <c r="U61" s="190"/>
      <c r="V61" s="190"/>
      <c r="W61" s="43" t="s">
        <v>49</v>
      </c>
      <c r="X61" s="107" t="s">
        <v>49</v>
      </c>
      <c r="Y61" s="123" t="s">
        <v>49</v>
      </c>
      <c r="Z61" s="85"/>
      <c r="AA61" s="85"/>
      <c r="AB61" s="85"/>
      <c r="AC61" s="86"/>
      <c r="AD61" s="87">
        <f t="shared" ref="AD61:AD92" si="21">ROUND((AA61-Z61)/365*12*AC61,2)</f>
        <v>0</v>
      </c>
      <c r="AE61" s="47" t="str">
        <f t="shared" ref="AE61:AE92" si="22">CONCATENATE(O61,P61)</f>
        <v>N/D</v>
      </c>
      <c r="AF61" s="47" t="str">
        <f t="shared" ref="AF61:AF92" si="23">CONCATENATE(O61,Q61)</f>
        <v>N/D</v>
      </c>
      <c r="AG61" s="47" t="str">
        <f t="shared" ref="AG61:AG93" si="24">CONCATENATE(O61,W61)</f>
        <v>N/D</v>
      </c>
      <c r="AH61" s="47" t="str">
        <f t="shared" ref="AH61:AH93" si="25">CONCATENATE(O61,X61)</f>
        <v>N/D</v>
      </c>
      <c r="AI61" s="47" t="str">
        <f t="shared" si="20"/>
        <v>N/D</v>
      </c>
      <c r="AK61" s="49"/>
    </row>
    <row r="62" spans="1:37" s="47" customFormat="1" ht="92.25" customHeight="1" x14ac:dyDescent="0.25">
      <c r="A62" s="82"/>
      <c r="B62" s="190"/>
      <c r="C62" s="190"/>
      <c r="D62" s="190"/>
      <c r="E62" s="191"/>
      <c r="F62" s="192"/>
      <c r="G62" s="192"/>
      <c r="H62" s="192"/>
      <c r="I62" s="192"/>
      <c r="J62" s="192"/>
      <c r="K62" s="192"/>
      <c r="L62" s="192"/>
      <c r="M62" s="193"/>
      <c r="N62" s="84"/>
      <c r="O62" s="84"/>
      <c r="P62" s="43" t="s">
        <v>49</v>
      </c>
      <c r="Q62" s="190" t="s">
        <v>49</v>
      </c>
      <c r="R62" s="190"/>
      <c r="S62" s="190"/>
      <c r="T62" s="190"/>
      <c r="U62" s="190"/>
      <c r="V62" s="190"/>
      <c r="W62" s="43" t="s">
        <v>49</v>
      </c>
      <c r="X62" s="107" t="s">
        <v>49</v>
      </c>
      <c r="Y62" s="123" t="s">
        <v>49</v>
      </c>
      <c r="Z62" s="85"/>
      <c r="AA62" s="85"/>
      <c r="AB62" s="85"/>
      <c r="AC62" s="86"/>
      <c r="AD62" s="87">
        <f t="shared" si="21"/>
        <v>0</v>
      </c>
      <c r="AE62" s="47" t="str">
        <f t="shared" si="22"/>
        <v>N/D</v>
      </c>
      <c r="AF62" s="47" t="str">
        <f t="shared" si="23"/>
        <v>N/D</v>
      </c>
      <c r="AG62" s="47" t="str">
        <f t="shared" si="24"/>
        <v>N/D</v>
      </c>
      <c r="AH62" s="47" t="str">
        <f t="shared" si="25"/>
        <v>N/D</v>
      </c>
      <c r="AI62" s="47" t="str">
        <f t="shared" si="20"/>
        <v>N/D</v>
      </c>
      <c r="AK62" s="49"/>
    </row>
    <row r="63" spans="1:37" s="47" customFormat="1" ht="92.25" customHeight="1" x14ac:dyDescent="0.25">
      <c r="A63" s="82"/>
      <c r="B63" s="190"/>
      <c r="C63" s="190"/>
      <c r="D63" s="190"/>
      <c r="E63" s="191"/>
      <c r="F63" s="192"/>
      <c r="G63" s="192"/>
      <c r="H63" s="192"/>
      <c r="I63" s="192"/>
      <c r="J63" s="192"/>
      <c r="K63" s="192"/>
      <c r="L63" s="192"/>
      <c r="M63" s="193"/>
      <c r="N63" s="84"/>
      <c r="O63" s="84"/>
      <c r="P63" s="43" t="s">
        <v>49</v>
      </c>
      <c r="Q63" s="190" t="s">
        <v>49</v>
      </c>
      <c r="R63" s="190"/>
      <c r="S63" s="190"/>
      <c r="T63" s="190"/>
      <c r="U63" s="190"/>
      <c r="V63" s="190"/>
      <c r="W63" s="43" t="s">
        <v>49</v>
      </c>
      <c r="X63" s="107" t="s">
        <v>49</v>
      </c>
      <c r="Y63" s="123" t="s">
        <v>49</v>
      </c>
      <c r="Z63" s="85"/>
      <c r="AA63" s="85"/>
      <c r="AB63" s="85"/>
      <c r="AC63" s="86"/>
      <c r="AD63" s="87">
        <f t="shared" si="21"/>
        <v>0</v>
      </c>
      <c r="AE63" s="47" t="str">
        <f t="shared" si="22"/>
        <v>N/D</v>
      </c>
      <c r="AF63" s="47" t="str">
        <f t="shared" si="23"/>
        <v>N/D</v>
      </c>
      <c r="AG63" s="47" t="str">
        <f t="shared" si="24"/>
        <v>N/D</v>
      </c>
      <c r="AH63" s="47" t="str">
        <f t="shared" si="25"/>
        <v>N/D</v>
      </c>
      <c r="AI63" s="47" t="str">
        <f t="shared" si="20"/>
        <v>N/D</v>
      </c>
      <c r="AK63" s="49"/>
    </row>
    <row r="64" spans="1:37" s="47" customFormat="1" ht="92.25" customHeight="1" x14ac:dyDescent="0.25">
      <c r="A64" s="82"/>
      <c r="B64" s="190"/>
      <c r="C64" s="190"/>
      <c r="D64" s="190"/>
      <c r="E64" s="191"/>
      <c r="F64" s="192"/>
      <c r="G64" s="192"/>
      <c r="H64" s="192"/>
      <c r="I64" s="192"/>
      <c r="J64" s="192"/>
      <c r="K64" s="192"/>
      <c r="L64" s="192"/>
      <c r="M64" s="193"/>
      <c r="N64" s="84"/>
      <c r="O64" s="84"/>
      <c r="P64" s="43" t="s">
        <v>49</v>
      </c>
      <c r="Q64" s="190" t="s">
        <v>49</v>
      </c>
      <c r="R64" s="190"/>
      <c r="S64" s="190"/>
      <c r="T64" s="190"/>
      <c r="U64" s="190"/>
      <c r="V64" s="190"/>
      <c r="W64" s="43" t="s">
        <v>49</v>
      </c>
      <c r="X64" s="107" t="s">
        <v>49</v>
      </c>
      <c r="Y64" s="123" t="s">
        <v>49</v>
      </c>
      <c r="Z64" s="85"/>
      <c r="AA64" s="85"/>
      <c r="AB64" s="85"/>
      <c r="AC64" s="86"/>
      <c r="AD64" s="87">
        <f t="shared" si="21"/>
        <v>0</v>
      </c>
      <c r="AE64" s="47" t="str">
        <f t="shared" si="22"/>
        <v>N/D</v>
      </c>
      <c r="AF64" s="47" t="str">
        <f t="shared" si="23"/>
        <v>N/D</v>
      </c>
      <c r="AG64" s="47" t="str">
        <f t="shared" si="24"/>
        <v>N/D</v>
      </c>
      <c r="AH64" s="47" t="str">
        <f t="shared" si="25"/>
        <v>N/D</v>
      </c>
      <c r="AI64" s="47" t="str">
        <f t="shared" si="20"/>
        <v>N/D</v>
      </c>
      <c r="AK64" s="49"/>
    </row>
    <row r="65" spans="1:43" s="47" customFormat="1" ht="92.25" customHeight="1" x14ac:dyDescent="0.25">
      <c r="A65" s="82"/>
      <c r="B65" s="190"/>
      <c r="C65" s="190"/>
      <c r="D65" s="190"/>
      <c r="E65" s="191"/>
      <c r="F65" s="192"/>
      <c r="G65" s="192"/>
      <c r="H65" s="192"/>
      <c r="I65" s="192"/>
      <c r="J65" s="192"/>
      <c r="K65" s="192"/>
      <c r="L65" s="192"/>
      <c r="M65" s="193"/>
      <c r="N65" s="84"/>
      <c r="O65" s="84"/>
      <c r="P65" s="43" t="s">
        <v>49</v>
      </c>
      <c r="Q65" s="190" t="s">
        <v>49</v>
      </c>
      <c r="R65" s="190"/>
      <c r="S65" s="190"/>
      <c r="T65" s="190"/>
      <c r="U65" s="190"/>
      <c r="V65" s="190"/>
      <c r="W65" s="43" t="s">
        <v>49</v>
      </c>
      <c r="X65" s="107" t="s">
        <v>49</v>
      </c>
      <c r="Y65" s="123" t="s">
        <v>49</v>
      </c>
      <c r="Z65" s="85"/>
      <c r="AA65" s="85"/>
      <c r="AB65" s="85"/>
      <c r="AC65" s="86"/>
      <c r="AD65" s="87">
        <f t="shared" si="21"/>
        <v>0</v>
      </c>
      <c r="AE65" s="47" t="str">
        <f t="shared" si="22"/>
        <v>N/D</v>
      </c>
      <c r="AF65" s="47" t="str">
        <f t="shared" si="23"/>
        <v>N/D</v>
      </c>
      <c r="AG65" s="47" t="str">
        <f t="shared" si="24"/>
        <v>N/D</v>
      </c>
      <c r="AH65" s="47" t="str">
        <f t="shared" si="25"/>
        <v>N/D</v>
      </c>
      <c r="AI65" s="47" t="str">
        <f t="shared" si="20"/>
        <v>N/D</v>
      </c>
      <c r="AK65" s="49"/>
    </row>
    <row r="66" spans="1:43" s="47" customFormat="1" ht="64.5" customHeight="1" x14ac:dyDescent="0.25">
      <c r="A66" s="82"/>
      <c r="B66" s="190"/>
      <c r="C66" s="190"/>
      <c r="D66" s="190"/>
      <c r="E66" s="191"/>
      <c r="F66" s="192"/>
      <c r="G66" s="192"/>
      <c r="H66" s="192"/>
      <c r="I66" s="192"/>
      <c r="J66" s="192"/>
      <c r="K66" s="192"/>
      <c r="L66" s="192"/>
      <c r="M66" s="193"/>
      <c r="N66" s="84"/>
      <c r="O66" s="84"/>
      <c r="P66" s="43" t="s">
        <v>49</v>
      </c>
      <c r="Q66" s="190" t="s">
        <v>49</v>
      </c>
      <c r="R66" s="190"/>
      <c r="S66" s="190"/>
      <c r="T66" s="190"/>
      <c r="U66" s="190"/>
      <c r="V66" s="190"/>
      <c r="W66" s="43" t="s">
        <v>49</v>
      </c>
      <c r="X66" s="107" t="s">
        <v>49</v>
      </c>
      <c r="Y66" s="123" t="s">
        <v>49</v>
      </c>
      <c r="Z66" s="85"/>
      <c r="AA66" s="85"/>
      <c r="AB66" s="85"/>
      <c r="AC66" s="86"/>
      <c r="AD66" s="87">
        <f t="shared" si="21"/>
        <v>0</v>
      </c>
      <c r="AE66" s="47" t="str">
        <f t="shared" si="22"/>
        <v>N/D</v>
      </c>
      <c r="AF66" s="47" t="str">
        <f t="shared" si="23"/>
        <v>N/D</v>
      </c>
      <c r="AG66" s="47" t="str">
        <f t="shared" si="24"/>
        <v>N/D</v>
      </c>
      <c r="AH66" s="47" t="str">
        <f t="shared" si="25"/>
        <v>N/D</v>
      </c>
      <c r="AI66" s="47" t="str">
        <f t="shared" si="20"/>
        <v>N/D</v>
      </c>
      <c r="AK66" s="49"/>
    </row>
    <row r="67" spans="1:43" ht="79.5" customHeight="1" x14ac:dyDescent="0.25">
      <c r="A67" s="69"/>
      <c r="B67" s="190"/>
      <c r="C67" s="190"/>
      <c r="D67" s="190"/>
      <c r="E67" s="191"/>
      <c r="F67" s="192"/>
      <c r="G67" s="192"/>
      <c r="H67" s="192"/>
      <c r="I67" s="192"/>
      <c r="J67" s="192"/>
      <c r="K67" s="192"/>
      <c r="L67" s="192"/>
      <c r="M67" s="193"/>
      <c r="N67" s="84"/>
      <c r="O67" s="84"/>
      <c r="P67" s="43" t="s">
        <v>49</v>
      </c>
      <c r="Q67" s="190" t="s">
        <v>49</v>
      </c>
      <c r="R67" s="190"/>
      <c r="S67" s="190"/>
      <c r="T67" s="190"/>
      <c r="U67" s="190"/>
      <c r="V67" s="190"/>
      <c r="W67" s="43" t="s">
        <v>49</v>
      </c>
      <c r="X67" s="107" t="s">
        <v>49</v>
      </c>
      <c r="Y67" s="123" t="s">
        <v>49</v>
      </c>
      <c r="Z67" s="85"/>
      <c r="AA67" s="85"/>
      <c r="AB67" s="85"/>
      <c r="AC67" s="86"/>
      <c r="AD67" s="87">
        <f t="shared" si="21"/>
        <v>0</v>
      </c>
      <c r="AE67" s="47" t="str">
        <f t="shared" si="22"/>
        <v>N/D</v>
      </c>
      <c r="AF67" s="47" t="str">
        <f t="shared" si="23"/>
        <v>N/D</v>
      </c>
      <c r="AG67" s="47" t="str">
        <f t="shared" si="24"/>
        <v>N/D</v>
      </c>
      <c r="AH67" s="47" t="str">
        <f t="shared" si="25"/>
        <v>N/D</v>
      </c>
      <c r="AI67" s="47" t="str">
        <f t="shared" si="20"/>
        <v>N/D</v>
      </c>
      <c r="AJ67" s="47"/>
      <c r="AK67" s="49"/>
    </row>
    <row r="68" spans="1:43" ht="79.5" customHeight="1" x14ac:dyDescent="0.25">
      <c r="A68" s="69"/>
      <c r="B68" s="196"/>
      <c r="C68" s="196"/>
      <c r="D68" s="196"/>
      <c r="E68" s="197"/>
      <c r="F68" s="198"/>
      <c r="G68" s="198"/>
      <c r="H68" s="198"/>
      <c r="I68" s="198"/>
      <c r="J68" s="198"/>
      <c r="K68" s="198"/>
      <c r="L68" s="198"/>
      <c r="M68" s="199"/>
      <c r="N68" s="88"/>
      <c r="O68" s="88"/>
      <c r="P68" s="43" t="s">
        <v>49</v>
      </c>
      <c r="Q68" s="190" t="s">
        <v>49</v>
      </c>
      <c r="R68" s="190"/>
      <c r="S68" s="190"/>
      <c r="T68" s="190"/>
      <c r="U68" s="190"/>
      <c r="V68" s="190"/>
      <c r="W68" s="43" t="s">
        <v>49</v>
      </c>
      <c r="X68" s="107" t="s">
        <v>49</v>
      </c>
      <c r="Y68" s="123" t="s">
        <v>49</v>
      </c>
      <c r="Z68" s="89"/>
      <c r="AA68" s="89"/>
      <c r="AB68" s="89"/>
      <c r="AC68" s="90"/>
      <c r="AD68" s="87">
        <f t="shared" si="21"/>
        <v>0</v>
      </c>
      <c r="AE68" s="47" t="str">
        <f t="shared" si="22"/>
        <v>N/D</v>
      </c>
      <c r="AF68" s="47" t="str">
        <f t="shared" si="23"/>
        <v>N/D</v>
      </c>
      <c r="AG68" s="47" t="str">
        <f t="shared" si="24"/>
        <v>N/D</v>
      </c>
      <c r="AH68" s="47" t="str">
        <f t="shared" si="25"/>
        <v>N/D</v>
      </c>
      <c r="AI68" s="47" t="str">
        <f t="shared" si="20"/>
        <v>N/D</v>
      </c>
      <c r="AJ68" s="47"/>
      <c r="AK68" s="49"/>
    </row>
    <row r="69" spans="1:43" s="47" customFormat="1" ht="79.5" customHeight="1" x14ac:dyDescent="0.25">
      <c r="A69" s="65"/>
      <c r="B69" s="196"/>
      <c r="C69" s="196"/>
      <c r="D69" s="196"/>
      <c r="E69" s="197"/>
      <c r="F69" s="198"/>
      <c r="G69" s="198"/>
      <c r="H69" s="198"/>
      <c r="I69" s="198"/>
      <c r="J69" s="198"/>
      <c r="K69" s="198"/>
      <c r="L69" s="198"/>
      <c r="M69" s="199"/>
      <c r="N69" s="88"/>
      <c r="O69" s="88"/>
      <c r="P69" s="43" t="s">
        <v>49</v>
      </c>
      <c r="Q69" s="190" t="s">
        <v>49</v>
      </c>
      <c r="R69" s="190"/>
      <c r="S69" s="190"/>
      <c r="T69" s="190"/>
      <c r="U69" s="190"/>
      <c r="V69" s="190"/>
      <c r="W69" s="43" t="s">
        <v>49</v>
      </c>
      <c r="X69" s="107" t="s">
        <v>49</v>
      </c>
      <c r="Y69" s="123" t="s">
        <v>49</v>
      </c>
      <c r="Z69" s="89"/>
      <c r="AA69" s="89"/>
      <c r="AB69" s="89"/>
      <c r="AC69" s="90"/>
      <c r="AD69" s="87">
        <f t="shared" si="21"/>
        <v>0</v>
      </c>
      <c r="AE69" s="47" t="str">
        <f t="shared" si="22"/>
        <v>N/D</v>
      </c>
      <c r="AF69" s="47" t="str">
        <f t="shared" si="23"/>
        <v>N/D</v>
      </c>
      <c r="AG69" s="47" t="str">
        <f t="shared" si="24"/>
        <v>N/D</v>
      </c>
      <c r="AH69" s="47" t="str">
        <f t="shared" si="25"/>
        <v>N/D</v>
      </c>
      <c r="AI69" s="47" t="str">
        <f t="shared" si="20"/>
        <v>N/D</v>
      </c>
      <c r="AK69" s="92"/>
      <c r="AL69" s="38"/>
      <c r="AM69" s="38"/>
      <c r="AN69" s="38"/>
      <c r="AO69" s="38"/>
      <c r="AP69" s="38"/>
      <c r="AQ69" s="38"/>
    </row>
    <row r="70" spans="1:43" ht="79.5" customHeight="1" x14ac:dyDescent="0.25">
      <c r="A70" s="91"/>
      <c r="B70" s="196"/>
      <c r="C70" s="196"/>
      <c r="D70" s="196"/>
      <c r="E70" s="197"/>
      <c r="F70" s="198"/>
      <c r="G70" s="198"/>
      <c r="H70" s="198"/>
      <c r="I70" s="198"/>
      <c r="J70" s="198"/>
      <c r="K70" s="198"/>
      <c r="L70" s="198"/>
      <c r="M70" s="199"/>
      <c r="N70" s="88"/>
      <c r="O70" s="88"/>
      <c r="P70" s="43" t="s">
        <v>49</v>
      </c>
      <c r="Q70" s="190" t="s">
        <v>49</v>
      </c>
      <c r="R70" s="190"/>
      <c r="S70" s="190"/>
      <c r="T70" s="190"/>
      <c r="U70" s="190"/>
      <c r="V70" s="190"/>
      <c r="W70" s="43" t="s">
        <v>49</v>
      </c>
      <c r="X70" s="107" t="s">
        <v>49</v>
      </c>
      <c r="Y70" s="123" t="s">
        <v>49</v>
      </c>
      <c r="Z70" s="89"/>
      <c r="AA70" s="89"/>
      <c r="AB70" s="89"/>
      <c r="AC70" s="90"/>
      <c r="AD70" s="87">
        <f t="shared" si="21"/>
        <v>0</v>
      </c>
      <c r="AE70" s="47" t="str">
        <f t="shared" si="22"/>
        <v>N/D</v>
      </c>
      <c r="AF70" s="47" t="str">
        <f t="shared" si="23"/>
        <v>N/D</v>
      </c>
      <c r="AG70" s="47" t="str">
        <f t="shared" si="24"/>
        <v>N/D</v>
      </c>
      <c r="AH70" s="47" t="str">
        <f t="shared" si="25"/>
        <v>N/D</v>
      </c>
      <c r="AI70" s="47" t="str">
        <f t="shared" si="20"/>
        <v>N/D</v>
      </c>
      <c r="AJ70" s="47"/>
      <c r="AK70" s="92"/>
      <c r="AL70" s="91"/>
      <c r="AM70" s="91"/>
      <c r="AN70" s="91"/>
      <c r="AO70" s="91"/>
      <c r="AP70" s="91"/>
      <c r="AQ70" s="91"/>
    </row>
    <row r="71" spans="1:43" s="76" customFormat="1" ht="79.5" customHeight="1" x14ac:dyDescent="0.25">
      <c r="A71" s="93"/>
      <c r="B71" s="196"/>
      <c r="C71" s="196"/>
      <c r="D71" s="196"/>
      <c r="E71" s="197"/>
      <c r="F71" s="198"/>
      <c r="G71" s="198"/>
      <c r="H71" s="198"/>
      <c r="I71" s="198"/>
      <c r="J71" s="198"/>
      <c r="K71" s="198"/>
      <c r="L71" s="198"/>
      <c r="M71" s="199"/>
      <c r="N71" s="88"/>
      <c r="O71" s="88"/>
      <c r="P71" s="43" t="s">
        <v>49</v>
      </c>
      <c r="Q71" s="190" t="s">
        <v>49</v>
      </c>
      <c r="R71" s="190"/>
      <c r="S71" s="190"/>
      <c r="T71" s="190"/>
      <c r="U71" s="190"/>
      <c r="V71" s="190"/>
      <c r="W71" s="43" t="s">
        <v>49</v>
      </c>
      <c r="X71" s="107" t="s">
        <v>49</v>
      </c>
      <c r="Y71" s="123" t="s">
        <v>49</v>
      </c>
      <c r="Z71" s="89"/>
      <c r="AA71" s="89"/>
      <c r="AB71" s="89"/>
      <c r="AC71" s="90"/>
      <c r="AD71" s="87">
        <f t="shared" si="21"/>
        <v>0</v>
      </c>
      <c r="AE71" s="47" t="str">
        <f t="shared" si="22"/>
        <v>N/D</v>
      </c>
      <c r="AF71" s="47" t="str">
        <f t="shared" si="23"/>
        <v>N/D</v>
      </c>
      <c r="AG71" s="47" t="str">
        <f t="shared" si="24"/>
        <v>N/D</v>
      </c>
      <c r="AH71" s="47" t="str">
        <f t="shared" si="25"/>
        <v>N/D</v>
      </c>
      <c r="AI71" s="47" t="str">
        <f t="shared" si="20"/>
        <v>N/D</v>
      </c>
      <c r="AJ71" s="47"/>
      <c r="AK71" s="66"/>
      <c r="AL71" s="93"/>
      <c r="AM71" s="93"/>
      <c r="AN71" s="93"/>
      <c r="AO71" s="93"/>
      <c r="AP71" s="93"/>
      <c r="AQ71" s="93"/>
    </row>
    <row r="72" spans="1:43" ht="79.5" customHeight="1" x14ac:dyDescent="0.25">
      <c r="A72" s="91"/>
      <c r="B72" s="196"/>
      <c r="C72" s="196"/>
      <c r="D72" s="196"/>
      <c r="E72" s="197"/>
      <c r="F72" s="198"/>
      <c r="G72" s="198"/>
      <c r="H72" s="198"/>
      <c r="I72" s="198"/>
      <c r="J72" s="198"/>
      <c r="K72" s="198"/>
      <c r="L72" s="198"/>
      <c r="M72" s="199"/>
      <c r="N72" s="88"/>
      <c r="O72" s="88"/>
      <c r="P72" s="43" t="s">
        <v>49</v>
      </c>
      <c r="Q72" s="190" t="s">
        <v>49</v>
      </c>
      <c r="R72" s="190"/>
      <c r="S72" s="190"/>
      <c r="T72" s="190"/>
      <c r="U72" s="190"/>
      <c r="V72" s="190"/>
      <c r="W72" s="43" t="s">
        <v>49</v>
      </c>
      <c r="X72" s="107" t="s">
        <v>49</v>
      </c>
      <c r="Y72" s="123" t="s">
        <v>49</v>
      </c>
      <c r="Z72" s="89"/>
      <c r="AA72" s="89"/>
      <c r="AB72" s="89"/>
      <c r="AC72" s="90"/>
      <c r="AD72" s="87">
        <f t="shared" si="21"/>
        <v>0</v>
      </c>
      <c r="AE72" s="47" t="str">
        <f t="shared" si="22"/>
        <v>N/D</v>
      </c>
      <c r="AF72" s="47" t="str">
        <f t="shared" si="23"/>
        <v>N/D</v>
      </c>
      <c r="AG72" s="47" t="str">
        <f t="shared" si="24"/>
        <v>N/D</v>
      </c>
      <c r="AH72" s="47" t="str">
        <f t="shared" si="25"/>
        <v>N/D</v>
      </c>
      <c r="AI72" s="47" t="str">
        <f t="shared" si="20"/>
        <v>N/D</v>
      </c>
      <c r="AJ72" s="47"/>
      <c r="AK72" s="92"/>
      <c r="AL72" s="91"/>
      <c r="AM72" s="91"/>
      <c r="AN72" s="91"/>
      <c r="AO72" s="91"/>
      <c r="AP72" s="91"/>
      <c r="AQ72" s="91"/>
    </row>
    <row r="73" spans="1:43" ht="79.5" customHeight="1" x14ac:dyDescent="0.25">
      <c r="A73" s="91"/>
      <c r="B73" s="196"/>
      <c r="C73" s="196"/>
      <c r="D73" s="196"/>
      <c r="E73" s="197"/>
      <c r="F73" s="198"/>
      <c r="G73" s="198"/>
      <c r="H73" s="198"/>
      <c r="I73" s="198"/>
      <c r="J73" s="198"/>
      <c r="K73" s="198"/>
      <c r="L73" s="198"/>
      <c r="M73" s="199"/>
      <c r="N73" s="88"/>
      <c r="O73" s="88"/>
      <c r="P73" s="43" t="s">
        <v>49</v>
      </c>
      <c r="Q73" s="190" t="s">
        <v>49</v>
      </c>
      <c r="R73" s="190"/>
      <c r="S73" s="190"/>
      <c r="T73" s="190"/>
      <c r="U73" s="190"/>
      <c r="V73" s="190"/>
      <c r="W73" s="43" t="s">
        <v>49</v>
      </c>
      <c r="X73" s="107" t="s">
        <v>49</v>
      </c>
      <c r="Y73" s="123" t="s">
        <v>49</v>
      </c>
      <c r="Z73" s="89"/>
      <c r="AA73" s="89"/>
      <c r="AB73" s="89"/>
      <c r="AC73" s="90"/>
      <c r="AD73" s="87">
        <f t="shared" si="21"/>
        <v>0</v>
      </c>
      <c r="AE73" s="47" t="str">
        <f t="shared" si="22"/>
        <v>N/D</v>
      </c>
      <c r="AF73" s="47" t="str">
        <f t="shared" si="23"/>
        <v>N/D</v>
      </c>
      <c r="AG73" s="47" t="str">
        <f t="shared" si="24"/>
        <v>N/D</v>
      </c>
      <c r="AH73" s="47" t="str">
        <f t="shared" si="25"/>
        <v>N/D</v>
      </c>
      <c r="AI73" s="47" t="str">
        <f t="shared" si="20"/>
        <v>N/D</v>
      </c>
      <c r="AJ73" s="47"/>
      <c r="AK73" s="94"/>
      <c r="AL73" s="91"/>
      <c r="AM73" s="91"/>
      <c r="AN73" s="91"/>
      <c r="AO73" s="91"/>
      <c r="AP73" s="91"/>
      <c r="AQ73" s="91"/>
    </row>
    <row r="74" spans="1:43" ht="79.5" customHeight="1" x14ac:dyDescent="0.25">
      <c r="A74" s="91"/>
      <c r="B74" s="196"/>
      <c r="C74" s="196"/>
      <c r="D74" s="196"/>
      <c r="E74" s="197"/>
      <c r="F74" s="198"/>
      <c r="G74" s="198"/>
      <c r="H74" s="198"/>
      <c r="I74" s="198"/>
      <c r="J74" s="198"/>
      <c r="K74" s="198"/>
      <c r="L74" s="198"/>
      <c r="M74" s="199"/>
      <c r="N74" s="88"/>
      <c r="O74" s="88"/>
      <c r="P74" s="43" t="s">
        <v>49</v>
      </c>
      <c r="Q74" s="190" t="s">
        <v>49</v>
      </c>
      <c r="R74" s="190"/>
      <c r="S74" s="190"/>
      <c r="T74" s="190"/>
      <c r="U74" s="190"/>
      <c r="V74" s="190"/>
      <c r="W74" s="43" t="s">
        <v>49</v>
      </c>
      <c r="X74" s="107" t="s">
        <v>49</v>
      </c>
      <c r="Y74" s="123" t="s">
        <v>49</v>
      </c>
      <c r="Z74" s="89"/>
      <c r="AA74" s="89"/>
      <c r="AB74" s="89"/>
      <c r="AC74" s="90"/>
      <c r="AD74" s="87">
        <f t="shared" si="21"/>
        <v>0</v>
      </c>
      <c r="AE74" s="47" t="str">
        <f t="shared" si="22"/>
        <v>N/D</v>
      </c>
      <c r="AF74" s="47" t="str">
        <f t="shared" si="23"/>
        <v>N/D</v>
      </c>
      <c r="AG74" s="47" t="str">
        <f t="shared" si="24"/>
        <v>N/D</v>
      </c>
      <c r="AH74" s="47" t="str">
        <f t="shared" si="25"/>
        <v>N/D</v>
      </c>
      <c r="AI74" s="47" t="str">
        <f t="shared" si="20"/>
        <v>N/D</v>
      </c>
      <c r="AJ74" s="47"/>
      <c r="AK74" s="92"/>
      <c r="AL74" s="91"/>
      <c r="AM74" s="91"/>
      <c r="AN74" s="91"/>
      <c r="AO74" s="91"/>
      <c r="AP74" s="91"/>
      <c r="AQ74" s="91"/>
    </row>
    <row r="75" spans="1:43" ht="79.5" customHeight="1" x14ac:dyDescent="0.25">
      <c r="A75" s="91"/>
      <c r="B75" s="196"/>
      <c r="C75" s="196"/>
      <c r="D75" s="196"/>
      <c r="E75" s="197"/>
      <c r="F75" s="198"/>
      <c r="G75" s="198"/>
      <c r="H75" s="198"/>
      <c r="I75" s="198"/>
      <c r="J75" s="198"/>
      <c r="K75" s="198"/>
      <c r="L75" s="198"/>
      <c r="M75" s="199"/>
      <c r="N75" s="88"/>
      <c r="O75" s="88"/>
      <c r="P75" s="43" t="s">
        <v>49</v>
      </c>
      <c r="Q75" s="190" t="s">
        <v>49</v>
      </c>
      <c r="R75" s="190"/>
      <c r="S75" s="190"/>
      <c r="T75" s="190"/>
      <c r="U75" s="190"/>
      <c r="V75" s="190"/>
      <c r="W75" s="43" t="s">
        <v>49</v>
      </c>
      <c r="X75" s="107" t="s">
        <v>49</v>
      </c>
      <c r="Y75" s="123" t="s">
        <v>49</v>
      </c>
      <c r="Z75" s="89"/>
      <c r="AA75" s="89"/>
      <c r="AB75" s="89"/>
      <c r="AC75" s="90"/>
      <c r="AD75" s="87">
        <f t="shared" si="21"/>
        <v>0</v>
      </c>
      <c r="AE75" s="47" t="str">
        <f t="shared" si="22"/>
        <v>N/D</v>
      </c>
      <c r="AF75" s="47" t="str">
        <f t="shared" si="23"/>
        <v>N/D</v>
      </c>
      <c r="AG75" s="47" t="str">
        <f t="shared" si="24"/>
        <v>N/D</v>
      </c>
      <c r="AH75" s="47" t="str">
        <f t="shared" si="25"/>
        <v>N/D</v>
      </c>
      <c r="AI75" s="47" t="str">
        <f t="shared" si="20"/>
        <v>N/D</v>
      </c>
      <c r="AJ75" s="47"/>
      <c r="AK75" s="92"/>
      <c r="AL75" s="91"/>
      <c r="AM75" s="91"/>
      <c r="AN75" s="91"/>
      <c r="AO75" s="91"/>
      <c r="AP75" s="91"/>
      <c r="AQ75" s="91"/>
    </row>
    <row r="76" spans="1:43" ht="79.5" customHeight="1" x14ac:dyDescent="0.25">
      <c r="A76" s="91"/>
      <c r="B76" s="196"/>
      <c r="C76" s="196"/>
      <c r="D76" s="196"/>
      <c r="E76" s="197"/>
      <c r="F76" s="198"/>
      <c r="G76" s="198"/>
      <c r="H76" s="198"/>
      <c r="I76" s="198"/>
      <c r="J76" s="198"/>
      <c r="K76" s="198"/>
      <c r="L76" s="198"/>
      <c r="M76" s="199"/>
      <c r="N76" s="88"/>
      <c r="O76" s="88"/>
      <c r="P76" s="43" t="s">
        <v>49</v>
      </c>
      <c r="Q76" s="190" t="s">
        <v>49</v>
      </c>
      <c r="R76" s="190"/>
      <c r="S76" s="190"/>
      <c r="T76" s="190"/>
      <c r="U76" s="190"/>
      <c r="V76" s="190"/>
      <c r="W76" s="43" t="s">
        <v>49</v>
      </c>
      <c r="X76" s="107" t="s">
        <v>49</v>
      </c>
      <c r="Y76" s="123" t="s">
        <v>49</v>
      </c>
      <c r="Z76" s="89"/>
      <c r="AA76" s="89"/>
      <c r="AB76" s="89"/>
      <c r="AC76" s="90"/>
      <c r="AD76" s="87">
        <f t="shared" si="21"/>
        <v>0</v>
      </c>
      <c r="AE76" s="47" t="str">
        <f t="shared" si="22"/>
        <v>N/D</v>
      </c>
      <c r="AF76" s="47" t="str">
        <f t="shared" si="23"/>
        <v>N/D</v>
      </c>
      <c r="AG76" s="47" t="str">
        <f t="shared" si="24"/>
        <v>N/D</v>
      </c>
      <c r="AH76" s="47" t="str">
        <f t="shared" si="25"/>
        <v>N/D</v>
      </c>
      <c r="AI76" s="47" t="str">
        <f t="shared" si="20"/>
        <v>N/D</v>
      </c>
      <c r="AJ76" s="47"/>
      <c r="AK76" s="92"/>
      <c r="AL76" s="91"/>
      <c r="AM76" s="91"/>
      <c r="AN76" s="91"/>
      <c r="AO76" s="91"/>
      <c r="AP76" s="91"/>
      <c r="AQ76" s="91"/>
    </row>
    <row r="77" spans="1:43" ht="79.5" customHeight="1" x14ac:dyDescent="0.25">
      <c r="A77" s="91"/>
      <c r="B77" s="196"/>
      <c r="C77" s="196"/>
      <c r="D77" s="196"/>
      <c r="E77" s="197"/>
      <c r="F77" s="198"/>
      <c r="G77" s="198"/>
      <c r="H77" s="198"/>
      <c r="I77" s="198"/>
      <c r="J77" s="198"/>
      <c r="K77" s="198"/>
      <c r="L77" s="198"/>
      <c r="M77" s="199"/>
      <c r="N77" s="88"/>
      <c r="O77" s="88"/>
      <c r="P77" s="43" t="s">
        <v>49</v>
      </c>
      <c r="Q77" s="190" t="s">
        <v>49</v>
      </c>
      <c r="R77" s="190"/>
      <c r="S77" s="190"/>
      <c r="T77" s="190"/>
      <c r="U77" s="190"/>
      <c r="V77" s="190"/>
      <c r="W77" s="43" t="s">
        <v>49</v>
      </c>
      <c r="X77" s="107" t="s">
        <v>49</v>
      </c>
      <c r="Y77" s="123" t="s">
        <v>49</v>
      </c>
      <c r="Z77" s="89"/>
      <c r="AA77" s="89"/>
      <c r="AB77" s="89"/>
      <c r="AC77" s="90"/>
      <c r="AD77" s="87">
        <f t="shared" si="21"/>
        <v>0</v>
      </c>
      <c r="AE77" s="47" t="str">
        <f t="shared" si="22"/>
        <v>N/D</v>
      </c>
      <c r="AF77" s="47" t="str">
        <f t="shared" si="23"/>
        <v>N/D</v>
      </c>
      <c r="AG77" s="47" t="str">
        <f t="shared" si="24"/>
        <v>N/D</v>
      </c>
      <c r="AH77" s="47" t="str">
        <f t="shared" si="25"/>
        <v>N/D</v>
      </c>
      <c r="AI77" s="47" t="str">
        <f t="shared" si="20"/>
        <v>N/D</v>
      </c>
      <c r="AJ77" s="47"/>
      <c r="AK77" s="92"/>
      <c r="AL77" s="91"/>
      <c r="AM77" s="91"/>
      <c r="AN77" s="91"/>
      <c r="AO77" s="91"/>
      <c r="AP77" s="91"/>
      <c r="AQ77" s="91"/>
    </row>
    <row r="78" spans="1:43" ht="79.5" customHeight="1" x14ac:dyDescent="0.25">
      <c r="A78" s="91"/>
      <c r="B78" s="196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9"/>
      <c r="N78" s="88"/>
      <c r="O78" s="88"/>
      <c r="P78" s="43" t="s">
        <v>49</v>
      </c>
      <c r="Q78" s="190" t="s">
        <v>49</v>
      </c>
      <c r="R78" s="190"/>
      <c r="S78" s="190"/>
      <c r="T78" s="190"/>
      <c r="U78" s="190"/>
      <c r="V78" s="190"/>
      <c r="W78" s="43" t="s">
        <v>49</v>
      </c>
      <c r="X78" s="107" t="s">
        <v>49</v>
      </c>
      <c r="Y78" s="123" t="s">
        <v>49</v>
      </c>
      <c r="Z78" s="89"/>
      <c r="AA78" s="89"/>
      <c r="AB78" s="89"/>
      <c r="AC78" s="90"/>
      <c r="AD78" s="87">
        <f t="shared" si="21"/>
        <v>0</v>
      </c>
      <c r="AE78" s="47" t="str">
        <f t="shared" si="22"/>
        <v>N/D</v>
      </c>
      <c r="AF78" s="47" t="str">
        <f t="shared" si="23"/>
        <v>N/D</v>
      </c>
      <c r="AG78" s="47" t="str">
        <f t="shared" si="24"/>
        <v>N/D</v>
      </c>
      <c r="AH78" s="47" t="str">
        <f t="shared" si="25"/>
        <v>N/D</v>
      </c>
      <c r="AI78" s="47" t="str">
        <f t="shared" si="20"/>
        <v>N/D</v>
      </c>
      <c r="AJ78" s="47"/>
      <c r="AK78" s="92"/>
      <c r="AL78" s="91"/>
      <c r="AM78" s="91"/>
      <c r="AN78" s="91"/>
      <c r="AO78" s="91"/>
      <c r="AP78" s="91"/>
      <c r="AQ78" s="91"/>
    </row>
    <row r="79" spans="1:43" ht="79.5" customHeight="1" x14ac:dyDescent="0.25">
      <c r="A79" s="91"/>
      <c r="B79" s="196"/>
      <c r="C79" s="196"/>
      <c r="D79" s="196"/>
      <c r="E79" s="197"/>
      <c r="F79" s="198"/>
      <c r="G79" s="198"/>
      <c r="H79" s="198"/>
      <c r="I79" s="198"/>
      <c r="J79" s="198"/>
      <c r="K79" s="198"/>
      <c r="L79" s="198"/>
      <c r="M79" s="199"/>
      <c r="N79" s="88"/>
      <c r="O79" s="88"/>
      <c r="P79" s="43" t="s">
        <v>49</v>
      </c>
      <c r="Q79" s="190" t="s">
        <v>49</v>
      </c>
      <c r="R79" s="190"/>
      <c r="S79" s="190"/>
      <c r="T79" s="190"/>
      <c r="U79" s="190"/>
      <c r="V79" s="190"/>
      <c r="W79" s="43" t="s">
        <v>49</v>
      </c>
      <c r="X79" s="107" t="s">
        <v>49</v>
      </c>
      <c r="Y79" s="123" t="s">
        <v>49</v>
      </c>
      <c r="Z79" s="89"/>
      <c r="AA79" s="89"/>
      <c r="AB79" s="89"/>
      <c r="AC79" s="90"/>
      <c r="AD79" s="87">
        <f t="shared" si="21"/>
        <v>0</v>
      </c>
      <c r="AE79" s="47" t="str">
        <f t="shared" si="22"/>
        <v>N/D</v>
      </c>
      <c r="AF79" s="47" t="str">
        <f t="shared" si="23"/>
        <v>N/D</v>
      </c>
      <c r="AG79" s="47" t="str">
        <f t="shared" si="24"/>
        <v>N/D</v>
      </c>
      <c r="AH79" s="47" t="str">
        <f t="shared" si="25"/>
        <v>N/D</v>
      </c>
      <c r="AI79" s="47" t="str">
        <f t="shared" si="20"/>
        <v>N/D</v>
      </c>
      <c r="AJ79" s="47"/>
      <c r="AK79" s="92"/>
      <c r="AL79" s="91"/>
      <c r="AM79" s="91"/>
      <c r="AN79" s="91"/>
      <c r="AO79" s="91"/>
      <c r="AP79" s="91"/>
      <c r="AQ79" s="91"/>
    </row>
    <row r="80" spans="1:43" ht="79.5" customHeight="1" x14ac:dyDescent="0.25">
      <c r="A80" s="91"/>
      <c r="B80" s="196"/>
      <c r="C80" s="196"/>
      <c r="D80" s="196"/>
      <c r="E80" s="197"/>
      <c r="F80" s="198"/>
      <c r="G80" s="198"/>
      <c r="H80" s="198"/>
      <c r="I80" s="198"/>
      <c r="J80" s="198"/>
      <c r="K80" s="198"/>
      <c r="L80" s="198"/>
      <c r="M80" s="199"/>
      <c r="N80" s="88"/>
      <c r="O80" s="88"/>
      <c r="P80" s="43" t="s">
        <v>49</v>
      </c>
      <c r="Q80" s="190" t="s">
        <v>49</v>
      </c>
      <c r="R80" s="190"/>
      <c r="S80" s="190"/>
      <c r="T80" s="190"/>
      <c r="U80" s="190"/>
      <c r="V80" s="190"/>
      <c r="W80" s="43" t="s">
        <v>49</v>
      </c>
      <c r="X80" s="107" t="s">
        <v>49</v>
      </c>
      <c r="Y80" s="123" t="s">
        <v>49</v>
      </c>
      <c r="Z80" s="89"/>
      <c r="AA80" s="89"/>
      <c r="AB80" s="89"/>
      <c r="AC80" s="90"/>
      <c r="AD80" s="87">
        <f t="shared" si="21"/>
        <v>0</v>
      </c>
      <c r="AE80" s="47" t="str">
        <f t="shared" si="22"/>
        <v>N/D</v>
      </c>
      <c r="AF80" s="47" t="str">
        <f t="shared" si="23"/>
        <v>N/D</v>
      </c>
      <c r="AG80" s="47" t="str">
        <f t="shared" si="24"/>
        <v>N/D</v>
      </c>
      <c r="AH80" s="47" t="str">
        <f t="shared" si="25"/>
        <v>N/D</v>
      </c>
      <c r="AI80" s="47" t="str">
        <f t="shared" si="20"/>
        <v>N/D</v>
      </c>
      <c r="AJ80" s="47"/>
      <c r="AK80" s="92"/>
      <c r="AL80" s="91"/>
      <c r="AM80" s="91"/>
      <c r="AN80" s="91"/>
      <c r="AO80" s="91"/>
      <c r="AP80" s="91"/>
      <c r="AQ80" s="91"/>
    </row>
    <row r="81" spans="1:43" ht="79.5" customHeight="1" x14ac:dyDescent="0.25">
      <c r="A81" s="91"/>
      <c r="B81" s="196"/>
      <c r="C81" s="196"/>
      <c r="D81" s="196"/>
      <c r="E81" s="197"/>
      <c r="F81" s="198"/>
      <c r="G81" s="198"/>
      <c r="H81" s="198"/>
      <c r="I81" s="198"/>
      <c r="J81" s="198"/>
      <c r="K81" s="198"/>
      <c r="L81" s="198"/>
      <c r="M81" s="199"/>
      <c r="N81" s="88"/>
      <c r="O81" s="88"/>
      <c r="P81" s="43" t="s">
        <v>49</v>
      </c>
      <c r="Q81" s="190" t="s">
        <v>49</v>
      </c>
      <c r="R81" s="190"/>
      <c r="S81" s="190"/>
      <c r="T81" s="190"/>
      <c r="U81" s="190"/>
      <c r="V81" s="190"/>
      <c r="W81" s="43" t="s">
        <v>49</v>
      </c>
      <c r="X81" s="107" t="s">
        <v>49</v>
      </c>
      <c r="Y81" s="123" t="s">
        <v>49</v>
      </c>
      <c r="Z81" s="89"/>
      <c r="AA81" s="89"/>
      <c r="AB81" s="89"/>
      <c r="AC81" s="90"/>
      <c r="AD81" s="87">
        <f t="shared" si="21"/>
        <v>0</v>
      </c>
      <c r="AE81" s="47" t="str">
        <f t="shared" si="22"/>
        <v>N/D</v>
      </c>
      <c r="AF81" s="47" t="str">
        <f t="shared" si="23"/>
        <v>N/D</v>
      </c>
      <c r="AG81" s="47" t="str">
        <f t="shared" si="24"/>
        <v>N/D</v>
      </c>
      <c r="AH81" s="47" t="str">
        <f t="shared" si="25"/>
        <v>N/D</v>
      </c>
      <c r="AI81" s="47" t="str">
        <f t="shared" si="20"/>
        <v>N/D</v>
      </c>
      <c r="AJ81" s="47"/>
      <c r="AK81" s="92"/>
      <c r="AL81" s="91"/>
      <c r="AM81" s="91"/>
      <c r="AN81" s="91"/>
      <c r="AO81" s="91"/>
      <c r="AP81" s="91"/>
      <c r="AQ81" s="91"/>
    </row>
    <row r="82" spans="1:43" ht="79.5" customHeight="1" x14ac:dyDescent="0.25">
      <c r="A82" s="91"/>
      <c r="B82" s="196"/>
      <c r="C82" s="196"/>
      <c r="D82" s="196"/>
      <c r="E82" s="197"/>
      <c r="F82" s="198"/>
      <c r="G82" s="198"/>
      <c r="H82" s="198"/>
      <c r="I82" s="198"/>
      <c r="J82" s="198"/>
      <c r="K82" s="198"/>
      <c r="L82" s="198"/>
      <c r="M82" s="199"/>
      <c r="N82" s="88"/>
      <c r="O82" s="88"/>
      <c r="P82" s="43" t="s">
        <v>49</v>
      </c>
      <c r="Q82" s="190" t="s">
        <v>49</v>
      </c>
      <c r="R82" s="190"/>
      <c r="S82" s="190"/>
      <c r="T82" s="190"/>
      <c r="U82" s="190"/>
      <c r="V82" s="190"/>
      <c r="W82" s="43" t="s">
        <v>49</v>
      </c>
      <c r="X82" s="107" t="s">
        <v>49</v>
      </c>
      <c r="Y82" s="123" t="s">
        <v>49</v>
      </c>
      <c r="Z82" s="89"/>
      <c r="AA82" s="89"/>
      <c r="AB82" s="89"/>
      <c r="AC82" s="90"/>
      <c r="AD82" s="87">
        <f t="shared" si="21"/>
        <v>0</v>
      </c>
      <c r="AE82" s="47" t="str">
        <f t="shared" si="22"/>
        <v>N/D</v>
      </c>
      <c r="AF82" s="47" t="str">
        <f t="shared" si="23"/>
        <v>N/D</v>
      </c>
      <c r="AG82" s="47" t="str">
        <f t="shared" si="24"/>
        <v>N/D</v>
      </c>
      <c r="AH82" s="47" t="str">
        <f t="shared" si="25"/>
        <v>N/D</v>
      </c>
      <c r="AI82" s="47" t="str">
        <f t="shared" si="20"/>
        <v>N/D</v>
      </c>
      <c r="AJ82" s="47"/>
      <c r="AK82" s="92"/>
      <c r="AL82" s="91"/>
      <c r="AM82" s="91"/>
      <c r="AN82" s="91"/>
      <c r="AO82" s="91"/>
      <c r="AP82" s="91"/>
      <c r="AQ82" s="91"/>
    </row>
    <row r="83" spans="1:43" s="47" customFormat="1" ht="79.5" customHeight="1" x14ac:dyDescent="0.25">
      <c r="A83" s="38"/>
      <c r="B83" s="196"/>
      <c r="C83" s="196"/>
      <c r="D83" s="196"/>
      <c r="E83" s="197"/>
      <c r="F83" s="198"/>
      <c r="G83" s="198"/>
      <c r="H83" s="198"/>
      <c r="I83" s="198"/>
      <c r="J83" s="198"/>
      <c r="K83" s="198"/>
      <c r="L83" s="198"/>
      <c r="M83" s="199"/>
      <c r="N83" s="88"/>
      <c r="O83" s="88"/>
      <c r="P83" s="43" t="s">
        <v>49</v>
      </c>
      <c r="Q83" s="190" t="s">
        <v>49</v>
      </c>
      <c r="R83" s="190"/>
      <c r="S83" s="190"/>
      <c r="T83" s="190"/>
      <c r="U83" s="190"/>
      <c r="V83" s="190"/>
      <c r="W83" s="43" t="s">
        <v>49</v>
      </c>
      <c r="X83" s="107" t="s">
        <v>49</v>
      </c>
      <c r="Y83" s="123" t="s">
        <v>49</v>
      </c>
      <c r="Z83" s="89"/>
      <c r="AA83" s="89"/>
      <c r="AB83" s="89"/>
      <c r="AC83" s="90"/>
      <c r="AD83" s="87">
        <f t="shared" si="21"/>
        <v>0</v>
      </c>
      <c r="AE83" s="47" t="str">
        <f t="shared" si="22"/>
        <v>N/D</v>
      </c>
      <c r="AF83" s="47" t="str">
        <f t="shared" si="23"/>
        <v>N/D</v>
      </c>
      <c r="AG83" s="47" t="str">
        <f t="shared" si="24"/>
        <v>N/D</v>
      </c>
      <c r="AH83" s="47" t="str">
        <f t="shared" si="25"/>
        <v>N/D</v>
      </c>
      <c r="AI83" s="47" t="str">
        <f t="shared" si="20"/>
        <v>N/D</v>
      </c>
      <c r="AK83" s="92"/>
      <c r="AL83" s="38"/>
      <c r="AM83" s="38"/>
      <c r="AN83" s="38"/>
      <c r="AO83" s="38"/>
      <c r="AP83" s="38"/>
      <c r="AQ83" s="38"/>
    </row>
    <row r="84" spans="1:43" s="47" customFormat="1" ht="79.5" customHeight="1" x14ac:dyDescent="0.25">
      <c r="A84" s="38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84"/>
      <c r="O84" s="84"/>
      <c r="P84" s="43" t="s">
        <v>49</v>
      </c>
      <c r="Q84" s="190" t="s">
        <v>49</v>
      </c>
      <c r="R84" s="190"/>
      <c r="S84" s="190"/>
      <c r="T84" s="190"/>
      <c r="U84" s="190"/>
      <c r="V84" s="190"/>
      <c r="W84" s="43" t="s">
        <v>49</v>
      </c>
      <c r="X84" s="107" t="s">
        <v>49</v>
      </c>
      <c r="Y84" s="123" t="s">
        <v>49</v>
      </c>
      <c r="Z84" s="85"/>
      <c r="AA84" s="85"/>
      <c r="AB84" s="85"/>
      <c r="AC84" s="86"/>
      <c r="AD84" s="87">
        <f t="shared" si="21"/>
        <v>0</v>
      </c>
      <c r="AE84" s="47" t="str">
        <f t="shared" si="22"/>
        <v>N/D</v>
      </c>
      <c r="AF84" s="47" t="str">
        <f t="shared" si="23"/>
        <v>N/D</v>
      </c>
      <c r="AG84" s="47" t="str">
        <f t="shared" si="24"/>
        <v>N/D</v>
      </c>
      <c r="AH84" s="47" t="str">
        <f t="shared" si="25"/>
        <v>N/D</v>
      </c>
      <c r="AI84" s="47" t="str">
        <f t="shared" si="20"/>
        <v>N/D</v>
      </c>
      <c r="AK84" s="92"/>
      <c r="AL84" s="38"/>
      <c r="AM84" s="38"/>
      <c r="AN84" s="38"/>
      <c r="AO84" s="38"/>
      <c r="AP84" s="38"/>
      <c r="AQ84" s="38"/>
    </row>
    <row r="85" spans="1:43" s="47" customFormat="1" ht="67.5" customHeight="1" x14ac:dyDescent="0.25">
      <c r="A85" s="38"/>
      <c r="B85" s="196"/>
      <c r="C85" s="196"/>
      <c r="D85" s="196"/>
      <c r="E85" s="197"/>
      <c r="F85" s="198"/>
      <c r="G85" s="198"/>
      <c r="H85" s="198"/>
      <c r="I85" s="198"/>
      <c r="J85" s="198"/>
      <c r="K85" s="198"/>
      <c r="L85" s="198"/>
      <c r="M85" s="199"/>
      <c r="N85" s="88"/>
      <c r="O85" s="88"/>
      <c r="P85" s="43" t="s">
        <v>49</v>
      </c>
      <c r="Q85" s="190" t="s">
        <v>49</v>
      </c>
      <c r="R85" s="190"/>
      <c r="S85" s="190"/>
      <c r="T85" s="190"/>
      <c r="U85" s="190"/>
      <c r="V85" s="190"/>
      <c r="W85" s="43" t="s">
        <v>49</v>
      </c>
      <c r="X85" s="107" t="s">
        <v>49</v>
      </c>
      <c r="Y85" s="123" t="s">
        <v>49</v>
      </c>
      <c r="Z85" s="89"/>
      <c r="AA85" s="89"/>
      <c r="AB85" s="89"/>
      <c r="AC85" s="90"/>
      <c r="AD85" s="87">
        <f t="shared" si="21"/>
        <v>0</v>
      </c>
      <c r="AE85" s="47" t="str">
        <f t="shared" si="22"/>
        <v>N/D</v>
      </c>
      <c r="AF85" s="47" t="str">
        <f t="shared" si="23"/>
        <v>N/D</v>
      </c>
      <c r="AG85" s="47" t="str">
        <f t="shared" si="24"/>
        <v>N/D</v>
      </c>
      <c r="AH85" s="47" t="str">
        <f t="shared" si="25"/>
        <v>N/D</v>
      </c>
      <c r="AI85" s="47" t="str">
        <f t="shared" si="20"/>
        <v>N/D</v>
      </c>
      <c r="AK85" s="66"/>
      <c r="AL85" s="38"/>
      <c r="AM85" s="38"/>
      <c r="AN85" s="38"/>
      <c r="AO85" s="38"/>
      <c r="AP85" s="38"/>
      <c r="AQ85" s="38"/>
    </row>
    <row r="86" spans="1:43" s="47" customFormat="1" ht="67.5" customHeight="1" x14ac:dyDescent="0.25">
      <c r="A86" s="38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84"/>
      <c r="O86" s="84"/>
      <c r="P86" s="43" t="s">
        <v>49</v>
      </c>
      <c r="Q86" s="190" t="s">
        <v>49</v>
      </c>
      <c r="R86" s="190"/>
      <c r="S86" s="190"/>
      <c r="T86" s="190"/>
      <c r="U86" s="190"/>
      <c r="V86" s="190"/>
      <c r="W86" s="43" t="s">
        <v>49</v>
      </c>
      <c r="X86" s="107" t="s">
        <v>49</v>
      </c>
      <c r="Y86" s="123" t="s">
        <v>49</v>
      </c>
      <c r="Z86" s="85"/>
      <c r="AA86" s="85"/>
      <c r="AB86" s="85"/>
      <c r="AC86" s="86"/>
      <c r="AD86" s="87">
        <f t="shared" si="21"/>
        <v>0</v>
      </c>
      <c r="AE86" s="47" t="str">
        <f t="shared" si="22"/>
        <v>N/D</v>
      </c>
      <c r="AF86" s="47" t="str">
        <f t="shared" si="23"/>
        <v>N/D</v>
      </c>
      <c r="AG86" s="47" t="str">
        <f t="shared" si="24"/>
        <v>N/D</v>
      </c>
      <c r="AH86" s="47" t="str">
        <f t="shared" si="25"/>
        <v>N/D</v>
      </c>
      <c r="AI86" s="47" t="str">
        <f t="shared" si="20"/>
        <v>N/D</v>
      </c>
      <c r="AK86" s="66"/>
      <c r="AL86" s="38"/>
      <c r="AM86" s="38"/>
      <c r="AN86" s="38"/>
      <c r="AO86" s="38"/>
      <c r="AP86" s="38"/>
      <c r="AQ86" s="38"/>
    </row>
    <row r="87" spans="1:43" s="47" customFormat="1" ht="67.5" customHeight="1" x14ac:dyDescent="0.25">
      <c r="A87" s="38"/>
      <c r="B87" s="196"/>
      <c r="C87" s="196"/>
      <c r="D87" s="196"/>
      <c r="E87" s="197"/>
      <c r="F87" s="198"/>
      <c r="G87" s="198"/>
      <c r="H87" s="198"/>
      <c r="I87" s="198"/>
      <c r="J87" s="198"/>
      <c r="K87" s="198"/>
      <c r="L87" s="198"/>
      <c r="M87" s="199"/>
      <c r="N87" s="88"/>
      <c r="O87" s="88"/>
      <c r="P87" s="43" t="s">
        <v>49</v>
      </c>
      <c r="Q87" s="190" t="s">
        <v>49</v>
      </c>
      <c r="R87" s="190"/>
      <c r="S87" s="190"/>
      <c r="T87" s="190"/>
      <c r="U87" s="190"/>
      <c r="V87" s="190"/>
      <c r="W87" s="43" t="s">
        <v>49</v>
      </c>
      <c r="X87" s="107" t="s">
        <v>49</v>
      </c>
      <c r="Y87" s="123" t="s">
        <v>49</v>
      </c>
      <c r="Z87" s="89"/>
      <c r="AA87" s="89"/>
      <c r="AB87" s="89"/>
      <c r="AC87" s="90"/>
      <c r="AD87" s="87">
        <f t="shared" si="21"/>
        <v>0</v>
      </c>
      <c r="AE87" s="47" t="str">
        <f t="shared" si="22"/>
        <v>N/D</v>
      </c>
      <c r="AF87" s="47" t="str">
        <f t="shared" si="23"/>
        <v>N/D</v>
      </c>
      <c r="AG87" s="47" t="str">
        <f t="shared" si="24"/>
        <v>N/D</v>
      </c>
      <c r="AH87" s="47" t="str">
        <f t="shared" si="25"/>
        <v>N/D</v>
      </c>
      <c r="AI87" s="47" t="str">
        <f t="shared" si="20"/>
        <v>N/D</v>
      </c>
      <c r="AK87" s="66"/>
      <c r="AL87" s="38"/>
      <c r="AM87" s="38"/>
      <c r="AN87" s="38"/>
      <c r="AO87" s="38"/>
      <c r="AP87" s="38"/>
      <c r="AQ87" s="38"/>
    </row>
    <row r="88" spans="1:43" s="47" customFormat="1" ht="67.5" customHeight="1" x14ac:dyDescent="0.25">
      <c r="A88" s="38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84"/>
      <c r="O88" s="84"/>
      <c r="P88" s="43" t="s">
        <v>49</v>
      </c>
      <c r="Q88" s="190" t="s">
        <v>49</v>
      </c>
      <c r="R88" s="190"/>
      <c r="S88" s="190"/>
      <c r="T88" s="190"/>
      <c r="U88" s="190"/>
      <c r="V88" s="190"/>
      <c r="W88" s="43" t="s">
        <v>49</v>
      </c>
      <c r="X88" s="107" t="s">
        <v>49</v>
      </c>
      <c r="Y88" s="123" t="s">
        <v>49</v>
      </c>
      <c r="Z88" s="85"/>
      <c r="AA88" s="85"/>
      <c r="AB88" s="85"/>
      <c r="AC88" s="86"/>
      <c r="AD88" s="87">
        <f t="shared" si="21"/>
        <v>0</v>
      </c>
      <c r="AE88" s="47" t="str">
        <f t="shared" si="22"/>
        <v>N/D</v>
      </c>
      <c r="AF88" s="47" t="str">
        <f t="shared" si="23"/>
        <v>N/D</v>
      </c>
      <c r="AG88" s="47" t="str">
        <f t="shared" si="24"/>
        <v>N/D</v>
      </c>
      <c r="AH88" s="47" t="str">
        <f t="shared" si="25"/>
        <v>N/D</v>
      </c>
      <c r="AI88" s="47" t="str">
        <f t="shared" si="20"/>
        <v>N/D</v>
      </c>
      <c r="AK88" s="66"/>
      <c r="AL88" s="38"/>
      <c r="AM88" s="38"/>
      <c r="AN88" s="38"/>
      <c r="AO88" s="38"/>
      <c r="AP88" s="38"/>
      <c r="AQ88" s="38"/>
    </row>
    <row r="89" spans="1:43" s="47" customFormat="1" ht="67.5" customHeight="1" x14ac:dyDescent="0.25">
      <c r="A89" s="38"/>
      <c r="B89" s="196"/>
      <c r="C89" s="196"/>
      <c r="D89" s="196"/>
      <c r="E89" s="197"/>
      <c r="F89" s="198"/>
      <c r="G89" s="198"/>
      <c r="H89" s="198"/>
      <c r="I89" s="198"/>
      <c r="J89" s="198"/>
      <c r="K89" s="198"/>
      <c r="L89" s="198"/>
      <c r="M89" s="199"/>
      <c r="N89" s="88"/>
      <c r="O89" s="88"/>
      <c r="P89" s="43" t="s">
        <v>49</v>
      </c>
      <c r="Q89" s="190" t="s">
        <v>49</v>
      </c>
      <c r="R89" s="190"/>
      <c r="S89" s="190"/>
      <c r="T89" s="190"/>
      <c r="U89" s="190"/>
      <c r="V89" s="190"/>
      <c r="W89" s="43" t="s">
        <v>49</v>
      </c>
      <c r="X89" s="107" t="s">
        <v>49</v>
      </c>
      <c r="Y89" s="123" t="s">
        <v>49</v>
      </c>
      <c r="Z89" s="89"/>
      <c r="AA89" s="89"/>
      <c r="AB89" s="89"/>
      <c r="AC89" s="90"/>
      <c r="AD89" s="87">
        <f t="shared" si="21"/>
        <v>0</v>
      </c>
      <c r="AE89" s="47" t="str">
        <f t="shared" si="22"/>
        <v>N/D</v>
      </c>
      <c r="AF89" s="47" t="str">
        <f t="shared" si="23"/>
        <v>N/D</v>
      </c>
      <c r="AG89" s="47" t="str">
        <f t="shared" si="24"/>
        <v>N/D</v>
      </c>
      <c r="AH89" s="47" t="str">
        <f t="shared" si="25"/>
        <v>N/D</v>
      </c>
      <c r="AI89" s="47" t="str">
        <f t="shared" si="20"/>
        <v>N/D</v>
      </c>
      <c r="AK89" s="66"/>
      <c r="AL89" s="38"/>
      <c r="AM89" s="38"/>
      <c r="AN89" s="38"/>
      <c r="AO89" s="38"/>
      <c r="AP89" s="38"/>
      <c r="AQ89" s="38"/>
    </row>
    <row r="90" spans="1:43" s="47" customFormat="1" ht="67.5" customHeight="1" x14ac:dyDescent="0.25">
      <c r="A90" s="38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84"/>
      <c r="O90" s="84"/>
      <c r="P90" s="43" t="s">
        <v>49</v>
      </c>
      <c r="Q90" s="190" t="s">
        <v>49</v>
      </c>
      <c r="R90" s="190"/>
      <c r="S90" s="190"/>
      <c r="T90" s="190"/>
      <c r="U90" s="190"/>
      <c r="V90" s="190"/>
      <c r="W90" s="43" t="s">
        <v>49</v>
      </c>
      <c r="X90" s="107" t="s">
        <v>49</v>
      </c>
      <c r="Y90" s="123" t="s">
        <v>49</v>
      </c>
      <c r="Z90" s="85"/>
      <c r="AA90" s="85"/>
      <c r="AB90" s="85"/>
      <c r="AC90" s="86"/>
      <c r="AD90" s="87">
        <f t="shared" si="21"/>
        <v>0</v>
      </c>
      <c r="AE90" s="47" t="str">
        <f t="shared" si="22"/>
        <v>N/D</v>
      </c>
      <c r="AF90" s="47" t="str">
        <f t="shared" si="23"/>
        <v>N/D</v>
      </c>
      <c r="AG90" s="47" t="str">
        <f t="shared" si="24"/>
        <v>N/D</v>
      </c>
      <c r="AH90" s="47" t="str">
        <f t="shared" si="25"/>
        <v>N/D</v>
      </c>
      <c r="AI90" s="47" t="str">
        <f t="shared" si="20"/>
        <v>N/D</v>
      </c>
      <c r="AK90" s="66"/>
      <c r="AL90" s="38"/>
      <c r="AM90" s="38"/>
      <c r="AN90" s="38"/>
      <c r="AO90" s="38"/>
      <c r="AP90" s="38"/>
      <c r="AQ90" s="38"/>
    </row>
    <row r="91" spans="1:43" s="47" customFormat="1" ht="67.5" customHeight="1" x14ac:dyDescent="0.25">
      <c r="A91" s="38"/>
      <c r="B91" s="196"/>
      <c r="C91" s="196"/>
      <c r="D91" s="196"/>
      <c r="E91" s="197"/>
      <c r="F91" s="198"/>
      <c r="G91" s="198"/>
      <c r="H91" s="198"/>
      <c r="I91" s="198"/>
      <c r="J91" s="198"/>
      <c r="K91" s="198"/>
      <c r="L91" s="198"/>
      <c r="M91" s="199"/>
      <c r="N91" s="88"/>
      <c r="O91" s="88"/>
      <c r="P91" s="43" t="s">
        <v>49</v>
      </c>
      <c r="Q91" s="190" t="s">
        <v>49</v>
      </c>
      <c r="R91" s="190"/>
      <c r="S91" s="190"/>
      <c r="T91" s="190"/>
      <c r="U91" s="190"/>
      <c r="V91" s="190"/>
      <c r="W91" s="43" t="s">
        <v>49</v>
      </c>
      <c r="X91" s="107" t="s">
        <v>49</v>
      </c>
      <c r="Y91" s="123" t="s">
        <v>49</v>
      </c>
      <c r="Z91" s="89"/>
      <c r="AA91" s="89"/>
      <c r="AB91" s="89"/>
      <c r="AC91" s="90"/>
      <c r="AD91" s="87">
        <f t="shared" si="21"/>
        <v>0</v>
      </c>
      <c r="AE91" s="47" t="str">
        <f t="shared" si="22"/>
        <v>N/D</v>
      </c>
      <c r="AF91" s="47" t="str">
        <f t="shared" si="23"/>
        <v>N/D</v>
      </c>
      <c r="AG91" s="47" t="str">
        <f t="shared" si="24"/>
        <v>N/D</v>
      </c>
      <c r="AH91" s="47" t="str">
        <f t="shared" si="25"/>
        <v>N/D</v>
      </c>
      <c r="AI91" s="47" t="str">
        <f t="shared" si="20"/>
        <v>N/D</v>
      </c>
      <c r="AK91" s="66"/>
      <c r="AL91" s="38"/>
      <c r="AM91" s="38"/>
      <c r="AN91" s="38"/>
      <c r="AO91" s="38"/>
      <c r="AP91" s="38"/>
      <c r="AQ91" s="38"/>
    </row>
    <row r="92" spans="1:43" s="47" customFormat="1" ht="67.5" customHeight="1" x14ac:dyDescent="0.25">
      <c r="A92" s="38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84"/>
      <c r="O92" s="84"/>
      <c r="P92" s="43" t="s">
        <v>49</v>
      </c>
      <c r="Q92" s="190" t="s">
        <v>49</v>
      </c>
      <c r="R92" s="190"/>
      <c r="S92" s="190"/>
      <c r="T92" s="190"/>
      <c r="U92" s="190"/>
      <c r="V92" s="190"/>
      <c r="W92" s="43" t="s">
        <v>49</v>
      </c>
      <c r="X92" s="107" t="s">
        <v>49</v>
      </c>
      <c r="Y92" s="123" t="s">
        <v>49</v>
      </c>
      <c r="Z92" s="85"/>
      <c r="AA92" s="85"/>
      <c r="AB92" s="85"/>
      <c r="AC92" s="86"/>
      <c r="AD92" s="87">
        <f t="shared" si="21"/>
        <v>0</v>
      </c>
      <c r="AE92" s="47" t="str">
        <f t="shared" si="22"/>
        <v>N/D</v>
      </c>
      <c r="AF92" s="47" t="str">
        <f t="shared" si="23"/>
        <v>N/D</v>
      </c>
      <c r="AG92" s="47" t="str">
        <f t="shared" si="24"/>
        <v>N/D</v>
      </c>
      <c r="AH92" s="47" t="str">
        <f t="shared" si="25"/>
        <v>N/D</v>
      </c>
      <c r="AI92" s="47" t="str">
        <f t="shared" si="20"/>
        <v>N/D</v>
      </c>
      <c r="AK92" s="66"/>
      <c r="AL92" s="38"/>
      <c r="AM92" s="38"/>
      <c r="AN92" s="38"/>
      <c r="AO92" s="38"/>
      <c r="AP92" s="38"/>
      <c r="AQ92" s="38"/>
    </row>
    <row r="93" spans="1:43" s="47" customFormat="1" ht="67.5" customHeight="1" x14ac:dyDescent="0.25">
      <c r="A93" s="38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84"/>
      <c r="O93" s="84"/>
      <c r="P93" s="43" t="s">
        <v>49</v>
      </c>
      <c r="Q93" s="190" t="s">
        <v>49</v>
      </c>
      <c r="R93" s="190"/>
      <c r="S93" s="190"/>
      <c r="T93" s="190"/>
      <c r="U93" s="190"/>
      <c r="V93" s="190"/>
      <c r="W93" s="43" t="s">
        <v>49</v>
      </c>
      <c r="X93" s="107" t="s">
        <v>49</v>
      </c>
      <c r="Y93" s="123" t="s">
        <v>49</v>
      </c>
      <c r="Z93" s="85"/>
      <c r="AA93" s="85"/>
      <c r="AB93" s="85"/>
      <c r="AC93" s="86"/>
      <c r="AD93" s="87">
        <f>ROUND((AA93-Z93)/365*12*AC93,2)</f>
        <v>0</v>
      </c>
      <c r="AE93" s="47" t="str">
        <f>CONCATENATE(O93,P93)</f>
        <v>N/D</v>
      </c>
      <c r="AF93" s="47" t="str">
        <f>CONCATENATE(O93,Q93)</f>
        <v>N/D</v>
      </c>
      <c r="AG93" s="47" t="str">
        <f t="shared" si="24"/>
        <v>N/D</v>
      </c>
      <c r="AH93" s="47" t="str">
        <f t="shared" si="25"/>
        <v>N/D</v>
      </c>
      <c r="AI93" s="47" t="str">
        <f t="shared" si="20"/>
        <v>N/D</v>
      </c>
      <c r="AK93" s="66"/>
      <c r="AL93" s="38"/>
      <c r="AM93" s="38"/>
      <c r="AN93" s="38"/>
      <c r="AO93" s="38"/>
      <c r="AP93" s="38"/>
      <c r="AQ93" s="38"/>
    </row>
    <row r="94" spans="1:43" s="47" customFormat="1" ht="14.25" customHeight="1" x14ac:dyDescent="0.25">
      <c r="A94" s="38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95"/>
      <c r="O94" s="95"/>
      <c r="P94" s="200"/>
      <c r="Q94" s="200"/>
      <c r="R94" s="200"/>
      <c r="S94" s="200"/>
      <c r="T94" s="200"/>
      <c r="U94" s="200"/>
      <c r="V94" s="96"/>
      <c r="W94" s="96"/>
      <c r="X94" s="97"/>
      <c r="Y94" s="9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</row>
    <row r="95" spans="1:43" s="47" customFormat="1" ht="14.25" customHeight="1" x14ac:dyDescent="0.25">
      <c r="A95" s="38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95"/>
      <c r="O95" s="95"/>
      <c r="P95" s="200"/>
      <c r="Q95" s="200"/>
      <c r="R95" s="200"/>
      <c r="S95" s="200"/>
      <c r="T95" s="200"/>
      <c r="U95" s="200"/>
      <c r="V95" s="96"/>
      <c r="W95" s="96"/>
      <c r="X95" s="97"/>
      <c r="Y95" s="9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</row>
    <row r="96" spans="1:43" s="47" customFormat="1" ht="14.25" customHeight="1" x14ac:dyDescent="0.25">
      <c r="A96" s="38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95"/>
      <c r="O96" s="95"/>
      <c r="P96" s="200"/>
      <c r="Q96" s="200"/>
      <c r="R96" s="200"/>
      <c r="S96" s="200"/>
      <c r="T96" s="200"/>
      <c r="U96" s="200"/>
      <c r="V96" s="96"/>
      <c r="W96" s="96"/>
      <c r="X96" s="97"/>
      <c r="Y96" s="9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</row>
    <row r="97" spans="1:38" s="47" customFormat="1" ht="14.25" customHeight="1" x14ac:dyDescent="0.25">
      <c r="A97" s="38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95"/>
      <c r="O97" s="95"/>
      <c r="P97" s="200"/>
      <c r="Q97" s="200"/>
      <c r="R97" s="200"/>
      <c r="S97" s="200"/>
      <c r="T97" s="200"/>
      <c r="U97" s="200"/>
      <c r="V97" s="96"/>
      <c r="W97" s="96"/>
      <c r="X97" s="97"/>
      <c r="Y97" s="9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</row>
    <row r="98" spans="1:38" s="47" customFormat="1" ht="14.25" customHeight="1" x14ac:dyDescent="0.25">
      <c r="A98" s="38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95"/>
      <c r="O98" s="95"/>
      <c r="P98" s="200"/>
      <c r="Q98" s="200"/>
      <c r="R98" s="200"/>
      <c r="S98" s="200"/>
      <c r="T98" s="200"/>
      <c r="U98" s="200"/>
      <c r="V98" s="96"/>
      <c r="W98" s="96"/>
      <c r="X98" s="97"/>
      <c r="Y98" s="9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</row>
    <row r="99" spans="1:38" s="47" customFormat="1" ht="14.25" customHeight="1" x14ac:dyDescent="0.25">
      <c r="A99" s="38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95"/>
      <c r="O99" s="95"/>
      <c r="P99" s="200"/>
      <c r="Q99" s="200"/>
      <c r="R99" s="200"/>
      <c r="S99" s="200"/>
      <c r="T99" s="200"/>
      <c r="U99" s="200"/>
      <c r="V99" s="96"/>
      <c r="W99" s="96"/>
      <c r="X99" s="97"/>
      <c r="Y99" s="9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</row>
    <row r="100" spans="1:38" s="47" customFormat="1" ht="14.25" customHeight="1" x14ac:dyDescent="0.25">
      <c r="A100" s="38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95"/>
      <c r="O100" s="95"/>
      <c r="P100" s="200"/>
      <c r="Q100" s="200"/>
      <c r="R100" s="200"/>
      <c r="S100" s="200"/>
      <c r="T100" s="200"/>
      <c r="U100" s="200"/>
      <c r="V100" s="96"/>
      <c r="W100" s="96"/>
      <c r="X100" s="97"/>
      <c r="Y100" s="9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</row>
    <row r="101" spans="1:38" s="47" customFormat="1" ht="14.25" customHeight="1" x14ac:dyDescent="0.25">
      <c r="A101" s="38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95"/>
      <c r="O101" s="95"/>
      <c r="P101" s="200"/>
      <c r="Q101" s="200"/>
      <c r="R101" s="200"/>
      <c r="S101" s="200"/>
      <c r="T101" s="200"/>
      <c r="U101" s="200"/>
      <c r="V101" s="96"/>
      <c r="W101" s="96"/>
      <c r="X101" s="97"/>
      <c r="Y101" s="9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38" s="47" customFormat="1" ht="14.25" customHeight="1" x14ac:dyDescent="0.25">
      <c r="A102" s="38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95"/>
      <c r="O102" s="95"/>
      <c r="P102" s="200"/>
      <c r="Q102" s="200"/>
      <c r="R102" s="200"/>
      <c r="S102" s="200"/>
      <c r="T102" s="200"/>
      <c r="U102" s="200"/>
      <c r="V102" s="96"/>
      <c r="W102" s="96"/>
      <c r="X102" s="97"/>
      <c r="Y102" s="9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:38" s="47" customFormat="1" ht="14.25" customHeight="1" x14ac:dyDescent="0.25">
      <c r="A103" s="38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95"/>
      <c r="O103" s="95"/>
      <c r="P103" s="200"/>
      <c r="Q103" s="200"/>
      <c r="R103" s="200"/>
      <c r="S103" s="200"/>
      <c r="T103" s="200"/>
      <c r="U103" s="200"/>
      <c r="V103" s="96"/>
      <c r="W103" s="96"/>
      <c r="X103" s="97"/>
      <c r="Y103" s="9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</row>
    <row r="104" spans="1:38" s="47" customFormat="1" ht="14.25" customHeight="1" x14ac:dyDescent="0.25">
      <c r="A104" s="38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95"/>
      <c r="O104" s="95"/>
      <c r="P104" s="200"/>
      <c r="Q104" s="200"/>
      <c r="R104" s="200"/>
      <c r="S104" s="200"/>
      <c r="T104" s="200"/>
      <c r="U104" s="200"/>
      <c r="V104" s="96"/>
      <c r="W104" s="96"/>
      <c r="X104" s="97"/>
      <c r="Y104" s="9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:38" s="47" customFormat="1" ht="14.25" customHeight="1" x14ac:dyDescent="0.25">
      <c r="A105" s="38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95"/>
      <c r="O105" s="95"/>
      <c r="P105" s="200"/>
      <c r="Q105" s="200"/>
      <c r="R105" s="200"/>
      <c r="S105" s="200"/>
      <c r="T105" s="200"/>
      <c r="U105" s="200"/>
      <c r="V105" s="96"/>
      <c r="W105" s="96"/>
      <c r="X105" s="97"/>
      <c r="Y105" s="9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</row>
    <row r="106" spans="1:38" s="47" customFormat="1" ht="14.25" customHeight="1" x14ac:dyDescent="0.25">
      <c r="A106" s="38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95"/>
      <c r="O106" s="95"/>
      <c r="P106" s="200"/>
      <c r="Q106" s="200"/>
      <c r="R106" s="200"/>
      <c r="S106" s="200"/>
      <c r="T106" s="200"/>
      <c r="U106" s="200"/>
      <c r="V106" s="96"/>
      <c r="W106" s="96"/>
      <c r="X106" s="97"/>
      <c r="Y106" s="9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</row>
    <row r="107" spans="1:38" s="47" customFormat="1" ht="14.25" customHeight="1" x14ac:dyDescent="0.25">
      <c r="A107" s="38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95"/>
      <c r="O107" s="95"/>
      <c r="P107" s="200"/>
      <c r="Q107" s="200"/>
      <c r="R107" s="200"/>
      <c r="S107" s="200"/>
      <c r="T107" s="200"/>
      <c r="U107" s="200"/>
      <c r="V107" s="96"/>
      <c r="W107" s="96"/>
      <c r="X107" s="97"/>
      <c r="Y107" s="9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</row>
    <row r="108" spans="1:38" s="47" customFormat="1" ht="14.25" customHeight="1" x14ac:dyDescent="0.25">
      <c r="A108" s="38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95"/>
      <c r="O108" s="95"/>
      <c r="P108" s="200"/>
      <c r="Q108" s="200"/>
      <c r="R108" s="200"/>
      <c r="S108" s="200"/>
      <c r="T108" s="200"/>
      <c r="U108" s="200"/>
      <c r="V108" s="96"/>
      <c r="W108" s="96"/>
      <c r="X108" s="97"/>
      <c r="Y108" s="9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</row>
    <row r="109" spans="1:38" s="47" customFormat="1" ht="14.25" customHeight="1" x14ac:dyDescent="0.25">
      <c r="A109" s="38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95"/>
      <c r="O109" s="95"/>
      <c r="P109" s="200"/>
      <c r="Q109" s="200"/>
      <c r="R109" s="200"/>
      <c r="S109" s="200"/>
      <c r="T109" s="200"/>
      <c r="U109" s="200"/>
      <c r="V109" s="96"/>
      <c r="W109" s="96"/>
      <c r="X109" s="97"/>
      <c r="Y109" s="9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</row>
    <row r="110" spans="1:38" s="47" customFormat="1" ht="14.25" customHeight="1" x14ac:dyDescent="0.25">
      <c r="A110" s="38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95"/>
      <c r="O110" s="95"/>
      <c r="P110" s="200"/>
      <c r="Q110" s="200"/>
      <c r="R110" s="200"/>
      <c r="S110" s="200"/>
      <c r="T110" s="200"/>
      <c r="U110" s="200"/>
      <c r="V110" s="96"/>
      <c r="W110" s="96"/>
      <c r="X110" s="97"/>
      <c r="Y110" s="9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</row>
    <row r="111" spans="1:38" s="47" customFormat="1" ht="14.25" customHeight="1" x14ac:dyDescent="0.25">
      <c r="A111" s="38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95"/>
      <c r="O111" s="95"/>
      <c r="P111" s="200"/>
      <c r="Q111" s="200"/>
      <c r="R111" s="200"/>
      <c r="S111" s="200"/>
      <c r="T111" s="200"/>
      <c r="U111" s="200"/>
      <c r="V111" s="96"/>
      <c r="W111" s="96"/>
      <c r="X111" s="97"/>
      <c r="Y111" s="9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</row>
    <row r="112" spans="1:38" s="47" customFormat="1" ht="14.25" customHeight="1" x14ac:dyDescent="0.25">
      <c r="A112" s="38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95"/>
      <c r="O112" s="95"/>
      <c r="P112" s="200"/>
      <c r="Q112" s="200"/>
      <c r="R112" s="200"/>
      <c r="S112" s="200"/>
      <c r="T112" s="200"/>
      <c r="U112" s="200"/>
      <c r="V112" s="96"/>
      <c r="W112" s="96"/>
      <c r="X112" s="97"/>
      <c r="Y112" s="9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</row>
    <row r="113" spans="1:38" s="47" customFormat="1" ht="14.25" customHeight="1" x14ac:dyDescent="0.25">
      <c r="A113" s="38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95"/>
      <c r="O113" s="95"/>
      <c r="P113" s="200"/>
      <c r="Q113" s="200"/>
      <c r="R113" s="200"/>
      <c r="S113" s="200"/>
      <c r="T113" s="200"/>
      <c r="U113" s="200"/>
      <c r="V113" s="96"/>
      <c r="W113" s="96"/>
      <c r="X113" s="97"/>
      <c r="Y113" s="9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</row>
    <row r="114" spans="1:38" s="47" customFormat="1" ht="14.25" customHeight="1" x14ac:dyDescent="0.25">
      <c r="A114" s="38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95"/>
      <c r="O114" s="95"/>
      <c r="P114" s="200"/>
      <c r="Q114" s="200"/>
      <c r="R114" s="200"/>
      <c r="S114" s="200"/>
      <c r="T114" s="200"/>
      <c r="U114" s="200"/>
      <c r="V114" s="96"/>
      <c r="W114" s="96"/>
      <c r="X114" s="97"/>
      <c r="Y114" s="9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</row>
    <row r="115" spans="1:38" s="47" customFormat="1" ht="14.25" customHeight="1" x14ac:dyDescent="0.25">
      <c r="A115" s="38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95"/>
      <c r="O115" s="95"/>
      <c r="P115" s="200"/>
      <c r="Q115" s="200"/>
      <c r="R115" s="200"/>
      <c r="S115" s="200"/>
      <c r="T115" s="200"/>
      <c r="U115" s="200"/>
      <c r="V115" s="96"/>
      <c r="W115" s="96"/>
      <c r="X115" s="97"/>
      <c r="Y115" s="9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</row>
    <row r="116" spans="1:38" s="47" customFormat="1" ht="14.25" customHeight="1" x14ac:dyDescent="0.25">
      <c r="A116" s="38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95"/>
      <c r="O116" s="95"/>
      <c r="P116" s="200"/>
      <c r="Q116" s="200"/>
      <c r="R116" s="200"/>
      <c r="S116" s="200"/>
      <c r="T116" s="200"/>
      <c r="U116" s="200"/>
      <c r="V116" s="96"/>
      <c r="W116" s="96"/>
      <c r="X116" s="97"/>
      <c r="Y116" s="9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:38" s="47" customFormat="1" ht="14.25" customHeight="1" x14ac:dyDescent="0.25">
      <c r="A117" s="38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95"/>
      <c r="O117" s="95"/>
      <c r="P117" s="200"/>
      <c r="Q117" s="200"/>
      <c r="R117" s="200"/>
      <c r="S117" s="200"/>
      <c r="T117" s="200"/>
      <c r="U117" s="200"/>
      <c r="V117" s="96"/>
      <c r="W117" s="96"/>
      <c r="X117" s="97"/>
      <c r="Y117" s="9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:38" s="47" customFormat="1" ht="14.25" customHeight="1" x14ac:dyDescent="0.25">
      <c r="A118" s="38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95"/>
      <c r="O118" s="95"/>
      <c r="P118" s="200"/>
      <c r="Q118" s="200"/>
      <c r="R118" s="200"/>
      <c r="S118" s="200"/>
      <c r="T118" s="200"/>
      <c r="U118" s="200"/>
      <c r="V118" s="96"/>
      <c r="W118" s="96"/>
      <c r="X118" s="97"/>
      <c r="Y118" s="9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</row>
    <row r="119" spans="1:38" s="47" customFormat="1" ht="14.25" customHeight="1" x14ac:dyDescent="0.25">
      <c r="A119" s="38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95"/>
      <c r="O119" s="95"/>
      <c r="P119" s="200"/>
      <c r="Q119" s="200"/>
      <c r="R119" s="200"/>
      <c r="S119" s="200"/>
      <c r="T119" s="200"/>
      <c r="U119" s="200"/>
      <c r="V119" s="96"/>
      <c r="W119" s="96"/>
      <c r="X119" s="97"/>
      <c r="Y119" s="9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</row>
    <row r="120" spans="1:38" ht="14.25" customHeight="1" x14ac:dyDescent="0.25">
      <c r="A120" s="91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95"/>
      <c r="O120" s="95"/>
      <c r="P120" s="200"/>
      <c r="Q120" s="200"/>
      <c r="R120" s="200"/>
      <c r="S120" s="200"/>
      <c r="T120" s="200"/>
      <c r="U120" s="200"/>
      <c r="V120" s="96"/>
      <c r="W120" s="96"/>
      <c r="X120" s="97"/>
      <c r="Y120" s="98"/>
      <c r="Z120" s="38"/>
      <c r="AA120" s="38"/>
      <c r="AB120" s="38"/>
      <c r="AC120" s="38"/>
      <c r="AD120" s="38"/>
      <c r="AE120" s="38"/>
      <c r="AF120" s="91"/>
      <c r="AG120" s="91"/>
      <c r="AH120" s="91"/>
      <c r="AI120" s="91"/>
      <c r="AJ120" s="91"/>
      <c r="AK120" s="91"/>
      <c r="AL120" s="91"/>
    </row>
    <row r="121" spans="1:38" ht="14.25" customHeight="1" x14ac:dyDescent="0.25">
      <c r="A121" s="91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95"/>
      <c r="O121" s="95"/>
      <c r="P121" s="200"/>
      <c r="Q121" s="200"/>
      <c r="R121" s="200"/>
      <c r="S121" s="200"/>
      <c r="T121" s="200"/>
      <c r="U121" s="200"/>
      <c r="V121" s="96"/>
      <c r="W121" s="96"/>
      <c r="X121" s="97"/>
      <c r="Y121" s="98"/>
      <c r="Z121" s="38"/>
      <c r="AA121" s="38"/>
      <c r="AB121" s="38"/>
      <c r="AC121" s="38"/>
      <c r="AD121" s="38"/>
      <c r="AE121" s="38"/>
      <c r="AF121" s="91"/>
      <c r="AG121" s="91"/>
      <c r="AH121" s="91"/>
      <c r="AI121" s="91"/>
      <c r="AJ121" s="91"/>
      <c r="AK121" s="91"/>
      <c r="AL121" s="91"/>
    </row>
    <row r="122" spans="1:38" s="47" customFormat="1" ht="14.25" customHeight="1" x14ac:dyDescent="0.25">
      <c r="A122" s="65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38"/>
      <c r="AG122" s="38"/>
      <c r="AH122" s="38"/>
      <c r="AI122" s="38"/>
      <c r="AJ122" s="38"/>
      <c r="AK122" s="38"/>
      <c r="AL122" s="38"/>
    </row>
    <row r="123" spans="1:3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</row>
    <row r="124" spans="1:38" s="76" customFormat="1" ht="14.25" customHeight="1" x14ac:dyDescent="0.25">
      <c r="A124" s="93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9"/>
      <c r="M124" s="39"/>
      <c r="N124" s="39"/>
      <c r="O124" s="38"/>
      <c r="P124" s="38"/>
      <c r="Q124" s="38"/>
      <c r="R124" s="40"/>
      <c r="S124" s="40"/>
      <c r="T124" s="40"/>
      <c r="U124" s="40"/>
      <c r="V124" s="39"/>
      <c r="W124" s="38"/>
      <c r="X124" s="38"/>
      <c r="Y124" s="38"/>
      <c r="Z124" s="38"/>
      <c r="AA124" s="38"/>
      <c r="AB124" s="38"/>
      <c r="AC124" s="38"/>
      <c r="AD124" s="38"/>
      <c r="AE124" s="38"/>
      <c r="AF124" s="93"/>
      <c r="AG124" s="93"/>
      <c r="AH124" s="93"/>
      <c r="AI124" s="93"/>
      <c r="AJ124" s="93"/>
      <c r="AK124" s="93"/>
      <c r="AL124" s="93"/>
    </row>
    <row r="125" spans="1:3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</row>
    <row r="126" spans="1:38" ht="14.25" customHeight="1" x14ac:dyDescent="0.25">
      <c r="A126" s="91"/>
      <c r="B126" s="201"/>
      <c r="C126" s="202"/>
      <c r="D126" s="202"/>
      <c r="E126" s="45"/>
      <c r="F126" s="45"/>
      <c r="G126" s="45"/>
      <c r="H126" s="201"/>
      <c r="I126" s="201"/>
      <c r="J126" s="201"/>
      <c r="K126" s="201"/>
      <c r="L126" s="45"/>
      <c r="M126" s="201"/>
      <c r="N126" s="201"/>
      <c r="O126" s="201"/>
      <c r="P126" s="201"/>
      <c r="Q126" s="201"/>
      <c r="R126" s="45"/>
      <c r="S126" s="37"/>
      <c r="T126" s="93"/>
      <c r="U126" s="91"/>
      <c r="V126" s="91"/>
      <c r="W126" s="91"/>
      <c r="X126" s="93"/>
      <c r="Y126" s="37"/>
      <c r="Z126" s="93"/>
      <c r="AA126" s="93"/>
      <c r="AB126" s="93"/>
      <c r="AC126" s="93"/>
      <c r="AD126" s="93"/>
      <c r="AE126" s="93"/>
      <c r="AF126" s="91"/>
      <c r="AG126" s="91"/>
      <c r="AH126" s="91"/>
      <c r="AI126" s="91"/>
      <c r="AJ126" s="91"/>
      <c r="AK126" s="91"/>
      <c r="AL126" s="91"/>
    </row>
    <row r="127" spans="1:38" ht="14.25" customHeight="1" x14ac:dyDescent="0.25">
      <c r="A127" s="91"/>
      <c r="B127" s="203"/>
      <c r="C127" s="203"/>
      <c r="D127" s="203"/>
      <c r="E127" s="99"/>
      <c r="F127" s="99"/>
      <c r="G127" s="99"/>
      <c r="H127" s="204"/>
      <c r="I127" s="204"/>
      <c r="J127" s="204"/>
      <c r="K127" s="204"/>
      <c r="L127" s="100"/>
      <c r="M127" s="205"/>
      <c r="N127" s="205"/>
      <c r="O127" s="205"/>
      <c r="P127" s="205"/>
      <c r="Q127" s="205"/>
      <c r="R127" s="101"/>
      <c r="S127" s="102"/>
      <c r="T127" s="91"/>
      <c r="U127" s="91"/>
      <c r="V127" s="91"/>
      <c r="W127" s="91"/>
      <c r="X127" s="91"/>
      <c r="Y127" s="103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</row>
    <row r="128" spans="1:38" ht="14.25" customHeight="1" x14ac:dyDescent="0.25">
      <c r="A128" s="91"/>
      <c r="B128" s="203"/>
      <c r="C128" s="203"/>
      <c r="D128" s="203"/>
      <c r="E128" s="99"/>
      <c r="F128" s="99"/>
      <c r="G128" s="99"/>
      <c r="H128" s="204"/>
      <c r="I128" s="204"/>
      <c r="J128" s="204"/>
      <c r="K128" s="204"/>
      <c r="L128" s="100"/>
      <c r="M128" s="205"/>
      <c r="N128" s="205"/>
      <c r="O128" s="205"/>
      <c r="P128" s="205"/>
      <c r="Q128" s="205"/>
      <c r="R128" s="101"/>
      <c r="S128" s="102"/>
      <c r="T128" s="91"/>
      <c r="U128" s="91"/>
      <c r="V128" s="91"/>
      <c r="W128" s="91"/>
      <c r="X128" s="91"/>
      <c r="Y128" s="103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</row>
    <row r="129" spans="1:38" ht="14.25" customHeight="1" x14ac:dyDescent="0.25">
      <c r="A129" s="91"/>
      <c r="B129" s="203"/>
      <c r="C129" s="203"/>
      <c r="D129" s="203"/>
      <c r="E129" s="99"/>
      <c r="F129" s="99"/>
      <c r="G129" s="99"/>
      <c r="H129" s="204"/>
      <c r="I129" s="204"/>
      <c r="J129" s="204"/>
      <c r="K129" s="204"/>
      <c r="L129" s="100"/>
      <c r="M129" s="205"/>
      <c r="N129" s="205"/>
      <c r="O129" s="205"/>
      <c r="P129" s="205"/>
      <c r="Q129" s="205"/>
      <c r="R129" s="101"/>
      <c r="S129" s="102"/>
      <c r="T129" s="91"/>
      <c r="U129" s="91"/>
      <c r="V129" s="91"/>
      <c r="W129" s="91"/>
      <c r="X129" s="91"/>
      <c r="Y129" s="103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4.25" customHeight="1" x14ac:dyDescent="0.25">
      <c r="A130" s="91"/>
      <c r="B130" s="203"/>
      <c r="C130" s="203"/>
      <c r="D130" s="203"/>
      <c r="E130" s="99"/>
      <c r="F130" s="99"/>
      <c r="G130" s="99"/>
      <c r="H130" s="204"/>
      <c r="I130" s="204"/>
      <c r="J130" s="204"/>
      <c r="K130" s="204"/>
      <c r="L130" s="100"/>
      <c r="M130" s="205"/>
      <c r="N130" s="205"/>
      <c r="O130" s="205"/>
      <c r="P130" s="205"/>
      <c r="Q130" s="205"/>
      <c r="R130" s="101"/>
      <c r="S130" s="102"/>
      <c r="T130" s="91"/>
      <c r="U130" s="91"/>
      <c r="V130" s="91"/>
      <c r="W130" s="91"/>
      <c r="X130" s="91"/>
      <c r="Y130" s="103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</row>
    <row r="131" spans="1:38" ht="14.25" customHeight="1" x14ac:dyDescent="0.25">
      <c r="A131" s="91"/>
      <c r="B131" s="203"/>
      <c r="C131" s="203"/>
      <c r="D131" s="203"/>
      <c r="E131" s="99"/>
      <c r="F131" s="99"/>
      <c r="G131" s="99"/>
      <c r="H131" s="204"/>
      <c r="I131" s="204"/>
      <c r="J131" s="204"/>
      <c r="K131" s="204"/>
      <c r="L131" s="100"/>
      <c r="M131" s="205"/>
      <c r="N131" s="205"/>
      <c r="O131" s="205"/>
      <c r="P131" s="205"/>
      <c r="Q131" s="205"/>
      <c r="R131" s="101"/>
      <c r="S131" s="102"/>
      <c r="T131" s="91"/>
      <c r="U131" s="91"/>
      <c r="V131" s="91"/>
      <c r="W131" s="91"/>
      <c r="X131" s="91"/>
      <c r="Y131" s="103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</row>
    <row r="132" spans="1:38" ht="14.25" customHeight="1" x14ac:dyDescent="0.25">
      <c r="A132" s="91"/>
      <c r="B132" s="203"/>
      <c r="C132" s="203"/>
      <c r="D132" s="203"/>
      <c r="E132" s="99"/>
      <c r="F132" s="99"/>
      <c r="G132" s="99"/>
      <c r="H132" s="204"/>
      <c r="I132" s="204"/>
      <c r="J132" s="204"/>
      <c r="K132" s="204"/>
      <c r="L132" s="100"/>
      <c r="M132" s="205"/>
      <c r="N132" s="205"/>
      <c r="O132" s="205"/>
      <c r="P132" s="205"/>
      <c r="Q132" s="205"/>
      <c r="R132" s="101"/>
      <c r="S132" s="102"/>
      <c r="T132" s="91"/>
      <c r="U132" s="91"/>
      <c r="V132" s="91"/>
      <c r="W132" s="91"/>
      <c r="X132" s="91"/>
      <c r="Y132" s="103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</row>
    <row r="133" spans="1:38" ht="14.25" customHeight="1" x14ac:dyDescent="0.25">
      <c r="A133" s="91"/>
      <c r="B133" s="203"/>
      <c r="C133" s="203"/>
      <c r="D133" s="203"/>
      <c r="E133" s="99"/>
      <c r="F133" s="99"/>
      <c r="G133" s="99"/>
      <c r="H133" s="204"/>
      <c r="I133" s="204"/>
      <c r="J133" s="204"/>
      <c r="K133" s="204"/>
      <c r="L133" s="100"/>
      <c r="M133" s="205"/>
      <c r="N133" s="205"/>
      <c r="O133" s="205"/>
      <c r="P133" s="205"/>
      <c r="Q133" s="205"/>
      <c r="R133" s="101"/>
      <c r="S133" s="102"/>
      <c r="T133" s="91"/>
      <c r="U133" s="91"/>
      <c r="V133" s="91"/>
      <c r="W133" s="91"/>
      <c r="X133" s="91"/>
      <c r="Y133" s="103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</row>
    <row r="134" spans="1:38" ht="14.25" customHeight="1" x14ac:dyDescent="0.25">
      <c r="A134" s="91"/>
      <c r="B134" s="203"/>
      <c r="C134" s="203"/>
      <c r="D134" s="203"/>
      <c r="E134" s="99"/>
      <c r="F134" s="99"/>
      <c r="G134" s="99"/>
      <c r="H134" s="204"/>
      <c r="I134" s="204"/>
      <c r="J134" s="204"/>
      <c r="K134" s="204"/>
      <c r="L134" s="100"/>
      <c r="M134" s="205"/>
      <c r="N134" s="205"/>
      <c r="O134" s="205"/>
      <c r="P134" s="205"/>
      <c r="Q134" s="205"/>
      <c r="R134" s="101"/>
      <c r="S134" s="102"/>
      <c r="T134" s="91"/>
      <c r="U134" s="91"/>
      <c r="V134" s="91"/>
      <c r="W134" s="91"/>
      <c r="X134" s="91"/>
      <c r="Y134" s="103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</row>
    <row r="135" spans="1:38" ht="14.25" customHeight="1" x14ac:dyDescent="0.25">
      <c r="A135" s="91"/>
      <c r="B135" s="203"/>
      <c r="C135" s="203"/>
      <c r="D135" s="203"/>
      <c r="E135" s="99"/>
      <c r="F135" s="99"/>
      <c r="G135" s="99"/>
      <c r="H135" s="204"/>
      <c r="I135" s="204"/>
      <c r="J135" s="204"/>
      <c r="K135" s="204"/>
      <c r="L135" s="100"/>
      <c r="M135" s="205"/>
      <c r="N135" s="205"/>
      <c r="O135" s="205"/>
      <c r="P135" s="205"/>
      <c r="Q135" s="205"/>
      <c r="R135" s="101"/>
      <c r="S135" s="102"/>
      <c r="T135" s="91"/>
      <c r="U135" s="91"/>
      <c r="V135" s="91"/>
      <c r="W135" s="91"/>
      <c r="X135" s="91"/>
      <c r="Y135" s="103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</row>
    <row r="136" spans="1:38" ht="14.25" customHeight="1" x14ac:dyDescent="0.25">
      <c r="A136" s="91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5"/>
      <c r="Q136" s="91"/>
      <c r="R136" s="91"/>
      <c r="S136" s="102"/>
      <c r="T136" s="101"/>
      <c r="U136" s="91"/>
      <c r="V136" s="91"/>
      <c r="W136" s="91"/>
      <c r="X136" s="91"/>
      <c r="Y136" s="102"/>
      <c r="Z136" s="10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</row>
    <row r="137" spans="1:38" s="47" customFormat="1" ht="14.25" customHeight="1" x14ac:dyDescent="0.25">
      <c r="A137" s="38"/>
      <c r="B137" s="91"/>
      <c r="C137" s="91"/>
      <c r="D137" s="91"/>
      <c r="E137" s="91"/>
      <c r="F137" s="91"/>
      <c r="G137" s="91"/>
      <c r="H137" s="91"/>
      <c r="I137" s="91"/>
      <c r="J137" s="91"/>
      <c r="K137" s="105"/>
      <c r="L137" s="105"/>
      <c r="M137" s="105"/>
      <c r="N137" s="105"/>
      <c r="O137" s="105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38"/>
      <c r="AG137" s="38"/>
      <c r="AH137" s="38"/>
      <c r="AI137" s="38"/>
      <c r="AJ137" s="38"/>
      <c r="AK137" s="38"/>
      <c r="AL137" s="38"/>
    </row>
    <row r="138" spans="1:38" s="47" customFormat="1" ht="14.25" customHeight="1" x14ac:dyDescent="0.25">
      <c r="A138" s="38"/>
      <c r="B138" s="201"/>
      <c r="C138" s="202"/>
      <c r="D138" s="202"/>
      <c r="E138" s="206"/>
      <c r="F138" s="206"/>
      <c r="G138" s="206"/>
      <c r="H138" s="206"/>
      <c r="I138" s="206"/>
      <c r="J138" s="206"/>
      <c r="K138" s="206"/>
      <c r="L138" s="206"/>
      <c r="M138" s="206"/>
      <c r="N138" s="45"/>
      <c r="O138" s="45"/>
      <c r="P138" s="201"/>
      <c r="Q138" s="201"/>
      <c r="R138" s="201"/>
      <c r="S138" s="201"/>
      <c r="T138" s="201"/>
      <c r="U138" s="201"/>
      <c r="V138" s="45"/>
      <c r="W138" s="45"/>
      <c r="X138" s="45"/>
      <c r="Y138" s="45"/>
      <c r="Z138" s="91"/>
      <c r="AA138" s="91"/>
      <c r="AB138" s="91"/>
      <c r="AC138" s="91"/>
      <c r="AD138" s="91"/>
      <c r="AE138" s="91"/>
      <c r="AF138" s="38"/>
      <c r="AG138" s="38"/>
      <c r="AH138" s="38"/>
      <c r="AI138" s="38"/>
      <c r="AJ138" s="38"/>
      <c r="AK138" s="38"/>
      <c r="AL138" s="38"/>
    </row>
    <row r="139" spans="1:38" s="47" customFormat="1" ht="14.25" customHeight="1" x14ac:dyDescent="0.25">
      <c r="A139" s="38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95"/>
      <c r="O139" s="100"/>
      <c r="P139" s="200"/>
      <c r="Q139" s="200"/>
      <c r="R139" s="200"/>
      <c r="S139" s="200"/>
      <c r="T139" s="200"/>
      <c r="U139" s="200"/>
      <c r="V139" s="96"/>
      <c r="W139" s="96"/>
      <c r="X139" s="97"/>
      <c r="Y139" s="9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</row>
    <row r="140" spans="1:38" s="47" customFormat="1" ht="14.25" customHeight="1" x14ac:dyDescent="0.25">
      <c r="A140" s="38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95"/>
      <c r="O140" s="100"/>
      <c r="P140" s="200"/>
      <c r="Q140" s="200"/>
      <c r="R140" s="200"/>
      <c r="S140" s="200"/>
      <c r="T140" s="200"/>
      <c r="U140" s="200"/>
      <c r="V140" s="96"/>
      <c r="W140" s="96"/>
      <c r="X140" s="97"/>
      <c r="Y140" s="9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</row>
    <row r="141" spans="1:38" s="47" customFormat="1" ht="14.25" customHeight="1" x14ac:dyDescent="0.25">
      <c r="A141" s="38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95"/>
      <c r="O141" s="100"/>
      <c r="P141" s="200"/>
      <c r="Q141" s="200"/>
      <c r="R141" s="200"/>
      <c r="S141" s="200"/>
      <c r="T141" s="200"/>
      <c r="U141" s="200"/>
      <c r="V141" s="96"/>
      <c r="W141" s="96"/>
      <c r="X141" s="97"/>
      <c r="Y141" s="9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</row>
    <row r="142" spans="1:38" s="47" customFormat="1" ht="14.25" customHeight="1" x14ac:dyDescent="0.25">
      <c r="A142" s="38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95"/>
      <c r="O142" s="100"/>
      <c r="P142" s="200"/>
      <c r="Q142" s="200"/>
      <c r="R142" s="200"/>
      <c r="S142" s="200"/>
      <c r="T142" s="200"/>
      <c r="U142" s="200"/>
      <c r="V142" s="96"/>
      <c r="W142" s="96"/>
      <c r="X142" s="97"/>
      <c r="Y142" s="9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</row>
    <row r="143" spans="1:38" s="47" customFormat="1" ht="14.25" customHeight="1" x14ac:dyDescent="0.25">
      <c r="A143" s="38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95"/>
      <c r="O143" s="100"/>
      <c r="P143" s="200"/>
      <c r="Q143" s="200"/>
      <c r="R143" s="200"/>
      <c r="S143" s="200"/>
      <c r="T143" s="200"/>
      <c r="U143" s="200"/>
      <c r="V143" s="96"/>
      <c r="W143" s="96"/>
      <c r="X143" s="97"/>
      <c r="Y143" s="9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</row>
    <row r="144" spans="1:38" s="47" customFormat="1" ht="14.25" customHeight="1" x14ac:dyDescent="0.25">
      <c r="A144" s="38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95"/>
      <c r="O144" s="100"/>
      <c r="P144" s="200"/>
      <c r="Q144" s="200"/>
      <c r="R144" s="200"/>
      <c r="S144" s="200"/>
      <c r="T144" s="200"/>
      <c r="U144" s="200"/>
      <c r="V144" s="96"/>
      <c r="W144" s="96"/>
      <c r="X144" s="97"/>
      <c r="Y144" s="9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</row>
    <row r="145" spans="1:38" s="47" customFormat="1" ht="14.25" customHeight="1" x14ac:dyDescent="0.25">
      <c r="A145" s="38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95"/>
      <c r="O145" s="100"/>
      <c r="P145" s="200"/>
      <c r="Q145" s="200"/>
      <c r="R145" s="200"/>
      <c r="S145" s="200"/>
      <c r="T145" s="200"/>
      <c r="U145" s="200"/>
      <c r="V145" s="96"/>
      <c r="W145" s="96"/>
      <c r="X145" s="97"/>
      <c r="Y145" s="9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</row>
    <row r="146" spans="1:38" s="47" customFormat="1" ht="14.25" customHeight="1" x14ac:dyDescent="0.25">
      <c r="A146" s="38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95"/>
      <c r="O146" s="100"/>
      <c r="P146" s="200"/>
      <c r="Q146" s="200"/>
      <c r="R146" s="200"/>
      <c r="S146" s="200"/>
      <c r="T146" s="200"/>
      <c r="U146" s="200"/>
      <c r="V146" s="96"/>
      <c r="W146" s="96"/>
      <c r="X146" s="97"/>
      <c r="Y146" s="9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</row>
    <row r="147" spans="1:38" s="47" customFormat="1" ht="14.25" customHeight="1" x14ac:dyDescent="0.25">
      <c r="A147" s="38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95"/>
      <c r="O147" s="100"/>
      <c r="P147" s="200"/>
      <c r="Q147" s="200"/>
      <c r="R147" s="200"/>
      <c r="S147" s="200"/>
      <c r="T147" s="200"/>
      <c r="U147" s="200"/>
      <c r="V147" s="96"/>
      <c r="W147" s="96"/>
      <c r="X147" s="97"/>
      <c r="Y147" s="9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</row>
    <row r="148" spans="1:38" s="47" customFormat="1" ht="14.25" customHeight="1" x14ac:dyDescent="0.25">
      <c r="A148" s="38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95"/>
      <c r="O148" s="100"/>
      <c r="P148" s="200"/>
      <c r="Q148" s="200"/>
      <c r="R148" s="200"/>
      <c r="S148" s="200"/>
      <c r="T148" s="200"/>
      <c r="U148" s="200"/>
      <c r="V148" s="96"/>
      <c r="W148" s="96"/>
      <c r="X148" s="97"/>
      <c r="Y148" s="9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</row>
    <row r="149" spans="1:38" s="47" customFormat="1" ht="14.25" customHeight="1" x14ac:dyDescent="0.25">
      <c r="A149" s="38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95"/>
      <c r="O149" s="100"/>
      <c r="P149" s="200"/>
      <c r="Q149" s="200"/>
      <c r="R149" s="200"/>
      <c r="S149" s="200"/>
      <c r="T149" s="200"/>
      <c r="U149" s="200"/>
      <c r="V149" s="96"/>
      <c r="W149" s="96"/>
      <c r="X149" s="97"/>
      <c r="Y149" s="9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</row>
    <row r="150" spans="1:38" s="47" customFormat="1" ht="14.25" customHeight="1" x14ac:dyDescent="0.25">
      <c r="A150" s="38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95"/>
      <c r="O150" s="100"/>
      <c r="P150" s="200"/>
      <c r="Q150" s="200"/>
      <c r="R150" s="200"/>
      <c r="S150" s="200"/>
      <c r="T150" s="200"/>
      <c r="U150" s="200"/>
      <c r="V150" s="96"/>
      <c r="W150" s="96"/>
      <c r="X150" s="97"/>
      <c r="Y150" s="9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</row>
    <row r="151" spans="1:38" s="47" customFormat="1" ht="14.25" customHeight="1" x14ac:dyDescent="0.25">
      <c r="A151" s="38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95"/>
      <c r="O151" s="100"/>
      <c r="P151" s="200"/>
      <c r="Q151" s="200"/>
      <c r="R151" s="200"/>
      <c r="S151" s="200"/>
      <c r="T151" s="200"/>
      <c r="U151" s="200"/>
      <c r="V151" s="96"/>
      <c r="W151" s="96"/>
      <c r="X151" s="97"/>
      <c r="Y151" s="9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</row>
    <row r="152" spans="1:38" s="47" customFormat="1" ht="14.25" customHeight="1" x14ac:dyDescent="0.25">
      <c r="A152" s="38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95"/>
      <c r="O152" s="100"/>
      <c r="P152" s="200"/>
      <c r="Q152" s="200"/>
      <c r="R152" s="200"/>
      <c r="S152" s="200"/>
      <c r="T152" s="200"/>
      <c r="U152" s="200"/>
      <c r="V152" s="96"/>
      <c r="W152" s="96"/>
      <c r="X152" s="97"/>
      <c r="Y152" s="9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</row>
    <row r="153" spans="1:38" s="47" customFormat="1" ht="14.25" customHeight="1" x14ac:dyDescent="0.25">
      <c r="A153" s="38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95"/>
      <c r="O153" s="100"/>
      <c r="P153" s="200"/>
      <c r="Q153" s="200"/>
      <c r="R153" s="200"/>
      <c r="S153" s="200"/>
      <c r="T153" s="200"/>
      <c r="U153" s="200"/>
      <c r="V153" s="96"/>
      <c r="W153" s="96"/>
      <c r="X153" s="97"/>
      <c r="Y153" s="9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</row>
    <row r="154" spans="1:38" s="47" customFormat="1" ht="14.25" customHeight="1" x14ac:dyDescent="0.25">
      <c r="A154" s="38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95"/>
      <c r="O154" s="100"/>
      <c r="P154" s="200"/>
      <c r="Q154" s="200"/>
      <c r="R154" s="200"/>
      <c r="S154" s="200"/>
      <c r="T154" s="200"/>
      <c r="U154" s="200"/>
      <c r="V154" s="96"/>
      <c r="W154" s="96"/>
      <c r="X154" s="97"/>
      <c r="Y154" s="9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</row>
    <row r="155" spans="1:38" s="47" customFormat="1" ht="14.25" customHeight="1" x14ac:dyDescent="0.25">
      <c r="A155" s="38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95"/>
      <c r="O155" s="100"/>
      <c r="P155" s="200"/>
      <c r="Q155" s="200"/>
      <c r="R155" s="200"/>
      <c r="S155" s="200"/>
      <c r="T155" s="200"/>
      <c r="U155" s="200"/>
      <c r="V155" s="96"/>
      <c r="W155" s="96"/>
      <c r="X155" s="97"/>
      <c r="Y155" s="9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</row>
    <row r="156" spans="1:38" s="47" customFormat="1" ht="14.25" customHeight="1" x14ac:dyDescent="0.25">
      <c r="A156" s="38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95"/>
      <c r="O156" s="100"/>
      <c r="P156" s="200"/>
      <c r="Q156" s="200"/>
      <c r="R156" s="200"/>
      <c r="S156" s="200"/>
      <c r="T156" s="200"/>
      <c r="U156" s="200"/>
      <c r="V156" s="96"/>
      <c r="W156" s="96"/>
      <c r="X156" s="97"/>
      <c r="Y156" s="9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</row>
    <row r="157" spans="1:38" s="47" customFormat="1" ht="14.25" customHeight="1" x14ac:dyDescent="0.25">
      <c r="A157" s="38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95"/>
      <c r="O157" s="100"/>
      <c r="P157" s="200"/>
      <c r="Q157" s="200"/>
      <c r="R157" s="200"/>
      <c r="S157" s="200"/>
      <c r="T157" s="200"/>
      <c r="U157" s="200"/>
      <c r="V157" s="96"/>
      <c r="W157" s="96"/>
      <c r="X157" s="97"/>
      <c r="Y157" s="9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</row>
    <row r="158" spans="1:38" s="47" customFormat="1" ht="14.25" customHeight="1" x14ac:dyDescent="0.25">
      <c r="A158" s="38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95"/>
      <c r="O158" s="100"/>
      <c r="P158" s="200"/>
      <c r="Q158" s="200"/>
      <c r="R158" s="200"/>
      <c r="S158" s="200"/>
      <c r="T158" s="200"/>
      <c r="U158" s="200"/>
      <c r="V158" s="96"/>
      <c r="W158" s="96"/>
      <c r="X158" s="97"/>
      <c r="Y158" s="9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</row>
    <row r="159" spans="1:38" s="47" customFormat="1" ht="14.25" customHeight="1" x14ac:dyDescent="0.25">
      <c r="A159" s="38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95"/>
      <c r="O159" s="100"/>
      <c r="P159" s="200"/>
      <c r="Q159" s="200"/>
      <c r="R159" s="200"/>
      <c r="S159" s="200"/>
      <c r="T159" s="200"/>
      <c r="U159" s="200"/>
      <c r="V159" s="96"/>
      <c r="W159" s="96"/>
      <c r="X159" s="97"/>
      <c r="Y159" s="9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</row>
    <row r="160" spans="1:38" s="47" customFormat="1" ht="14.25" customHeight="1" x14ac:dyDescent="0.25">
      <c r="A160" s="38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95"/>
      <c r="O160" s="100"/>
      <c r="P160" s="200"/>
      <c r="Q160" s="200"/>
      <c r="R160" s="200"/>
      <c r="S160" s="200"/>
      <c r="T160" s="200"/>
      <c r="U160" s="200"/>
      <c r="V160" s="96"/>
      <c r="W160" s="96"/>
      <c r="X160" s="97"/>
      <c r="Y160" s="9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</row>
    <row r="161" spans="1:38" s="47" customFormat="1" ht="14.25" customHeight="1" x14ac:dyDescent="0.25">
      <c r="A161" s="38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95"/>
      <c r="O161" s="100"/>
      <c r="P161" s="200"/>
      <c r="Q161" s="200"/>
      <c r="R161" s="200"/>
      <c r="S161" s="200"/>
      <c r="T161" s="200"/>
      <c r="U161" s="200"/>
      <c r="V161" s="96"/>
      <c r="W161" s="96"/>
      <c r="X161" s="97"/>
      <c r="Y161" s="9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</row>
    <row r="162" spans="1:38" s="47" customFormat="1" ht="14.25" customHeight="1" x14ac:dyDescent="0.25">
      <c r="A162" s="38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95"/>
      <c r="O162" s="100"/>
      <c r="P162" s="200"/>
      <c r="Q162" s="200"/>
      <c r="R162" s="200"/>
      <c r="S162" s="200"/>
      <c r="T162" s="200"/>
      <c r="U162" s="200"/>
      <c r="V162" s="96"/>
      <c r="W162" s="96"/>
      <c r="X162" s="97"/>
      <c r="Y162" s="9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</row>
    <row r="163" spans="1:38" s="47" customFormat="1" ht="14.25" customHeight="1" x14ac:dyDescent="0.25">
      <c r="A163" s="38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95"/>
      <c r="O163" s="100"/>
      <c r="P163" s="200"/>
      <c r="Q163" s="200"/>
      <c r="R163" s="200"/>
      <c r="S163" s="200"/>
      <c r="T163" s="200"/>
      <c r="U163" s="200"/>
      <c r="V163" s="96"/>
      <c r="W163" s="96"/>
      <c r="X163" s="97"/>
      <c r="Y163" s="9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</row>
    <row r="164" spans="1:38" s="47" customFormat="1" ht="14.25" customHeight="1" x14ac:dyDescent="0.25">
      <c r="A164" s="38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95"/>
      <c r="O164" s="100"/>
      <c r="P164" s="200"/>
      <c r="Q164" s="200"/>
      <c r="R164" s="200"/>
      <c r="S164" s="200"/>
      <c r="T164" s="200"/>
      <c r="U164" s="200"/>
      <c r="V164" s="96"/>
      <c r="W164" s="96"/>
      <c r="X164" s="97"/>
      <c r="Y164" s="9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</row>
    <row r="165" spans="1:38" s="47" customFormat="1" ht="14.25" customHeight="1" x14ac:dyDescent="0.25">
      <c r="A165" s="38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95"/>
      <c r="O165" s="100"/>
      <c r="P165" s="200"/>
      <c r="Q165" s="200"/>
      <c r="R165" s="200"/>
      <c r="S165" s="200"/>
      <c r="T165" s="200"/>
      <c r="U165" s="200"/>
      <c r="V165" s="96"/>
      <c r="W165" s="96"/>
      <c r="X165" s="97"/>
      <c r="Y165" s="9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</row>
    <row r="166" spans="1:38" s="47" customFormat="1" ht="14.25" customHeight="1" x14ac:dyDescent="0.25">
      <c r="A166" s="38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95"/>
      <c r="O166" s="100"/>
      <c r="P166" s="200"/>
      <c r="Q166" s="200"/>
      <c r="R166" s="200"/>
      <c r="S166" s="200"/>
      <c r="T166" s="200"/>
      <c r="U166" s="200"/>
      <c r="V166" s="96"/>
      <c r="W166" s="96"/>
      <c r="X166" s="97"/>
      <c r="Y166" s="9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</row>
    <row r="167" spans="1:38" s="47" customFormat="1" ht="14.25" customHeight="1" x14ac:dyDescent="0.25">
      <c r="A167" s="38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95"/>
      <c r="O167" s="100"/>
      <c r="P167" s="200"/>
      <c r="Q167" s="200"/>
      <c r="R167" s="200"/>
      <c r="S167" s="200"/>
      <c r="T167" s="200"/>
      <c r="U167" s="200"/>
      <c r="V167" s="96"/>
      <c r="W167" s="96"/>
      <c r="X167" s="97"/>
      <c r="Y167" s="9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</row>
    <row r="168" spans="1:38" s="47" customFormat="1" ht="14.25" customHeight="1" x14ac:dyDescent="0.25">
      <c r="A168" s="38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95"/>
      <c r="O168" s="100"/>
      <c r="P168" s="200"/>
      <c r="Q168" s="200"/>
      <c r="R168" s="200"/>
      <c r="S168" s="200"/>
      <c r="T168" s="200"/>
      <c r="U168" s="200"/>
      <c r="V168" s="96"/>
      <c r="W168" s="96"/>
      <c r="X168" s="97"/>
      <c r="Y168" s="9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</row>
    <row r="169" spans="1:38" s="47" customFormat="1" ht="14.25" customHeight="1" x14ac:dyDescent="0.25">
      <c r="A169" s="38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95"/>
      <c r="O169" s="100"/>
      <c r="P169" s="200"/>
      <c r="Q169" s="200"/>
      <c r="R169" s="200"/>
      <c r="S169" s="200"/>
      <c r="T169" s="200"/>
      <c r="U169" s="200"/>
      <c r="V169" s="96"/>
      <c r="W169" s="96"/>
      <c r="X169" s="97"/>
      <c r="Y169" s="9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</row>
    <row r="170" spans="1:38" s="47" customFormat="1" ht="14.25" customHeight="1" x14ac:dyDescent="0.25">
      <c r="A170" s="38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95"/>
      <c r="O170" s="100"/>
      <c r="P170" s="200"/>
      <c r="Q170" s="200"/>
      <c r="R170" s="200"/>
      <c r="S170" s="200"/>
      <c r="T170" s="200"/>
      <c r="U170" s="200"/>
      <c r="V170" s="96"/>
      <c r="W170" s="96"/>
      <c r="X170" s="97"/>
      <c r="Y170" s="9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</row>
    <row r="171" spans="1:38" s="47" customFormat="1" ht="14.25" customHeight="1" x14ac:dyDescent="0.25">
      <c r="A171" s="38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95"/>
      <c r="O171" s="100"/>
      <c r="P171" s="200"/>
      <c r="Q171" s="200"/>
      <c r="R171" s="200"/>
      <c r="S171" s="200"/>
      <c r="T171" s="200"/>
      <c r="U171" s="200"/>
      <c r="V171" s="96"/>
      <c r="W171" s="96"/>
      <c r="X171" s="97"/>
      <c r="Y171" s="9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</row>
    <row r="172" spans="1:38" s="47" customFormat="1" ht="14.25" customHeight="1" x14ac:dyDescent="0.25">
      <c r="A172" s="38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95"/>
      <c r="O172" s="100"/>
      <c r="P172" s="200"/>
      <c r="Q172" s="200"/>
      <c r="R172" s="200"/>
      <c r="S172" s="200"/>
      <c r="T172" s="200"/>
      <c r="U172" s="200"/>
      <c r="V172" s="96"/>
      <c r="W172" s="96"/>
      <c r="X172" s="97"/>
      <c r="Y172" s="9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</row>
    <row r="173" spans="1:38" s="47" customFormat="1" ht="14.25" customHeight="1" x14ac:dyDescent="0.25">
      <c r="A173" s="38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95"/>
      <c r="O173" s="100"/>
      <c r="P173" s="200"/>
      <c r="Q173" s="200"/>
      <c r="R173" s="200"/>
      <c r="S173" s="200"/>
      <c r="T173" s="200"/>
      <c r="U173" s="200"/>
      <c r="V173" s="96"/>
      <c r="W173" s="96"/>
      <c r="X173" s="97"/>
      <c r="Y173" s="9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</row>
    <row r="174" spans="1:38" s="47" customFormat="1" ht="14.25" customHeight="1" x14ac:dyDescent="0.25">
      <c r="A174" s="38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95"/>
      <c r="O174" s="100"/>
      <c r="P174" s="200"/>
      <c r="Q174" s="200"/>
      <c r="R174" s="200"/>
      <c r="S174" s="200"/>
      <c r="T174" s="200"/>
      <c r="U174" s="200"/>
      <c r="V174" s="96"/>
      <c r="W174" s="96"/>
      <c r="X174" s="97"/>
      <c r="Y174" s="9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</row>
    <row r="175" spans="1:38" s="47" customFormat="1" ht="14.25" customHeight="1" x14ac:dyDescent="0.25">
      <c r="A175" s="38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95"/>
      <c r="O175" s="100"/>
      <c r="P175" s="200"/>
      <c r="Q175" s="200"/>
      <c r="R175" s="200"/>
      <c r="S175" s="200"/>
      <c r="T175" s="200"/>
      <c r="U175" s="200"/>
      <c r="V175" s="96"/>
      <c r="W175" s="96"/>
      <c r="X175" s="97"/>
      <c r="Y175" s="9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</row>
    <row r="176" spans="1:38" s="47" customFormat="1" ht="14.25" customHeight="1" x14ac:dyDescent="0.25">
      <c r="A176" s="38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95"/>
      <c r="O176" s="100"/>
      <c r="P176" s="200"/>
      <c r="Q176" s="200"/>
      <c r="R176" s="200"/>
      <c r="S176" s="200"/>
      <c r="T176" s="200"/>
      <c r="U176" s="200"/>
      <c r="V176" s="96"/>
      <c r="W176" s="96"/>
      <c r="X176" s="97"/>
      <c r="Y176" s="9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</row>
    <row r="177" spans="1:38" ht="14.25" customHeight="1" x14ac:dyDescent="0.25">
      <c r="A177" s="91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95"/>
      <c r="O177" s="100"/>
      <c r="P177" s="200"/>
      <c r="Q177" s="200"/>
      <c r="R177" s="200"/>
      <c r="S177" s="200"/>
      <c r="T177" s="200"/>
      <c r="U177" s="200"/>
      <c r="V177" s="96"/>
      <c r="W177" s="96"/>
      <c r="X177" s="97"/>
      <c r="Y177" s="98"/>
      <c r="Z177" s="38"/>
      <c r="AA177" s="38"/>
      <c r="AB177" s="38"/>
      <c r="AC177" s="38"/>
      <c r="AD177" s="38"/>
      <c r="AE177" s="38"/>
      <c r="AF177" s="91"/>
      <c r="AG177" s="91"/>
      <c r="AH177" s="91"/>
      <c r="AI177" s="91"/>
      <c r="AJ177" s="91"/>
      <c r="AK177" s="91"/>
      <c r="AL177" s="91"/>
    </row>
    <row r="178" spans="1:38" ht="14.25" customHeight="1" x14ac:dyDescent="0.25">
      <c r="A178" s="91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95"/>
      <c r="O178" s="100"/>
      <c r="P178" s="200"/>
      <c r="Q178" s="200"/>
      <c r="R178" s="200"/>
      <c r="S178" s="200"/>
      <c r="T178" s="200"/>
      <c r="U178" s="200"/>
      <c r="V178" s="96"/>
      <c r="W178" s="96"/>
      <c r="X178" s="97"/>
      <c r="Y178" s="98"/>
      <c r="Z178" s="38"/>
      <c r="AA178" s="38"/>
      <c r="AB178" s="38"/>
      <c r="AC178" s="38"/>
      <c r="AD178" s="38"/>
      <c r="AE178" s="38"/>
      <c r="AF178" s="91"/>
      <c r="AG178" s="91"/>
      <c r="AH178" s="91"/>
      <c r="AI178" s="91"/>
      <c r="AJ178" s="91"/>
      <c r="AK178" s="91"/>
      <c r="AL178" s="91"/>
    </row>
    <row r="179" spans="1:38" s="47" customFormat="1" ht="14.25" customHeight="1" x14ac:dyDescent="0.25">
      <c r="A179" s="65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38"/>
      <c r="Z179" s="91"/>
      <c r="AA179" s="91"/>
      <c r="AB179" s="91"/>
      <c r="AC179" s="91"/>
      <c r="AD179" s="91"/>
      <c r="AE179" s="91"/>
      <c r="AF179" s="38"/>
      <c r="AG179" s="38"/>
      <c r="AH179" s="38"/>
      <c r="AI179" s="38"/>
      <c r="AJ179" s="38"/>
      <c r="AK179" s="38"/>
      <c r="AL179" s="38"/>
    </row>
    <row r="180" spans="1:3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</row>
    <row r="181" spans="1:38" s="76" customFormat="1" ht="14.25" customHeight="1" x14ac:dyDescent="0.25">
      <c r="A181" s="93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9"/>
      <c r="M181" s="39"/>
      <c r="N181" s="39"/>
      <c r="O181" s="38"/>
      <c r="P181" s="38"/>
      <c r="Q181" s="38"/>
      <c r="R181" s="40"/>
      <c r="S181" s="40"/>
      <c r="T181" s="40"/>
      <c r="U181" s="40"/>
      <c r="V181" s="39"/>
      <c r="W181" s="38"/>
      <c r="X181" s="38"/>
      <c r="Y181" s="38"/>
      <c r="Z181" s="38"/>
      <c r="AA181" s="38"/>
      <c r="AB181" s="38"/>
      <c r="AC181" s="38"/>
      <c r="AD181" s="38"/>
      <c r="AE181" s="38"/>
      <c r="AF181" s="93"/>
      <c r="AG181" s="93"/>
      <c r="AH181" s="93"/>
      <c r="AI181" s="93"/>
      <c r="AJ181" s="93"/>
      <c r="AK181" s="93"/>
      <c r="AL181" s="93"/>
    </row>
    <row r="182" spans="1:3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</row>
    <row r="183" spans="1:38" ht="14.25" customHeight="1" x14ac:dyDescent="0.25">
      <c r="A183" s="91"/>
      <c r="B183" s="201"/>
      <c r="C183" s="202"/>
      <c r="D183" s="202"/>
      <c r="E183" s="45"/>
      <c r="F183" s="45"/>
      <c r="G183" s="45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45"/>
      <c r="W183" s="91"/>
      <c r="X183" s="91"/>
      <c r="Y183" s="37"/>
      <c r="Z183" s="91"/>
      <c r="AA183" s="91"/>
      <c r="AB183" s="91"/>
      <c r="AC183" s="91"/>
      <c r="AD183" s="93"/>
      <c r="AE183" s="91"/>
      <c r="AF183" s="91"/>
      <c r="AG183" s="91"/>
      <c r="AH183" s="91"/>
      <c r="AI183" s="91"/>
      <c r="AJ183" s="91"/>
      <c r="AK183" s="91"/>
      <c r="AL183" s="91"/>
    </row>
    <row r="184" spans="1:38" ht="14.25" customHeight="1" x14ac:dyDescent="0.25">
      <c r="A184" s="91"/>
      <c r="B184" s="203"/>
      <c r="C184" s="203"/>
      <c r="D184" s="203"/>
      <c r="E184" s="99"/>
      <c r="F184" s="99"/>
      <c r="G184" s="99"/>
      <c r="H184" s="204"/>
      <c r="I184" s="204"/>
      <c r="J184" s="204"/>
      <c r="K184" s="204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101"/>
      <c r="W184" s="91"/>
      <c r="X184" s="91"/>
      <c r="Y184" s="103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</row>
    <row r="185" spans="1:38" ht="14.25" customHeight="1" x14ac:dyDescent="0.25">
      <c r="A185" s="91"/>
      <c r="B185" s="203"/>
      <c r="C185" s="203"/>
      <c r="D185" s="203"/>
      <c r="E185" s="99"/>
      <c r="F185" s="99"/>
      <c r="G185" s="99"/>
      <c r="H185" s="204"/>
      <c r="I185" s="204"/>
      <c r="J185" s="204"/>
      <c r="K185" s="204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101"/>
      <c r="W185" s="91"/>
      <c r="X185" s="91"/>
      <c r="Y185" s="103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</row>
    <row r="186" spans="1:38" ht="14.25" customHeight="1" x14ac:dyDescent="0.25">
      <c r="A186" s="91"/>
      <c r="B186" s="203"/>
      <c r="C186" s="203"/>
      <c r="D186" s="203"/>
      <c r="E186" s="99"/>
      <c r="F186" s="99"/>
      <c r="G186" s="99"/>
      <c r="H186" s="204"/>
      <c r="I186" s="204"/>
      <c r="J186" s="204"/>
      <c r="K186" s="204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101"/>
      <c r="W186" s="91"/>
      <c r="X186" s="91"/>
      <c r="Y186" s="103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</row>
    <row r="187" spans="1:38" ht="14.25" customHeight="1" x14ac:dyDescent="0.25">
      <c r="A187" s="91"/>
      <c r="B187" s="203"/>
      <c r="C187" s="203"/>
      <c r="D187" s="203"/>
      <c r="E187" s="99"/>
      <c r="F187" s="99"/>
      <c r="G187" s="99"/>
      <c r="H187" s="204"/>
      <c r="I187" s="204"/>
      <c r="J187" s="204"/>
      <c r="K187" s="204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101"/>
      <c r="W187" s="91"/>
      <c r="X187" s="91"/>
      <c r="Y187" s="103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</row>
    <row r="188" spans="1:38" ht="14.25" customHeight="1" x14ac:dyDescent="0.25">
      <c r="A188" s="91"/>
      <c r="B188" s="203"/>
      <c r="C188" s="203"/>
      <c r="D188" s="203"/>
      <c r="E188" s="99"/>
      <c r="F188" s="99"/>
      <c r="G188" s="99"/>
      <c r="H188" s="204"/>
      <c r="I188" s="204"/>
      <c r="J188" s="204"/>
      <c r="K188" s="204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101"/>
      <c r="W188" s="91"/>
      <c r="X188" s="91"/>
      <c r="Y188" s="103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</row>
    <row r="189" spans="1:3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105"/>
      <c r="M189" s="105"/>
      <c r="N189" s="105"/>
      <c r="O189" s="105"/>
      <c r="P189" s="105"/>
      <c r="Q189" s="91"/>
      <c r="R189" s="91"/>
      <c r="S189" s="91"/>
      <c r="T189" s="91"/>
      <c r="U189" s="91"/>
      <c r="V189" s="91"/>
      <c r="W189" s="91"/>
      <c r="X189" s="91"/>
      <c r="Y189" s="106"/>
      <c r="Z189" s="10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</row>
    <row r="190" spans="1:38" s="47" customFormat="1" ht="14.25" customHeight="1" x14ac:dyDescent="0.25">
      <c r="A190" s="38"/>
      <c r="B190" s="91"/>
      <c r="C190" s="91"/>
      <c r="D190" s="91"/>
      <c r="E190" s="91"/>
      <c r="F190" s="91"/>
      <c r="G190" s="91"/>
      <c r="H190" s="91"/>
      <c r="I190" s="91"/>
      <c r="J190" s="91"/>
      <c r="K190" s="105"/>
      <c r="L190" s="105"/>
      <c r="M190" s="105"/>
      <c r="N190" s="105"/>
      <c r="O190" s="105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38"/>
      <c r="AG190" s="38"/>
      <c r="AH190" s="38"/>
      <c r="AI190" s="38"/>
      <c r="AJ190" s="38"/>
      <c r="AK190" s="38"/>
      <c r="AL190" s="38"/>
    </row>
    <row r="191" spans="1:38" s="47" customFormat="1" ht="14.25" customHeight="1" x14ac:dyDescent="0.25">
      <c r="A191" s="38"/>
      <c r="B191" s="201"/>
      <c r="C191" s="202"/>
      <c r="D191" s="202"/>
      <c r="E191" s="206"/>
      <c r="F191" s="206"/>
      <c r="G191" s="206"/>
      <c r="H191" s="206"/>
      <c r="I191" s="206"/>
      <c r="J191" s="206"/>
      <c r="K191" s="206"/>
      <c r="L191" s="206"/>
      <c r="M191" s="206"/>
      <c r="N191" s="45"/>
      <c r="O191" s="45"/>
      <c r="P191" s="45"/>
      <c r="Q191" s="201"/>
      <c r="R191" s="201"/>
      <c r="S191" s="201"/>
      <c r="T191" s="201"/>
      <c r="U191" s="41"/>
      <c r="V191" s="45"/>
      <c r="W191" s="45"/>
      <c r="X191" s="45"/>
      <c r="Y191" s="45"/>
      <c r="Z191" s="91"/>
      <c r="AA191" s="91"/>
      <c r="AB191" s="91"/>
      <c r="AC191" s="91"/>
      <c r="AD191" s="91"/>
      <c r="AE191" s="91"/>
      <c r="AF191" s="38"/>
      <c r="AG191" s="38"/>
      <c r="AH191" s="38"/>
      <c r="AI191" s="38"/>
      <c r="AJ191" s="38"/>
      <c r="AK191" s="38"/>
      <c r="AL191" s="38"/>
    </row>
    <row r="192" spans="1:38" s="47" customFormat="1" ht="14.25" customHeight="1" x14ac:dyDescent="0.25">
      <c r="A192" s="38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95"/>
      <c r="O192" s="100"/>
      <c r="P192" s="100"/>
      <c r="Q192" s="200"/>
      <c r="R192" s="200"/>
      <c r="S192" s="200"/>
      <c r="T192" s="200"/>
      <c r="U192" s="95"/>
      <c r="V192" s="96"/>
      <c r="W192" s="96"/>
      <c r="X192" s="97"/>
      <c r="Y192" s="9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</row>
    <row r="193" spans="1:38" s="47" customFormat="1" ht="14.25" customHeight="1" x14ac:dyDescent="0.25">
      <c r="A193" s="38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95"/>
      <c r="O193" s="100"/>
      <c r="P193" s="100"/>
      <c r="Q193" s="200"/>
      <c r="R193" s="200"/>
      <c r="S193" s="200"/>
      <c r="T193" s="200"/>
      <c r="U193" s="95"/>
      <c r="V193" s="96"/>
      <c r="W193" s="96"/>
      <c r="X193" s="97"/>
      <c r="Y193" s="9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</row>
    <row r="194" spans="1:38" s="47" customFormat="1" ht="14.25" customHeight="1" x14ac:dyDescent="0.25">
      <c r="A194" s="38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95"/>
      <c r="O194" s="100"/>
      <c r="P194" s="100"/>
      <c r="Q194" s="200"/>
      <c r="R194" s="200"/>
      <c r="S194" s="200"/>
      <c r="T194" s="200"/>
      <c r="U194" s="95"/>
      <c r="V194" s="96"/>
      <c r="W194" s="96"/>
      <c r="X194" s="97"/>
      <c r="Y194" s="9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</row>
    <row r="195" spans="1:38" s="47" customFormat="1" ht="14.25" customHeight="1" x14ac:dyDescent="0.25">
      <c r="A195" s="38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95"/>
      <c r="O195" s="100"/>
      <c r="P195" s="100"/>
      <c r="Q195" s="200"/>
      <c r="R195" s="200"/>
      <c r="S195" s="200"/>
      <c r="T195" s="200"/>
      <c r="U195" s="95"/>
      <c r="V195" s="96"/>
      <c r="W195" s="96"/>
      <c r="X195" s="97"/>
      <c r="Y195" s="9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</row>
    <row r="196" spans="1:38" s="47" customFormat="1" ht="14.25" customHeight="1" x14ac:dyDescent="0.25">
      <c r="A196" s="38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95"/>
      <c r="O196" s="100"/>
      <c r="P196" s="100"/>
      <c r="Q196" s="200"/>
      <c r="R196" s="200"/>
      <c r="S196" s="200"/>
      <c r="T196" s="200"/>
      <c r="U196" s="95"/>
      <c r="V196" s="96"/>
      <c r="W196" s="96"/>
      <c r="X196" s="97"/>
      <c r="Y196" s="9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</row>
    <row r="197" spans="1:38" s="47" customFormat="1" ht="14.25" customHeight="1" x14ac:dyDescent="0.25">
      <c r="A197" s="38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95"/>
      <c r="O197" s="100"/>
      <c r="P197" s="100"/>
      <c r="Q197" s="200"/>
      <c r="R197" s="200"/>
      <c r="S197" s="200"/>
      <c r="T197" s="200"/>
      <c r="U197" s="95"/>
      <c r="V197" s="96"/>
      <c r="W197" s="96"/>
      <c r="X197" s="97"/>
      <c r="Y197" s="9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</row>
    <row r="198" spans="1:38" s="47" customFormat="1" ht="14.25" customHeight="1" x14ac:dyDescent="0.25">
      <c r="A198" s="38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95"/>
      <c r="O198" s="100"/>
      <c r="P198" s="100"/>
      <c r="Q198" s="200"/>
      <c r="R198" s="200"/>
      <c r="S198" s="200"/>
      <c r="T198" s="200"/>
      <c r="U198" s="95"/>
      <c r="V198" s="96"/>
      <c r="W198" s="96"/>
      <c r="X198" s="97"/>
      <c r="Y198" s="9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</row>
    <row r="199" spans="1:38" s="47" customFormat="1" ht="14.25" customHeight="1" x14ac:dyDescent="0.25">
      <c r="A199" s="38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95"/>
      <c r="O199" s="100"/>
      <c r="P199" s="100"/>
      <c r="Q199" s="200"/>
      <c r="R199" s="200"/>
      <c r="S199" s="200"/>
      <c r="T199" s="200"/>
      <c r="U199" s="95"/>
      <c r="V199" s="96"/>
      <c r="W199" s="96"/>
      <c r="X199" s="97"/>
      <c r="Y199" s="9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</row>
    <row r="200" spans="1:38" s="47" customFormat="1" ht="14.25" customHeight="1" x14ac:dyDescent="0.25">
      <c r="A200" s="38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95"/>
      <c r="O200" s="100"/>
      <c r="P200" s="100"/>
      <c r="Q200" s="200"/>
      <c r="R200" s="200"/>
      <c r="S200" s="200"/>
      <c r="T200" s="200"/>
      <c r="U200" s="95"/>
      <c r="V200" s="96"/>
      <c r="W200" s="96"/>
      <c r="X200" s="97"/>
      <c r="Y200" s="9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</row>
    <row r="201" spans="1:38" s="47" customFormat="1" ht="14.25" customHeight="1" x14ac:dyDescent="0.25">
      <c r="A201" s="38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95"/>
      <c r="O201" s="100"/>
      <c r="P201" s="100"/>
      <c r="Q201" s="200"/>
      <c r="R201" s="200"/>
      <c r="S201" s="200"/>
      <c r="T201" s="200"/>
      <c r="U201" s="95"/>
      <c r="V201" s="96"/>
      <c r="W201" s="96"/>
      <c r="X201" s="97"/>
      <c r="Y201" s="9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</row>
    <row r="202" spans="1:38" s="47" customFormat="1" ht="14.25" customHeight="1" x14ac:dyDescent="0.25">
      <c r="A202" s="38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95"/>
      <c r="O202" s="100"/>
      <c r="P202" s="100"/>
      <c r="Q202" s="200"/>
      <c r="R202" s="200"/>
      <c r="S202" s="200"/>
      <c r="T202" s="200"/>
      <c r="U202" s="95"/>
      <c r="V202" s="96"/>
      <c r="W202" s="96"/>
      <c r="X202" s="97"/>
      <c r="Y202" s="9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</row>
    <row r="203" spans="1:38" s="47" customFormat="1" ht="14.25" customHeight="1" x14ac:dyDescent="0.25">
      <c r="A203" s="38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95"/>
      <c r="O203" s="100"/>
      <c r="P203" s="100"/>
      <c r="Q203" s="200"/>
      <c r="R203" s="200"/>
      <c r="S203" s="200"/>
      <c r="T203" s="200"/>
      <c r="U203" s="95"/>
      <c r="V203" s="96"/>
      <c r="W203" s="96"/>
      <c r="X203" s="97"/>
      <c r="Y203" s="9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</row>
    <row r="204" spans="1:38" s="47" customFormat="1" ht="14.25" customHeight="1" x14ac:dyDescent="0.25">
      <c r="A204" s="38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95"/>
      <c r="O204" s="100"/>
      <c r="P204" s="100"/>
      <c r="Q204" s="200"/>
      <c r="R204" s="200"/>
      <c r="S204" s="200"/>
      <c r="T204" s="200"/>
      <c r="U204" s="95"/>
      <c r="V204" s="96"/>
      <c r="W204" s="96"/>
      <c r="X204" s="97"/>
      <c r="Y204" s="9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</row>
    <row r="205" spans="1:38" s="47" customFormat="1" ht="14.25" customHeight="1" x14ac:dyDescent="0.25">
      <c r="A205" s="38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95"/>
      <c r="O205" s="100"/>
      <c r="P205" s="100"/>
      <c r="Q205" s="200"/>
      <c r="R205" s="200"/>
      <c r="S205" s="200"/>
      <c r="T205" s="200"/>
      <c r="U205" s="95"/>
      <c r="V205" s="96"/>
      <c r="W205" s="96"/>
      <c r="X205" s="97"/>
      <c r="Y205" s="9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</row>
    <row r="206" spans="1:38" s="47" customFormat="1" ht="14.25" customHeight="1" x14ac:dyDescent="0.25">
      <c r="A206" s="38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95"/>
      <c r="O206" s="100"/>
      <c r="P206" s="100"/>
      <c r="Q206" s="200"/>
      <c r="R206" s="200"/>
      <c r="S206" s="200"/>
      <c r="T206" s="200"/>
      <c r="U206" s="95"/>
      <c r="V206" s="96"/>
      <c r="W206" s="96"/>
      <c r="X206" s="97"/>
      <c r="Y206" s="9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</row>
    <row r="207" spans="1:38" s="47" customFormat="1" ht="14.25" customHeight="1" x14ac:dyDescent="0.25">
      <c r="A207" s="38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95"/>
      <c r="O207" s="100"/>
      <c r="P207" s="100"/>
      <c r="Q207" s="200"/>
      <c r="R207" s="200"/>
      <c r="S207" s="200"/>
      <c r="T207" s="200"/>
      <c r="U207" s="95"/>
      <c r="V207" s="96"/>
      <c r="W207" s="96"/>
      <c r="X207" s="97"/>
      <c r="Y207" s="9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</row>
    <row r="208" spans="1:38" s="47" customFormat="1" ht="14.25" customHeight="1" x14ac:dyDescent="0.25">
      <c r="A208" s="38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95"/>
      <c r="O208" s="100"/>
      <c r="P208" s="100"/>
      <c r="Q208" s="200"/>
      <c r="R208" s="200"/>
      <c r="S208" s="200"/>
      <c r="T208" s="200"/>
      <c r="U208" s="95"/>
      <c r="V208" s="96"/>
      <c r="W208" s="96"/>
      <c r="X208" s="97"/>
      <c r="Y208" s="9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</row>
    <row r="209" spans="1:38" s="47" customFormat="1" ht="14.25" customHeight="1" x14ac:dyDescent="0.25">
      <c r="A209" s="38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95"/>
      <c r="O209" s="100"/>
      <c r="P209" s="100"/>
      <c r="Q209" s="200"/>
      <c r="R209" s="200"/>
      <c r="S209" s="200"/>
      <c r="T209" s="200"/>
      <c r="U209" s="95"/>
      <c r="V209" s="96"/>
      <c r="W209" s="96"/>
      <c r="X209" s="97"/>
      <c r="Y209" s="9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</row>
    <row r="210" spans="1:38" s="47" customFormat="1" ht="14.25" customHeight="1" x14ac:dyDescent="0.25">
      <c r="A210" s="38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95"/>
      <c r="O210" s="100"/>
      <c r="P210" s="100"/>
      <c r="Q210" s="200"/>
      <c r="R210" s="200"/>
      <c r="S210" s="200"/>
      <c r="T210" s="200"/>
      <c r="U210" s="95"/>
      <c r="V210" s="96"/>
      <c r="W210" s="96"/>
      <c r="X210" s="97"/>
      <c r="Y210" s="9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</row>
    <row r="211" spans="1:38" s="47" customFormat="1" ht="14.25" customHeight="1" x14ac:dyDescent="0.25">
      <c r="A211" s="38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95"/>
      <c r="O211" s="100"/>
      <c r="P211" s="100"/>
      <c r="Q211" s="200"/>
      <c r="R211" s="200"/>
      <c r="S211" s="200"/>
      <c r="T211" s="200"/>
      <c r="U211" s="95"/>
      <c r="V211" s="96"/>
      <c r="W211" s="96"/>
      <c r="X211" s="97"/>
      <c r="Y211" s="9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</row>
    <row r="212" spans="1:38" s="47" customFormat="1" ht="14.25" customHeight="1" x14ac:dyDescent="0.25">
      <c r="A212" s="38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95"/>
      <c r="O212" s="100"/>
      <c r="P212" s="100"/>
      <c r="Q212" s="200"/>
      <c r="R212" s="200"/>
      <c r="S212" s="200"/>
      <c r="T212" s="200"/>
      <c r="U212" s="95"/>
      <c r="V212" s="96"/>
      <c r="W212" s="96"/>
      <c r="X212" s="97"/>
      <c r="Y212" s="9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</row>
    <row r="213" spans="1:38" s="47" customFormat="1" ht="14.25" customHeight="1" x14ac:dyDescent="0.25">
      <c r="A213" s="38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95"/>
      <c r="O213" s="100"/>
      <c r="P213" s="100"/>
      <c r="Q213" s="200"/>
      <c r="R213" s="200"/>
      <c r="S213" s="200"/>
      <c r="T213" s="200"/>
      <c r="U213" s="95"/>
      <c r="V213" s="96"/>
      <c r="W213" s="96"/>
      <c r="X213" s="97"/>
      <c r="Y213" s="9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</row>
    <row r="214" spans="1:38" s="47" customFormat="1" ht="14.25" customHeight="1" x14ac:dyDescent="0.25">
      <c r="A214" s="38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95"/>
      <c r="O214" s="100"/>
      <c r="P214" s="100"/>
      <c r="Q214" s="200"/>
      <c r="R214" s="200"/>
      <c r="S214" s="200"/>
      <c r="T214" s="200"/>
      <c r="U214" s="95"/>
      <c r="V214" s="96"/>
      <c r="W214" s="96"/>
      <c r="X214" s="97"/>
      <c r="Y214" s="9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</row>
    <row r="215" spans="1:38" s="47" customFormat="1" ht="14.25" customHeight="1" x14ac:dyDescent="0.25">
      <c r="A215" s="38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95"/>
      <c r="O215" s="100"/>
      <c r="P215" s="100"/>
      <c r="Q215" s="200"/>
      <c r="R215" s="200"/>
      <c r="S215" s="200"/>
      <c r="T215" s="200"/>
      <c r="U215" s="95"/>
      <c r="V215" s="96"/>
      <c r="W215" s="96"/>
      <c r="X215" s="97"/>
      <c r="Y215" s="9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</row>
    <row r="216" spans="1:38" s="47" customFormat="1" ht="14.25" customHeight="1" x14ac:dyDescent="0.25">
      <c r="A216" s="38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95"/>
      <c r="O216" s="100"/>
      <c r="P216" s="100"/>
      <c r="Q216" s="200"/>
      <c r="R216" s="200"/>
      <c r="S216" s="200"/>
      <c r="T216" s="200"/>
      <c r="U216" s="95"/>
      <c r="V216" s="96"/>
      <c r="W216" s="96"/>
      <c r="X216" s="97"/>
      <c r="Y216" s="9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</row>
    <row r="217" spans="1:38" s="47" customFormat="1" ht="14.25" customHeight="1" x14ac:dyDescent="0.25">
      <c r="A217" s="38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95"/>
      <c r="O217" s="100"/>
      <c r="P217" s="100"/>
      <c r="Q217" s="200"/>
      <c r="R217" s="200"/>
      <c r="S217" s="200"/>
      <c r="T217" s="200"/>
      <c r="U217" s="95"/>
      <c r="V217" s="96"/>
      <c r="W217" s="96"/>
      <c r="X217" s="97"/>
      <c r="Y217" s="9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</row>
    <row r="218" spans="1:38" s="47" customFormat="1" ht="14.25" customHeight="1" x14ac:dyDescent="0.25">
      <c r="A218" s="38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95"/>
      <c r="O218" s="100"/>
      <c r="P218" s="100"/>
      <c r="Q218" s="200"/>
      <c r="R218" s="200"/>
      <c r="S218" s="200"/>
      <c r="T218" s="200"/>
      <c r="U218" s="95"/>
      <c r="V218" s="96"/>
      <c r="W218" s="96"/>
      <c r="X218" s="97"/>
      <c r="Y218" s="9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</row>
    <row r="219" spans="1:38" s="47" customFormat="1" ht="14.25" customHeight="1" x14ac:dyDescent="0.25">
      <c r="A219" s="38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95"/>
      <c r="O219" s="100"/>
      <c r="P219" s="100"/>
      <c r="Q219" s="200"/>
      <c r="R219" s="200"/>
      <c r="S219" s="200"/>
      <c r="T219" s="200"/>
      <c r="U219" s="95"/>
      <c r="V219" s="96"/>
      <c r="W219" s="96"/>
      <c r="X219" s="97"/>
      <c r="Y219" s="9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</row>
    <row r="220" spans="1:38" s="47" customFormat="1" ht="14.25" customHeight="1" x14ac:dyDescent="0.25">
      <c r="A220" s="38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95"/>
      <c r="O220" s="100"/>
      <c r="P220" s="100"/>
      <c r="Q220" s="200"/>
      <c r="R220" s="200"/>
      <c r="S220" s="200"/>
      <c r="T220" s="200"/>
      <c r="U220" s="95"/>
      <c r="V220" s="96"/>
      <c r="W220" s="96"/>
      <c r="X220" s="97"/>
      <c r="Y220" s="9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</row>
    <row r="221" spans="1:38" s="47" customFormat="1" ht="14.25" customHeight="1" x14ac:dyDescent="0.25">
      <c r="A221" s="38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95"/>
      <c r="O221" s="100"/>
      <c r="P221" s="100"/>
      <c r="Q221" s="200"/>
      <c r="R221" s="200"/>
      <c r="S221" s="200"/>
      <c r="T221" s="200"/>
      <c r="U221" s="95"/>
      <c r="V221" s="96"/>
      <c r="W221" s="96"/>
      <c r="X221" s="97"/>
      <c r="Y221" s="9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</row>
    <row r="222" spans="1:38" s="47" customFormat="1" ht="14.25" customHeight="1" x14ac:dyDescent="0.25">
      <c r="A222" s="38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95"/>
      <c r="O222" s="100"/>
      <c r="P222" s="100"/>
      <c r="Q222" s="200"/>
      <c r="R222" s="200"/>
      <c r="S222" s="200"/>
      <c r="T222" s="200"/>
      <c r="U222" s="95"/>
      <c r="V222" s="96"/>
      <c r="W222" s="96"/>
      <c r="X222" s="97"/>
      <c r="Y222" s="9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</row>
    <row r="223" spans="1:38" s="47" customFormat="1" ht="14.25" customHeight="1" x14ac:dyDescent="0.25">
      <c r="A223" s="38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95"/>
      <c r="O223" s="100"/>
      <c r="P223" s="100"/>
      <c r="Q223" s="200"/>
      <c r="R223" s="200"/>
      <c r="S223" s="200"/>
      <c r="T223" s="200"/>
      <c r="U223" s="95"/>
      <c r="V223" s="96"/>
      <c r="W223" s="96"/>
      <c r="X223" s="97"/>
      <c r="Y223" s="9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</row>
    <row r="224" spans="1:38" s="47" customFormat="1" ht="14.25" customHeight="1" x14ac:dyDescent="0.25">
      <c r="A224" s="38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95"/>
      <c r="O224" s="100"/>
      <c r="P224" s="100"/>
      <c r="Q224" s="200"/>
      <c r="R224" s="200"/>
      <c r="S224" s="200"/>
      <c r="T224" s="200"/>
      <c r="U224" s="95"/>
      <c r="V224" s="96"/>
      <c r="W224" s="96"/>
      <c r="X224" s="97"/>
      <c r="Y224" s="9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</row>
    <row r="225" spans="1:38" s="47" customFormat="1" ht="14.25" customHeight="1" x14ac:dyDescent="0.25">
      <c r="A225" s="38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95"/>
      <c r="O225" s="100"/>
      <c r="P225" s="100"/>
      <c r="Q225" s="200"/>
      <c r="R225" s="200"/>
      <c r="S225" s="200"/>
      <c r="T225" s="200"/>
      <c r="U225" s="95"/>
      <c r="V225" s="96"/>
      <c r="W225" s="96"/>
      <c r="X225" s="97"/>
      <c r="Y225" s="9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</row>
    <row r="226" spans="1:38" s="47" customFormat="1" ht="14.25" customHeight="1" x14ac:dyDescent="0.25">
      <c r="A226" s="38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95"/>
      <c r="O226" s="100"/>
      <c r="P226" s="100"/>
      <c r="Q226" s="200"/>
      <c r="R226" s="200"/>
      <c r="S226" s="200"/>
      <c r="T226" s="200"/>
      <c r="U226" s="95"/>
      <c r="V226" s="96"/>
      <c r="W226" s="96"/>
      <c r="X226" s="97"/>
      <c r="Y226" s="9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</row>
    <row r="227" spans="1:38" s="47" customFormat="1" ht="14.25" customHeight="1" x14ac:dyDescent="0.25">
      <c r="A227" s="38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95"/>
      <c r="O227" s="100"/>
      <c r="P227" s="100"/>
      <c r="Q227" s="200"/>
      <c r="R227" s="200"/>
      <c r="S227" s="200"/>
      <c r="T227" s="200"/>
      <c r="U227" s="95"/>
      <c r="V227" s="96"/>
      <c r="W227" s="96"/>
      <c r="X227" s="97"/>
      <c r="Y227" s="9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</row>
    <row r="228" spans="1:38" s="47" customFormat="1" ht="14.25" customHeight="1" x14ac:dyDescent="0.25">
      <c r="A228" s="38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95"/>
      <c r="O228" s="100"/>
      <c r="P228" s="100"/>
      <c r="Q228" s="200"/>
      <c r="R228" s="200"/>
      <c r="S228" s="200"/>
      <c r="T228" s="200"/>
      <c r="U228" s="95"/>
      <c r="V228" s="96"/>
      <c r="W228" s="96"/>
      <c r="X228" s="97"/>
      <c r="Y228" s="9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</row>
    <row r="229" spans="1:38" s="47" customFormat="1" ht="14.25" customHeight="1" x14ac:dyDescent="0.25">
      <c r="A229" s="38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95"/>
      <c r="O229" s="100"/>
      <c r="P229" s="100"/>
      <c r="Q229" s="200"/>
      <c r="R229" s="200"/>
      <c r="S229" s="200"/>
      <c r="T229" s="200"/>
      <c r="U229" s="95"/>
      <c r="V229" s="96"/>
      <c r="W229" s="96"/>
      <c r="X229" s="97"/>
      <c r="Y229" s="9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</row>
    <row r="230" spans="1:38" ht="14.25" customHeight="1" x14ac:dyDescent="0.25">
      <c r="A230" s="91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95"/>
      <c r="O230" s="100"/>
      <c r="P230" s="100"/>
      <c r="Q230" s="200"/>
      <c r="R230" s="200"/>
      <c r="S230" s="200"/>
      <c r="T230" s="200"/>
      <c r="U230" s="95"/>
      <c r="V230" s="96"/>
      <c r="W230" s="96"/>
      <c r="X230" s="97"/>
      <c r="Y230" s="98"/>
      <c r="Z230" s="38"/>
      <c r="AA230" s="38"/>
      <c r="AB230" s="38"/>
      <c r="AC230" s="38"/>
      <c r="AD230" s="38"/>
      <c r="AE230" s="38"/>
      <c r="AF230" s="91"/>
      <c r="AG230" s="91"/>
      <c r="AH230" s="91"/>
      <c r="AI230" s="91"/>
      <c r="AJ230" s="91"/>
      <c r="AK230" s="91"/>
      <c r="AL230" s="91"/>
    </row>
    <row r="231" spans="1:38" ht="14.25" customHeight="1" x14ac:dyDescent="0.25">
      <c r="A231" s="91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95"/>
      <c r="O231" s="100"/>
      <c r="P231" s="100"/>
      <c r="Q231" s="200"/>
      <c r="R231" s="200"/>
      <c r="S231" s="200"/>
      <c r="T231" s="200"/>
      <c r="U231" s="95"/>
      <c r="V231" s="96"/>
      <c r="W231" s="96"/>
      <c r="X231" s="97"/>
      <c r="Y231" s="98"/>
      <c r="Z231" s="38"/>
      <c r="AA231" s="38"/>
      <c r="AB231" s="38"/>
      <c r="AC231" s="38"/>
      <c r="AD231" s="38"/>
      <c r="AE231" s="38"/>
      <c r="AF231" s="91"/>
      <c r="AG231" s="91"/>
      <c r="AH231" s="91"/>
      <c r="AI231" s="91"/>
      <c r="AJ231" s="91"/>
      <c r="AK231" s="91"/>
      <c r="AL231" s="91"/>
    </row>
    <row r="232" spans="1:38" s="47" customFormat="1" ht="14.25" customHeight="1" x14ac:dyDescent="0.25">
      <c r="A232" s="65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38"/>
      <c r="AG232" s="38"/>
      <c r="AH232" s="38"/>
      <c r="AI232" s="38"/>
      <c r="AJ232" s="38"/>
      <c r="AK232" s="38"/>
      <c r="AL232" s="38"/>
    </row>
    <row r="233" spans="1:3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</row>
    <row r="234" spans="1:38" s="76" customFormat="1" ht="14.25" customHeight="1" x14ac:dyDescent="0.25">
      <c r="A234" s="93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8"/>
      <c r="P234" s="38"/>
      <c r="Q234" s="38"/>
      <c r="R234" s="40"/>
      <c r="S234" s="40"/>
      <c r="T234" s="40"/>
      <c r="U234" s="40"/>
      <c r="V234" s="39"/>
      <c r="W234" s="38"/>
      <c r="X234" s="38"/>
      <c r="Y234" s="38"/>
      <c r="Z234" s="38"/>
      <c r="AA234" s="38"/>
      <c r="AB234" s="38"/>
      <c r="AC234" s="38"/>
      <c r="AD234" s="38"/>
      <c r="AE234" s="38"/>
      <c r="AF234" s="93"/>
      <c r="AG234" s="93"/>
      <c r="AH234" s="93"/>
      <c r="AI234" s="93"/>
      <c r="AJ234" s="93"/>
      <c r="AK234" s="93"/>
      <c r="AL234" s="93"/>
    </row>
    <row r="235" spans="1:3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</row>
    <row r="236" spans="1:38" ht="14.25" customHeight="1" x14ac:dyDescent="0.25">
      <c r="A236" s="91"/>
      <c r="B236" s="201"/>
      <c r="C236" s="202"/>
      <c r="D236" s="202"/>
      <c r="E236" s="45"/>
      <c r="F236" s="45"/>
      <c r="G236" s="45"/>
      <c r="H236" s="201"/>
      <c r="I236" s="201"/>
      <c r="J236" s="201"/>
      <c r="K236" s="201"/>
      <c r="L236" s="201"/>
      <c r="M236" s="201"/>
      <c r="N236" s="201"/>
      <c r="O236" s="201"/>
      <c r="P236" s="201"/>
      <c r="Q236" s="45"/>
      <c r="R236" s="91"/>
      <c r="S236" s="91"/>
      <c r="T236" s="91"/>
      <c r="U236" s="91"/>
      <c r="V236" s="91"/>
      <c r="W236" s="93"/>
      <c r="X236" s="37"/>
      <c r="Y236" s="93"/>
      <c r="Z236" s="93"/>
      <c r="AA236" s="93"/>
      <c r="AB236" s="93"/>
      <c r="AC236" s="93"/>
      <c r="AD236" s="93"/>
      <c r="AE236" s="93"/>
      <c r="AF236" s="91"/>
      <c r="AG236" s="91"/>
      <c r="AH236" s="91"/>
      <c r="AI236" s="91"/>
      <c r="AJ236" s="91"/>
      <c r="AK236" s="91"/>
      <c r="AL236" s="91"/>
    </row>
    <row r="237" spans="1:38" ht="14.25" customHeight="1" x14ac:dyDescent="0.25">
      <c r="A237" s="91"/>
      <c r="B237" s="203"/>
      <c r="C237" s="203"/>
      <c r="D237" s="203"/>
      <c r="E237" s="99"/>
      <c r="F237" s="99"/>
      <c r="G237" s="99"/>
      <c r="H237" s="204"/>
      <c r="I237" s="204"/>
      <c r="J237" s="204"/>
      <c r="K237" s="204"/>
      <c r="L237" s="205"/>
      <c r="M237" s="205"/>
      <c r="N237" s="205"/>
      <c r="O237" s="205"/>
      <c r="P237" s="205"/>
      <c r="Q237" s="101"/>
      <c r="R237" s="91"/>
      <c r="S237" s="91"/>
      <c r="T237" s="91"/>
      <c r="U237" s="91"/>
      <c r="V237" s="91"/>
      <c r="W237" s="91"/>
      <c r="X237" s="103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</row>
    <row r="238" spans="1:38" ht="14.25" customHeight="1" x14ac:dyDescent="0.25">
      <c r="A238" s="91"/>
      <c r="B238" s="203"/>
      <c r="C238" s="203"/>
      <c r="D238" s="203"/>
      <c r="E238" s="99"/>
      <c r="F238" s="99"/>
      <c r="G238" s="99"/>
      <c r="H238" s="204"/>
      <c r="I238" s="204"/>
      <c r="J238" s="204"/>
      <c r="K238" s="204"/>
      <c r="L238" s="205"/>
      <c r="M238" s="205"/>
      <c r="N238" s="205"/>
      <c r="O238" s="205"/>
      <c r="P238" s="205"/>
      <c r="Q238" s="101"/>
      <c r="R238" s="91"/>
      <c r="S238" s="91"/>
      <c r="T238" s="91"/>
      <c r="U238" s="91"/>
      <c r="V238" s="91"/>
      <c r="W238" s="91"/>
      <c r="X238" s="103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</row>
    <row r="239" spans="1:38" ht="14.25" customHeight="1" x14ac:dyDescent="0.25">
      <c r="A239" s="91"/>
      <c r="B239" s="203"/>
      <c r="C239" s="203"/>
      <c r="D239" s="203"/>
      <c r="E239" s="99"/>
      <c r="F239" s="99"/>
      <c r="G239" s="99"/>
      <c r="H239" s="204"/>
      <c r="I239" s="204"/>
      <c r="J239" s="204"/>
      <c r="K239" s="204"/>
      <c r="L239" s="205"/>
      <c r="M239" s="205"/>
      <c r="N239" s="205"/>
      <c r="O239" s="205"/>
      <c r="P239" s="205"/>
      <c r="Q239" s="101"/>
      <c r="R239" s="91"/>
      <c r="S239" s="91"/>
      <c r="T239" s="91"/>
      <c r="U239" s="91"/>
      <c r="V239" s="91"/>
      <c r="W239" s="91"/>
      <c r="X239" s="103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</row>
    <row r="240" spans="1:38" ht="14.25" customHeight="1" x14ac:dyDescent="0.25">
      <c r="A240" s="91"/>
      <c r="B240" s="203"/>
      <c r="C240" s="203"/>
      <c r="D240" s="203"/>
      <c r="E240" s="99"/>
      <c r="F240" s="99"/>
      <c r="G240" s="99"/>
      <c r="H240" s="204"/>
      <c r="I240" s="204"/>
      <c r="J240" s="204"/>
      <c r="K240" s="204"/>
      <c r="L240" s="205"/>
      <c r="M240" s="205"/>
      <c r="N240" s="205"/>
      <c r="O240" s="205"/>
      <c r="P240" s="205"/>
      <c r="Q240" s="101"/>
      <c r="R240" s="91"/>
      <c r="S240" s="91"/>
      <c r="T240" s="91"/>
      <c r="U240" s="91"/>
      <c r="V240" s="91"/>
      <c r="W240" s="91"/>
      <c r="X240" s="103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</row>
    <row r="241" spans="1:38" ht="14.25" customHeight="1" x14ac:dyDescent="0.25">
      <c r="A241" s="91"/>
      <c r="B241" s="203"/>
      <c r="C241" s="203"/>
      <c r="D241" s="203"/>
      <c r="E241" s="99"/>
      <c r="F241" s="99"/>
      <c r="G241" s="99"/>
      <c r="H241" s="204"/>
      <c r="I241" s="204"/>
      <c r="J241" s="204"/>
      <c r="K241" s="204"/>
      <c r="L241" s="205"/>
      <c r="M241" s="205"/>
      <c r="N241" s="205"/>
      <c r="O241" s="205"/>
      <c r="P241" s="205"/>
      <c r="Q241" s="101"/>
      <c r="R241" s="91"/>
      <c r="S241" s="91"/>
      <c r="T241" s="91"/>
      <c r="U241" s="91"/>
      <c r="V241" s="91"/>
      <c r="W241" s="91"/>
      <c r="X241" s="103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</row>
    <row r="242" spans="1:38" ht="14.25" customHeight="1" x14ac:dyDescent="0.25">
      <c r="A242" s="91"/>
      <c r="B242" s="203"/>
      <c r="C242" s="203"/>
      <c r="D242" s="203"/>
      <c r="E242" s="99"/>
      <c r="F242" s="99"/>
      <c r="G242" s="99"/>
      <c r="H242" s="204"/>
      <c r="I242" s="204"/>
      <c r="J242" s="204"/>
      <c r="K242" s="204"/>
      <c r="L242" s="205"/>
      <c r="M242" s="205"/>
      <c r="N242" s="205"/>
      <c r="O242" s="205"/>
      <c r="P242" s="205"/>
      <c r="Q242" s="101"/>
      <c r="R242" s="91"/>
      <c r="S242" s="91"/>
      <c r="T242" s="91"/>
      <c r="U242" s="91"/>
      <c r="V242" s="91"/>
      <c r="W242" s="91"/>
      <c r="X242" s="103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</row>
    <row r="243" spans="1:38" ht="14.25" customHeight="1" x14ac:dyDescent="0.25">
      <c r="A243" s="91"/>
      <c r="B243" s="203"/>
      <c r="C243" s="203"/>
      <c r="D243" s="203"/>
      <c r="E243" s="99"/>
      <c r="F243" s="99"/>
      <c r="G243" s="99"/>
      <c r="H243" s="204"/>
      <c r="I243" s="204"/>
      <c r="J243" s="204"/>
      <c r="K243" s="204"/>
      <c r="L243" s="205"/>
      <c r="M243" s="205"/>
      <c r="N243" s="205"/>
      <c r="O243" s="205"/>
      <c r="P243" s="205"/>
      <c r="Q243" s="101"/>
      <c r="R243" s="91"/>
      <c r="S243" s="91"/>
      <c r="T243" s="91"/>
      <c r="U243" s="91"/>
      <c r="V243" s="91"/>
      <c r="W243" s="91"/>
      <c r="X243" s="103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</row>
    <row r="244" spans="1:3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105"/>
      <c r="M244" s="105"/>
      <c r="N244" s="105"/>
      <c r="O244" s="105"/>
      <c r="P244" s="105"/>
      <c r="Q244" s="91"/>
      <c r="R244" s="91"/>
      <c r="S244" s="91"/>
      <c r="T244" s="91"/>
      <c r="U244" s="91"/>
      <c r="V244" s="91"/>
      <c r="W244" s="91"/>
      <c r="X244" s="102"/>
      <c r="Y244" s="10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</row>
    <row r="245" spans="1:38" s="47" customFormat="1" ht="14.25" customHeight="1" x14ac:dyDescent="0.25">
      <c r="A245" s="38"/>
      <c r="B245" s="91"/>
      <c r="C245" s="91"/>
      <c r="D245" s="91"/>
      <c r="E245" s="91"/>
      <c r="F245" s="91"/>
      <c r="G245" s="91"/>
      <c r="H245" s="91"/>
      <c r="I245" s="91"/>
      <c r="J245" s="91"/>
      <c r="K245" s="105"/>
      <c r="L245" s="105"/>
      <c r="M245" s="105"/>
      <c r="N245" s="105"/>
      <c r="O245" s="105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38"/>
      <c r="AG245" s="38"/>
      <c r="AH245" s="38"/>
      <c r="AI245" s="38"/>
      <c r="AJ245" s="38"/>
      <c r="AK245" s="38"/>
      <c r="AL245" s="38"/>
    </row>
    <row r="246" spans="1:38" s="47" customFormat="1" ht="14.25" customHeight="1" x14ac:dyDescent="0.25">
      <c r="A246" s="38"/>
      <c r="B246" s="201"/>
      <c r="C246" s="202"/>
      <c r="D246" s="202"/>
      <c r="E246" s="206"/>
      <c r="F246" s="206"/>
      <c r="G246" s="206"/>
      <c r="H246" s="206"/>
      <c r="I246" s="206"/>
      <c r="J246" s="206"/>
      <c r="K246" s="206"/>
      <c r="L246" s="206"/>
      <c r="M246" s="206"/>
      <c r="N246" s="45"/>
      <c r="O246" s="45"/>
      <c r="P246" s="201"/>
      <c r="Q246" s="201"/>
      <c r="R246" s="201"/>
      <c r="S246" s="201"/>
      <c r="T246" s="201"/>
      <c r="U246" s="201"/>
      <c r="V246" s="45"/>
      <c r="W246" s="45"/>
      <c r="X246" s="45"/>
      <c r="Y246" s="45"/>
      <c r="Z246" s="91"/>
      <c r="AA246" s="91"/>
      <c r="AB246" s="91"/>
      <c r="AC246" s="91"/>
      <c r="AD246" s="91"/>
      <c r="AE246" s="91"/>
      <c r="AF246" s="38"/>
      <c r="AG246" s="38"/>
      <c r="AH246" s="38"/>
      <c r="AI246" s="38"/>
      <c r="AJ246" s="38"/>
      <c r="AK246" s="38"/>
      <c r="AL246" s="38"/>
    </row>
    <row r="247" spans="1:38" s="47" customFormat="1" ht="14.25" customHeight="1" x14ac:dyDescent="0.25">
      <c r="A247" s="38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95"/>
      <c r="O247" s="100"/>
      <c r="P247" s="200"/>
      <c r="Q247" s="200"/>
      <c r="R247" s="200"/>
      <c r="S247" s="200"/>
      <c r="T247" s="200"/>
      <c r="U247" s="200"/>
      <c r="V247" s="96"/>
      <c r="W247" s="96"/>
      <c r="X247" s="97"/>
      <c r="Y247" s="9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</row>
    <row r="248" spans="1:38" s="47" customFormat="1" ht="14.25" customHeight="1" x14ac:dyDescent="0.25">
      <c r="A248" s="38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95"/>
      <c r="O248" s="100"/>
      <c r="P248" s="200"/>
      <c r="Q248" s="200"/>
      <c r="R248" s="200"/>
      <c r="S248" s="200"/>
      <c r="T248" s="200"/>
      <c r="U248" s="200"/>
      <c r="V248" s="96"/>
      <c r="W248" s="96"/>
      <c r="X248" s="97"/>
      <c r="Y248" s="9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</row>
    <row r="249" spans="1:38" s="47" customFormat="1" ht="14.25" customHeight="1" x14ac:dyDescent="0.25">
      <c r="A249" s="38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95"/>
      <c r="O249" s="100"/>
      <c r="P249" s="200"/>
      <c r="Q249" s="200"/>
      <c r="R249" s="200"/>
      <c r="S249" s="200"/>
      <c r="T249" s="200"/>
      <c r="U249" s="200"/>
      <c r="V249" s="96"/>
      <c r="W249" s="96"/>
      <c r="X249" s="97"/>
      <c r="Y249" s="9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</row>
    <row r="250" spans="1:38" s="47" customFormat="1" ht="14.25" customHeight="1" x14ac:dyDescent="0.25">
      <c r="A250" s="38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95"/>
      <c r="O250" s="100"/>
      <c r="P250" s="200"/>
      <c r="Q250" s="200"/>
      <c r="R250" s="200"/>
      <c r="S250" s="200"/>
      <c r="T250" s="200"/>
      <c r="U250" s="200"/>
      <c r="V250" s="96"/>
      <c r="W250" s="96"/>
      <c r="X250" s="97"/>
      <c r="Y250" s="9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</row>
    <row r="251" spans="1:38" s="47" customFormat="1" ht="14.25" customHeight="1" x14ac:dyDescent="0.25">
      <c r="A251" s="38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95"/>
      <c r="O251" s="100"/>
      <c r="P251" s="200"/>
      <c r="Q251" s="200"/>
      <c r="R251" s="200"/>
      <c r="S251" s="200"/>
      <c r="T251" s="200"/>
      <c r="U251" s="200"/>
      <c r="V251" s="96"/>
      <c r="W251" s="96"/>
      <c r="X251" s="97"/>
      <c r="Y251" s="9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</row>
    <row r="252" spans="1:38" s="47" customFormat="1" ht="14.25" customHeight="1" x14ac:dyDescent="0.25">
      <c r="A252" s="38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95"/>
      <c r="O252" s="100"/>
      <c r="P252" s="200"/>
      <c r="Q252" s="200"/>
      <c r="R252" s="200"/>
      <c r="S252" s="200"/>
      <c r="T252" s="200"/>
      <c r="U252" s="200"/>
      <c r="V252" s="96"/>
      <c r="W252" s="96"/>
      <c r="X252" s="97"/>
      <c r="Y252" s="9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</row>
    <row r="253" spans="1:38" s="47" customFormat="1" ht="14.25" customHeight="1" x14ac:dyDescent="0.25">
      <c r="A253" s="38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95"/>
      <c r="O253" s="100"/>
      <c r="P253" s="200"/>
      <c r="Q253" s="200"/>
      <c r="R253" s="200"/>
      <c r="S253" s="200"/>
      <c r="T253" s="200"/>
      <c r="U253" s="200"/>
      <c r="V253" s="96"/>
      <c r="W253" s="96"/>
      <c r="X253" s="97"/>
      <c r="Y253" s="9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</row>
    <row r="254" spans="1:38" s="47" customFormat="1" ht="14.25" customHeight="1" x14ac:dyDescent="0.25">
      <c r="A254" s="38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95"/>
      <c r="O254" s="100"/>
      <c r="P254" s="200"/>
      <c r="Q254" s="200"/>
      <c r="R254" s="200"/>
      <c r="S254" s="200"/>
      <c r="T254" s="200"/>
      <c r="U254" s="200"/>
      <c r="V254" s="96"/>
      <c r="W254" s="96"/>
      <c r="X254" s="97"/>
      <c r="Y254" s="9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</row>
    <row r="255" spans="1:38" s="47" customFormat="1" ht="14.25" customHeight="1" x14ac:dyDescent="0.25">
      <c r="A255" s="38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95"/>
      <c r="O255" s="100"/>
      <c r="P255" s="200"/>
      <c r="Q255" s="200"/>
      <c r="R255" s="200"/>
      <c r="S255" s="200"/>
      <c r="T255" s="200"/>
      <c r="U255" s="200"/>
      <c r="V255" s="96"/>
      <c r="W255" s="96"/>
      <c r="X255" s="97"/>
      <c r="Y255" s="9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</row>
    <row r="256" spans="1:38" s="47" customFormat="1" ht="14.25" customHeight="1" x14ac:dyDescent="0.25">
      <c r="A256" s="38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95"/>
      <c r="O256" s="100"/>
      <c r="P256" s="200"/>
      <c r="Q256" s="200"/>
      <c r="R256" s="200"/>
      <c r="S256" s="200"/>
      <c r="T256" s="200"/>
      <c r="U256" s="200"/>
      <c r="V256" s="96"/>
      <c r="W256" s="96"/>
      <c r="X256" s="97"/>
      <c r="Y256" s="9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</row>
    <row r="257" spans="1:38" s="47" customFormat="1" ht="14.25" customHeight="1" x14ac:dyDescent="0.25">
      <c r="A257" s="38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95"/>
      <c r="O257" s="100"/>
      <c r="P257" s="200"/>
      <c r="Q257" s="200"/>
      <c r="R257" s="200"/>
      <c r="S257" s="200"/>
      <c r="T257" s="200"/>
      <c r="U257" s="200"/>
      <c r="V257" s="96"/>
      <c r="W257" s="96"/>
      <c r="X257" s="97"/>
      <c r="Y257" s="9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</row>
    <row r="258" spans="1:38" s="47" customFormat="1" ht="14.25" customHeight="1" x14ac:dyDescent="0.25">
      <c r="A258" s="38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95"/>
      <c r="O258" s="100"/>
      <c r="P258" s="200"/>
      <c r="Q258" s="200"/>
      <c r="R258" s="200"/>
      <c r="S258" s="200"/>
      <c r="T258" s="200"/>
      <c r="U258" s="200"/>
      <c r="V258" s="96"/>
      <c r="W258" s="96"/>
      <c r="X258" s="97"/>
      <c r="Y258" s="9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</row>
    <row r="259" spans="1:38" s="47" customFormat="1" ht="14.25" customHeight="1" x14ac:dyDescent="0.25">
      <c r="A259" s="38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95"/>
      <c r="O259" s="100"/>
      <c r="P259" s="200"/>
      <c r="Q259" s="200"/>
      <c r="R259" s="200"/>
      <c r="S259" s="200"/>
      <c r="T259" s="200"/>
      <c r="U259" s="200"/>
      <c r="V259" s="96"/>
      <c r="W259" s="96"/>
      <c r="X259" s="97"/>
      <c r="Y259" s="9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</row>
    <row r="260" spans="1:38" s="47" customFormat="1" ht="14.25" customHeight="1" x14ac:dyDescent="0.25">
      <c r="A260" s="38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95"/>
      <c r="O260" s="100"/>
      <c r="P260" s="200"/>
      <c r="Q260" s="200"/>
      <c r="R260" s="200"/>
      <c r="S260" s="200"/>
      <c r="T260" s="200"/>
      <c r="U260" s="200"/>
      <c r="V260" s="96"/>
      <c r="W260" s="96"/>
      <c r="X260" s="97"/>
      <c r="Y260" s="9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</row>
    <row r="261" spans="1:38" s="47" customFormat="1" ht="14.25" customHeight="1" x14ac:dyDescent="0.25">
      <c r="A261" s="38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95"/>
      <c r="O261" s="100"/>
      <c r="P261" s="200"/>
      <c r="Q261" s="200"/>
      <c r="R261" s="200"/>
      <c r="S261" s="200"/>
      <c r="T261" s="200"/>
      <c r="U261" s="200"/>
      <c r="V261" s="96"/>
      <c r="W261" s="96"/>
      <c r="X261" s="97"/>
      <c r="Y261" s="9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</row>
    <row r="262" spans="1:38" s="47" customFormat="1" ht="14.25" customHeight="1" x14ac:dyDescent="0.25">
      <c r="A262" s="38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95"/>
      <c r="O262" s="100"/>
      <c r="P262" s="200"/>
      <c r="Q262" s="200"/>
      <c r="R262" s="200"/>
      <c r="S262" s="200"/>
      <c r="T262" s="200"/>
      <c r="U262" s="200"/>
      <c r="V262" s="96"/>
      <c r="W262" s="96"/>
      <c r="X262" s="97"/>
      <c r="Y262" s="9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</row>
    <row r="263" spans="1:38" s="47" customFormat="1" ht="14.25" customHeight="1" x14ac:dyDescent="0.25">
      <c r="A263" s="38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95"/>
      <c r="O263" s="100"/>
      <c r="P263" s="200"/>
      <c r="Q263" s="200"/>
      <c r="R263" s="200"/>
      <c r="S263" s="200"/>
      <c r="T263" s="200"/>
      <c r="U263" s="200"/>
      <c r="V263" s="96"/>
      <c r="W263" s="96"/>
      <c r="X263" s="97"/>
      <c r="Y263" s="9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</row>
    <row r="264" spans="1:38" s="47" customFormat="1" ht="14.25" customHeight="1" x14ac:dyDescent="0.25">
      <c r="A264" s="38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95"/>
      <c r="O264" s="100"/>
      <c r="P264" s="200"/>
      <c r="Q264" s="200"/>
      <c r="R264" s="200"/>
      <c r="S264" s="200"/>
      <c r="T264" s="200"/>
      <c r="U264" s="200"/>
      <c r="V264" s="96"/>
      <c r="W264" s="96"/>
      <c r="X264" s="97"/>
      <c r="Y264" s="9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</row>
    <row r="265" spans="1:38" s="47" customFormat="1" ht="14.25" customHeight="1" x14ac:dyDescent="0.25">
      <c r="A265" s="38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95"/>
      <c r="O265" s="100"/>
      <c r="P265" s="200"/>
      <c r="Q265" s="200"/>
      <c r="R265" s="200"/>
      <c r="S265" s="200"/>
      <c r="T265" s="200"/>
      <c r="U265" s="200"/>
      <c r="V265" s="96"/>
      <c r="W265" s="96"/>
      <c r="X265" s="97"/>
      <c r="Y265" s="9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</row>
    <row r="266" spans="1:38" s="47" customFormat="1" ht="14.25" customHeight="1" x14ac:dyDescent="0.25">
      <c r="A266" s="38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95"/>
      <c r="O266" s="100"/>
      <c r="P266" s="200"/>
      <c r="Q266" s="200"/>
      <c r="R266" s="200"/>
      <c r="S266" s="200"/>
      <c r="T266" s="200"/>
      <c r="U266" s="200"/>
      <c r="V266" s="96"/>
      <c r="W266" s="96"/>
      <c r="X266" s="97"/>
      <c r="Y266" s="9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</row>
    <row r="267" spans="1:38" s="47" customFormat="1" ht="14.25" customHeight="1" x14ac:dyDescent="0.25">
      <c r="A267" s="38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95"/>
      <c r="O267" s="100"/>
      <c r="P267" s="200"/>
      <c r="Q267" s="200"/>
      <c r="R267" s="200"/>
      <c r="S267" s="200"/>
      <c r="T267" s="200"/>
      <c r="U267" s="200"/>
      <c r="V267" s="96"/>
      <c r="W267" s="96"/>
      <c r="X267" s="97"/>
      <c r="Y267" s="9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</row>
    <row r="268" spans="1:38" s="47" customFormat="1" ht="14.25" customHeight="1" x14ac:dyDescent="0.25">
      <c r="A268" s="38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95"/>
      <c r="O268" s="100"/>
      <c r="P268" s="200"/>
      <c r="Q268" s="200"/>
      <c r="R268" s="200"/>
      <c r="S268" s="200"/>
      <c r="T268" s="200"/>
      <c r="U268" s="200"/>
      <c r="V268" s="96"/>
      <c r="W268" s="96"/>
      <c r="X268" s="97"/>
      <c r="Y268" s="9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</row>
    <row r="269" spans="1:38" s="47" customFormat="1" ht="14.25" customHeight="1" x14ac:dyDescent="0.25">
      <c r="A269" s="38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95"/>
      <c r="O269" s="100"/>
      <c r="P269" s="200"/>
      <c r="Q269" s="200"/>
      <c r="R269" s="200"/>
      <c r="S269" s="200"/>
      <c r="T269" s="200"/>
      <c r="U269" s="200"/>
      <c r="V269" s="96"/>
      <c r="W269" s="96"/>
      <c r="X269" s="97"/>
      <c r="Y269" s="9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</row>
    <row r="270" spans="1:38" s="47" customFormat="1" ht="14.25" customHeight="1" x14ac:dyDescent="0.25">
      <c r="A270" s="38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95"/>
      <c r="O270" s="100"/>
      <c r="P270" s="200"/>
      <c r="Q270" s="200"/>
      <c r="R270" s="200"/>
      <c r="S270" s="200"/>
      <c r="T270" s="200"/>
      <c r="U270" s="200"/>
      <c r="V270" s="96"/>
      <c r="W270" s="96"/>
      <c r="X270" s="97"/>
      <c r="Y270" s="9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</row>
    <row r="271" spans="1:38" s="47" customFormat="1" ht="14.25" customHeight="1" x14ac:dyDescent="0.25">
      <c r="A271" s="38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95"/>
      <c r="O271" s="100"/>
      <c r="P271" s="200"/>
      <c r="Q271" s="200"/>
      <c r="R271" s="200"/>
      <c r="S271" s="200"/>
      <c r="T271" s="200"/>
      <c r="U271" s="200"/>
      <c r="V271" s="96"/>
      <c r="W271" s="96"/>
      <c r="X271" s="97"/>
      <c r="Y271" s="9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</row>
    <row r="272" spans="1:38" s="47" customFormat="1" ht="14.25" customHeight="1" x14ac:dyDescent="0.25">
      <c r="A272" s="38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95"/>
      <c r="O272" s="100"/>
      <c r="P272" s="200"/>
      <c r="Q272" s="200"/>
      <c r="R272" s="200"/>
      <c r="S272" s="200"/>
      <c r="T272" s="200"/>
      <c r="U272" s="200"/>
      <c r="V272" s="96"/>
      <c r="W272" s="96"/>
      <c r="X272" s="97"/>
      <c r="Y272" s="9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</row>
    <row r="273" spans="1:38" s="47" customFormat="1" ht="14.25" customHeight="1" x14ac:dyDescent="0.25">
      <c r="A273" s="38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95"/>
      <c r="O273" s="100"/>
      <c r="P273" s="200"/>
      <c r="Q273" s="200"/>
      <c r="R273" s="200"/>
      <c r="S273" s="200"/>
      <c r="T273" s="200"/>
      <c r="U273" s="200"/>
      <c r="V273" s="96"/>
      <c r="W273" s="96"/>
      <c r="X273" s="97"/>
      <c r="Y273" s="9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</row>
    <row r="274" spans="1:38" s="47" customFormat="1" ht="14.25" customHeight="1" x14ac:dyDescent="0.25">
      <c r="A274" s="38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95"/>
      <c r="O274" s="100"/>
      <c r="P274" s="200"/>
      <c r="Q274" s="200"/>
      <c r="R274" s="200"/>
      <c r="S274" s="200"/>
      <c r="T274" s="200"/>
      <c r="U274" s="200"/>
      <c r="V274" s="96"/>
      <c r="W274" s="96"/>
      <c r="X274" s="97"/>
      <c r="Y274" s="9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</row>
    <row r="275" spans="1:38" s="47" customFormat="1" ht="14.25" customHeight="1" x14ac:dyDescent="0.25">
      <c r="A275" s="38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95"/>
      <c r="O275" s="100"/>
      <c r="P275" s="200"/>
      <c r="Q275" s="200"/>
      <c r="R275" s="200"/>
      <c r="S275" s="200"/>
      <c r="T275" s="200"/>
      <c r="U275" s="200"/>
      <c r="V275" s="96"/>
      <c r="W275" s="96"/>
      <c r="X275" s="97"/>
      <c r="Y275" s="9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</row>
    <row r="276" spans="1:38" s="47" customFormat="1" ht="14.25" customHeight="1" x14ac:dyDescent="0.25">
      <c r="A276" s="38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95"/>
      <c r="O276" s="100"/>
      <c r="P276" s="200"/>
      <c r="Q276" s="200"/>
      <c r="R276" s="200"/>
      <c r="S276" s="200"/>
      <c r="T276" s="200"/>
      <c r="U276" s="200"/>
      <c r="V276" s="96"/>
      <c r="W276" s="96"/>
      <c r="X276" s="97"/>
      <c r="Y276" s="9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</row>
    <row r="277" spans="1:38" s="47" customFormat="1" ht="14.25" customHeight="1" x14ac:dyDescent="0.25">
      <c r="A277" s="38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95"/>
      <c r="O277" s="100"/>
      <c r="P277" s="200"/>
      <c r="Q277" s="200"/>
      <c r="R277" s="200"/>
      <c r="S277" s="200"/>
      <c r="T277" s="200"/>
      <c r="U277" s="200"/>
      <c r="V277" s="96"/>
      <c r="W277" s="96"/>
      <c r="X277" s="97"/>
      <c r="Y277" s="9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</row>
    <row r="278" spans="1:38" s="47" customFormat="1" ht="14.25" customHeight="1" x14ac:dyDescent="0.25">
      <c r="A278" s="38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95"/>
      <c r="O278" s="100"/>
      <c r="P278" s="200"/>
      <c r="Q278" s="200"/>
      <c r="R278" s="200"/>
      <c r="S278" s="200"/>
      <c r="T278" s="200"/>
      <c r="U278" s="200"/>
      <c r="V278" s="96"/>
      <c r="W278" s="96"/>
      <c r="X278" s="97"/>
      <c r="Y278" s="9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</row>
    <row r="279" spans="1:38" s="47" customFormat="1" ht="14.25" customHeight="1" x14ac:dyDescent="0.25">
      <c r="A279" s="38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95"/>
      <c r="O279" s="100"/>
      <c r="P279" s="200"/>
      <c r="Q279" s="200"/>
      <c r="R279" s="200"/>
      <c r="S279" s="200"/>
      <c r="T279" s="200"/>
      <c r="U279" s="200"/>
      <c r="V279" s="96"/>
      <c r="W279" s="96"/>
      <c r="X279" s="97"/>
      <c r="Y279" s="9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</row>
    <row r="280" spans="1:38" s="47" customFormat="1" ht="14.25" customHeight="1" x14ac:dyDescent="0.25">
      <c r="A280" s="38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95"/>
      <c r="O280" s="100"/>
      <c r="P280" s="200"/>
      <c r="Q280" s="200"/>
      <c r="R280" s="200"/>
      <c r="S280" s="200"/>
      <c r="T280" s="200"/>
      <c r="U280" s="200"/>
      <c r="V280" s="96"/>
      <c r="W280" s="96"/>
      <c r="X280" s="97"/>
      <c r="Y280" s="9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</row>
    <row r="281" spans="1:38" s="47" customFormat="1" ht="14.25" customHeight="1" x14ac:dyDescent="0.25">
      <c r="A281" s="38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95"/>
      <c r="O281" s="100"/>
      <c r="P281" s="200"/>
      <c r="Q281" s="200"/>
      <c r="R281" s="200"/>
      <c r="S281" s="200"/>
      <c r="T281" s="200"/>
      <c r="U281" s="200"/>
      <c r="V281" s="96"/>
      <c r="W281" s="96"/>
      <c r="X281" s="97"/>
      <c r="Y281" s="9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</row>
    <row r="282" spans="1:38" s="47" customFormat="1" ht="14.25" customHeight="1" x14ac:dyDescent="0.25">
      <c r="A282" s="38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95"/>
      <c r="O282" s="100"/>
      <c r="P282" s="200"/>
      <c r="Q282" s="200"/>
      <c r="R282" s="200"/>
      <c r="S282" s="200"/>
      <c r="T282" s="200"/>
      <c r="U282" s="200"/>
      <c r="V282" s="96"/>
      <c r="W282" s="96"/>
      <c r="X282" s="97"/>
      <c r="Y282" s="9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</row>
    <row r="283" spans="1:38" s="47" customFormat="1" ht="14.25" customHeight="1" x14ac:dyDescent="0.25">
      <c r="A283" s="38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95"/>
      <c r="O283" s="100"/>
      <c r="P283" s="200"/>
      <c r="Q283" s="200"/>
      <c r="R283" s="200"/>
      <c r="S283" s="200"/>
      <c r="T283" s="200"/>
      <c r="U283" s="200"/>
      <c r="V283" s="96"/>
      <c r="W283" s="96"/>
      <c r="X283" s="97"/>
      <c r="Y283" s="9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</row>
    <row r="284" spans="1:38" s="47" customFormat="1" ht="14.25" customHeight="1" x14ac:dyDescent="0.25">
      <c r="A284" s="38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95"/>
      <c r="O284" s="100"/>
      <c r="P284" s="200"/>
      <c r="Q284" s="200"/>
      <c r="R284" s="200"/>
      <c r="S284" s="200"/>
      <c r="T284" s="200"/>
      <c r="U284" s="200"/>
      <c r="V284" s="96"/>
      <c r="W284" s="96"/>
      <c r="X284" s="97"/>
      <c r="Y284" s="9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</row>
    <row r="285" spans="1:38" s="47" customFormat="1" ht="14.25" customHeight="1" x14ac:dyDescent="0.25">
      <c r="A285" s="38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95"/>
      <c r="O285" s="100"/>
      <c r="P285" s="200"/>
      <c r="Q285" s="200"/>
      <c r="R285" s="200"/>
      <c r="S285" s="200"/>
      <c r="T285" s="200"/>
      <c r="U285" s="200"/>
      <c r="V285" s="96"/>
      <c r="W285" s="96"/>
      <c r="X285" s="97"/>
      <c r="Y285" s="9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</row>
    <row r="286" spans="1:38" s="47" customFormat="1" ht="14.25" customHeight="1" x14ac:dyDescent="0.25">
      <c r="A286" s="38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95"/>
      <c r="O286" s="100"/>
      <c r="P286" s="200"/>
      <c r="Q286" s="200"/>
      <c r="R286" s="200"/>
      <c r="S286" s="200"/>
      <c r="T286" s="200"/>
      <c r="U286" s="200"/>
      <c r="V286" s="96"/>
      <c r="W286" s="96"/>
      <c r="X286" s="97"/>
      <c r="Y286" s="9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</row>
    <row r="287" spans="1:38" s="47" customFormat="1" ht="14.25" customHeight="1" x14ac:dyDescent="0.25">
      <c r="A287" s="38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95"/>
      <c r="O287" s="100"/>
      <c r="P287" s="200"/>
      <c r="Q287" s="200"/>
      <c r="R287" s="200"/>
      <c r="S287" s="200"/>
      <c r="T287" s="200"/>
      <c r="U287" s="200"/>
      <c r="V287" s="96"/>
      <c r="W287" s="96"/>
      <c r="X287" s="97"/>
      <c r="Y287" s="9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</row>
    <row r="288" spans="1:38" s="47" customFormat="1" ht="14.25" customHeight="1" x14ac:dyDescent="0.25">
      <c r="A288" s="38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95"/>
      <c r="O288" s="100"/>
      <c r="P288" s="200"/>
      <c r="Q288" s="200"/>
      <c r="R288" s="200"/>
      <c r="S288" s="200"/>
      <c r="T288" s="200"/>
      <c r="U288" s="200"/>
      <c r="V288" s="96"/>
      <c r="W288" s="96"/>
      <c r="X288" s="97"/>
      <c r="Y288" s="9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</row>
    <row r="289" spans="1:38" s="47" customFormat="1" ht="14.25" customHeight="1" x14ac:dyDescent="0.25">
      <c r="A289" s="38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95"/>
      <c r="O289" s="100"/>
      <c r="P289" s="200"/>
      <c r="Q289" s="200"/>
      <c r="R289" s="200"/>
      <c r="S289" s="200"/>
      <c r="T289" s="200"/>
      <c r="U289" s="200"/>
      <c r="V289" s="96"/>
      <c r="W289" s="96"/>
      <c r="X289" s="97"/>
      <c r="Y289" s="9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</row>
    <row r="290" spans="1:38" s="47" customFormat="1" ht="14.25" customHeight="1" x14ac:dyDescent="0.25">
      <c r="A290" s="38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95"/>
      <c r="O290" s="100"/>
      <c r="P290" s="200"/>
      <c r="Q290" s="200"/>
      <c r="R290" s="200"/>
      <c r="S290" s="200"/>
      <c r="T290" s="200"/>
      <c r="U290" s="200"/>
      <c r="V290" s="96"/>
      <c r="W290" s="96"/>
      <c r="X290" s="97"/>
      <c r="Y290" s="9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</row>
    <row r="291" spans="1:38" s="47" customFormat="1" ht="14.25" customHeight="1" x14ac:dyDescent="0.25">
      <c r="A291" s="38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95"/>
      <c r="O291" s="100"/>
      <c r="P291" s="200"/>
      <c r="Q291" s="200"/>
      <c r="R291" s="200"/>
      <c r="S291" s="200"/>
      <c r="T291" s="200"/>
      <c r="U291" s="200"/>
      <c r="V291" s="96"/>
      <c r="W291" s="96"/>
      <c r="X291" s="97"/>
      <c r="Y291" s="9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</row>
    <row r="292" spans="1:38" s="47" customFormat="1" ht="14.25" customHeight="1" x14ac:dyDescent="0.25">
      <c r="A292" s="38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95"/>
      <c r="O292" s="100"/>
      <c r="P292" s="200"/>
      <c r="Q292" s="200"/>
      <c r="R292" s="200"/>
      <c r="S292" s="200"/>
      <c r="T292" s="200"/>
      <c r="U292" s="200"/>
      <c r="V292" s="96"/>
      <c r="W292" s="96"/>
      <c r="X292" s="97"/>
      <c r="Y292" s="9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</row>
    <row r="293" spans="1:38" s="47" customFormat="1" ht="14.25" customHeight="1" x14ac:dyDescent="0.25">
      <c r="A293" s="38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95"/>
      <c r="O293" s="100"/>
      <c r="P293" s="200"/>
      <c r="Q293" s="200"/>
      <c r="R293" s="200"/>
      <c r="S293" s="200"/>
      <c r="T293" s="200"/>
      <c r="U293" s="200"/>
      <c r="V293" s="96"/>
      <c r="W293" s="96"/>
      <c r="X293" s="97"/>
      <c r="Y293" s="9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</row>
    <row r="294" spans="1:38" s="47" customFormat="1" ht="14.25" customHeight="1" x14ac:dyDescent="0.25">
      <c r="A294" s="38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95"/>
      <c r="O294" s="100"/>
      <c r="P294" s="200"/>
      <c r="Q294" s="200"/>
      <c r="R294" s="200"/>
      <c r="S294" s="200"/>
      <c r="T294" s="200"/>
      <c r="U294" s="200"/>
      <c r="V294" s="96"/>
      <c r="W294" s="96"/>
      <c r="X294" s="97"/>
      <c r="Y294" s="9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</row>
    <row r="295" spans="1:38" ht="14.25" customHeight="1" x14ac:dyDescent="0.25">
      <c r="A295" s="91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95"/>
      <c r="O295" s="100"/>
      <c r="P295" s="200"/>
      <c r="Q295" s="200"/>
      <c r="R295" s="200"/>
      <c r="S295" s="200"/>
      <c r="T295" s="200"/>
      <c r="U295" s="200"/>
      <c r="V295" s="96"/>
      <c r="W295" s="96"/>
      <c r="X295" s="97"/>
      <c r="Y295" s="98"/>
      <c r="Z295" s="38"/>
      <c r="AA295" s="38"/>
      <c r="AB295" s="38"/>
      <c r="AC295" s="38"/>
      <c r="AD295" s="38"/>
      <c r="AE295" s="38"/>
      <c r="AF295" s="91"/>
      <c r="AG295" s="91"/>
      <c r="AH295" s="91"/>
      <c r="AI295" s="91"/>
      <c r="AJ295" s="91"/>
      <c r="AK295" s="91"/>
      <c r="AL295" s="91"/>
    </row>
    <row r="296" spans="1:38" ht="14.25" customHeight="1" x14ac:dyDescent="0.25">
      <c r="A296" s="91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95"/>
      <c r="O296" s="100"/>
      <c r="P296" s="200"/>
      <c r="Q296" s="200"/>
      <c r="R296" s="200"/>
      <c r="S296" s="200"/>
      <c r="T296" s="200"/>
      <c r="U296" s="200"/>
      <c r="V296" s="96"/>
      <c r="W296" s="96"/>
      <c r="X296" s="97"/>
      <c r="Y296" s="98"/>
      <c r="Z296" s="38"/>
      <c r="AA296" s="38"/>
      <c r="AB296" s="38"/>
      <c r="AC296" s="38"/>
      <c r="AD296" s="38"/>
      <c r="AE296" s="38"/>
      <c r="AF296" s="91"/>
      <c r="AG296" s="91"/>
      <c r="AH296" s="91"/>
      <c r="AI296" s="91"/>
      <c r="AJ296" s="91"/>
      <c r="AK296" s="91"/>
      <c r="AL296" s="91"/>
    </row>
    <row r="297" spans="1:38" ht="14.25" customHeight="1" x14ac:dyDescent="0.25">
      <c r="A297" s="65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</row>
    <row r="298" spans="1:3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</row>
    <row r="299" spans="1:38" ht="14.25" customHeight="1" x14ac:dyDescent="0.25">
      <c r="A299" s="93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8"/>
      <c r="P299" s="38"/>
      <c r="Q299" s="38"/>
      <c r="R299" s="40"/>
      <c r="S299" s="40"/>
      <c r="T299" s="40"/>
      <c r="U299" s="40"/>
      <c r="V299" s="39"/>
      <c r="W299" s="38"/>
      <c r="X299" s="38"/>
      <c r="Y299" s="38"/>
      <c r="Z299" s="38"/>
      <c r="AA299" s="38"/>
      <c r="AB299" s="38"/>
      <c r="AC299" s="38"/>
      <c r="AD299" s="38"/>
      <c r="AE299" s="38"/>
      <c r="AF299" s="91"/>
      <c r="AG299" s="91"/>
      <c r="AH299" s="91"/>
      <c r="AI299" s="91"/>
      <c r="AJ299" s="91"/>
      <c r="AK299" s="91"/>
      <c r="AL299" s="91"/>
    </row>
    <row r="300" spans="1:3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</row>
    <row r="301" spans="1:38" ht="14.25" customHeight="1" x14ac:dyDescent="0.25">
      <c r="A301" s="91"/>
      <c r="B301" s="201"/>
      <c r="C301" s="202"/>
      <c r="D301" s="202"/>
      <c r="E301" s="45"/>
      <c r="F301" s="45"/>
      <c r="G301" s="45"/>
      <c r="H301" s="201"/>
      <c r="I301" s="201"/>
      <c r="J301" s="201"/>
      <c r="K301" s="201"/>
      <c r="L301" s="45"/>
      <c r="M301" s="201"/>
      <c r="N301" s="201"/>
      <c r="O301" s="201"/>
      <c r="P301" s="201"/>
      <c r="Q301" s="201"/>
      <c r="R301" s="45"/>
      <c r="S301" s="91"/>
      <c r="T301" s="91"/>
      <c r="U301" s="91"/>
      <c r="V301" s="91"/>
      <c r="W301" s="91"/>
      <c r="X301" s="93"/>
      <c r="Y301" s="37"/>
      <c r="Z301" s="93"/>
      <c r="AA301" s="91"/>
      <c r="AB301" s="91"/>
      <c r="AC301" s="91"/>
      <c r="AD301" s="91"/>
      <c r="AE301" s="93"/>
      <c r="AF301" s="91"/>
      <c r="AG301" s="91"/>
      <c r="AH301" s="91"/>
      <c r="AI301" s="91"/>
      <c r="AJ301" s="91"/>
      <c r="AK301" s="91"/>
      <c r="AL301" s="91"/>
    </row>
    <row r="302" spans="1:38" ht="14.25" customHeight="1" x14ac:dyDescent="0.25">
      <c r="A302" s="91"/>
      <c r="B302" s="203"/>
      <c r="C302" s="203"/>
      <c r="D302" s="203"/>
      <c r="E302" s="99"/>
      <c r="F302" s="99"/>
      <c r="G302" s="99"/>
      <c r="H302" s="204"/>
      <c r="I302" s="204"/>
      <c r="J302" s="204"/>
      <c r="K302" s="204"/>
      <c r="L302" s="100"/>
      <c r="M302" s="205"/>
      <c r="N302" s="205"/>
      <c r="O302" s="205"/>
      <c r="P302" s="205"/>
      <c r="Q302" s="205"/>
      <c r="R302" s="101"/>
      <c r="S302" s="91"/>
      <c r="T302" s="91"/>
      <c r="U302" s="91"/>
      <c r="V302" s="91"/>
      <c r="W302" s="91"/>
      <c r="X302" s="91"/>
      <c r="Y302" s="103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</row>
    <row r="303" spans="1:38" ht="14.25" customHeight="1" x14ac:dyDescent="0.25">
      <c r="A303" s="91"/>
      <c r="B303" s="203"/>
      <c r="C303" s="203"/>
      <c r="D303" s="203"/>
      <c r="E303" s="99"/>
      <c r="F303" s="99"/>
      <c r="G303" s="99"/>
      <c r="H303" s="204"/>
      <c r="I303" s="204"/>
      <c r="J303" s="204"/>
      <c r="K303" s="204"/>
      <c r="L303" s="100"/>
      <c r="M303" s="205"/>
      <c r="N303" s="205"/>
      <c r="O303" s="205"/>
      <c r="P303" s="205"/>
      <c r="Q303" s="205"/>
      <c r="R303" s="101"/>
      <c r="S303" s="91"/>
      <c r="T303" s="91"/>
      <c r="U303" s="91"/>
      <c r="V303" s="91"/>
      <c r="W303" s="91"/>
      <c r="X303" s="91"/>
      <c r="Y303" s="103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</row>
    <row r="304" spans="1:38" ht="14.25" customHeight="1" x14ac:dyDescent="0.25">
      <c r="A304" s="91"/>
      <c r="B304" s="203"/>
      <c r="C304" s="203"/>
      <c r="D304" s="203"/>
      <c r="E304" s="99"/>
      <c r="F304" s="99"/>
      <c r="G304" s="99"/>
      <c r="H304" s="204"/>
      <c r="I304" s="204"/>
      <c r="J304" s="204"/>
      <c r="K304" s="204"/>
      <c r="L304" s="100"/>
      <c r="M304" s="205"/>
      <c r="N304" s="205"/>
      <c r="O304" s="205"/>
      <c r="P304" s="205"/>
      <c r="Q304" s="205"/>
      <c r="R304" s="101"/>
      <c r="S304" s="91"/>
      <c r="T304" s="91"/>
      <c r="U304" s="91"/>
      <c r="V304" s="91"/>
      <c r="W304" s="91"/>
      <c r="X304" s="91"/>
      <c r="Y304" s="103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</row>
    <row r="305" spans="1:38" ht="14.25" customHeight="1" x14ac:dyDescent="0.25">
      <c r="A305" s="91"/>
      <c r="B305" s="203"/>
      <c r="C305" s="203"/>
      <c r="D305" s="203"/>
      <c r="E305" s="99"/>
      <c r="F305" s="99"/>
      <c r="G305" s="99"/>
      <c r="H305" s="204"/>
      <c r="I305" s="204"/>
      <c r="J305" s="204"/>
      <c r="K305" s="204"/>
      <c r="L305" s="100"/>
      <c r="M305" s="205"/>
      <c r="N305" s="205"/>
      <c r="O305" s="205"/>
      <c r="P305" s="205"/>
      <c r="Q305" s="205"/>
      <c r="R305" s="101"/>
      <c r="S305" s="91"/>
      <c r="T305" s="91"/>
      <c r="U305" s="91"/>
      <c r="V305" s="91"/>
      <c r="W305" s="91"/>
      <c r="X305" s="91"/>
      <c r="Y305" s="103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</row>
    <row r="306" spans="1:38" ht="14.25" customHeight="1" x14ac:dyDescent="0.25">
      <c r="A306" s="91"/>
      <c r="B306" s="203"/>
      <c r="C306" s="203"/>
      <c r="D306" s="203"/>
      <c r="E306" s="99"/>
      <c r="F306" s="99"/>
      <c r="G306" s="99"/>
      <c r="H306" s="204"/>
      <c r="I306" s="204"/>
      <c r="J306" s="204"/>
      <c r="K306" s="204"/>
      <c r="L306" s="100"/>
      <c r="M306" s="205"/>
      <c r="N306" s="205"/>
      <c r="O306" s="205"/>
      <c r="P306" s="205"/>
      <c r="Q306" s="205"/>
      <c r="R306" s="101"/>
      <c r="S306" s="91"/>
      <c r="T306" s="91"/>
      <c r="U306" s="91"/>
      <c r="V306" s="91"/>
      <c r="W306" s="91"/>
      <c r="X306" s="91"/>
      <c r="Y306" s="103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</row>
    <row r="307" spans="1:38" ht="14.25" customHeight="1" x14ac:dyDescent="0.25">
      <c r="A307" s="91"/>
      <c r="B307" s="203"/>
      <c r="C307" s="203"/>
      <c r="D307" s="203"/>
      <c r="E307" s="99"/>
      <c r="F307" s="99"/>
      <c r="G307" s="99"/>
      <c r="H307" s="204"/>
      <c r="I307" s="204"/>
      <c r="J307" s="204"/>
      <c r="K307" s="204"/>
      <c r="L307" s="100"/>
      <c r="M307" s="205"/>
      <c r="N307" s="205"/>
      <c r="O307" s="205"/>
      <c r="P307" s="205"/>
      <c r="Q307" s="205"/>
      <c r="R307" s="101"/>
      <c r="S307" s="91"/>
      <c r="T307" s="91"/>
      <c r="U307" s="91"/>
      <c r="V307" s="91"/>
      <c r="W307" s="91"/>
      <c r="X307" s="91"/>
      <c r="Y307" s="103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</row>
    <row r="308" spans="1:3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105"/>
      <c r="M308" s="105"/>
      <c r="N308" s="105"/>
      <c r="O308" s="105"/>
      <c r="P308" s="105"/>
      <c r="Q308" s="91"/>
      <c r="R308" s="91"/>
      <c r="S308" s="91"/>
      <c r="T308" s="91"/>
      <c r="U308" s="91"/>
      <c r="V308" s="91"/>
      <c r="W308" s="91"/>
      <c r="X308" s="91"/>
      <c r="Y308" s="102"/>
      <c r="Z308" s="10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</row>
    <row r="309" spans="1:38" ht="14.25" customHeight="1" x14ac:dyDescent="0.25">
      <c r="A309" s="38"/>
      <c r="B309" s="91"/>
      <c r="C309" s="91"/>
      <c r="D309" s="91"/>
      <c r="E309" s="91"/>
      <c r="F309" s="91"/>
      <c r="G309" s="91"/>
      <c r="H309" s="91"/>
      <c r="I309" s="91"/>
      <c r="J309" s="91"/>
      <c r="K309" s="105"/>
      <c r="L309" s="105"/>
      <c r="M309" s="105"/>
      <c r="N309" s="105"/>
      <c r="O309" s="105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</row>
    <row r="310" spans="1:38" ht="14.25" customHeight="1" x14ac:dyDescent="0.25">
      <c r="A310" s="38"/>
      <c r="B310" s="201"/>
      <c r="C310" s="202"/>
      <c r="D310" s="202"/>
      <c r="E310" s="206"/>
      <c r="F310" s="206"/>
      <c r="G310" s="206"/>
      <c r="H310" s="206"/>
      <c r="I310" s="206"/>
      <c r="J310" s="206"/>
      <c r="K310" s="206"/>
      <c r="L310" s="206"/>
      <c r="M310" s="206"/>
      <c r="N310" s="45"/>
      <c r="O310" s="45"/>
      <c r="P310" s="201"/>
      <c r="Q310" s="201"/>
      <c r="R310" s="201"/>
      <c r="S310" s="201"/>
      <c r="T310" s="201"/>
      <c r="U310" s="201"/>
      <c r="V310" s="45"/>
      <c r="W310" s="45"/>
      <c r="X310" s="45"/>
      <c r="Y310" s="45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</row>
    <row r="311" spans="1:38" ht="14.25" customHeight="1" x14ac:dyDescent="0.25">
      <c r="A311" s="38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95"/>
      <c r="O311" s="100"/>
      <c r="P311" s="200"/>
      <c r="Q311" s="200"/>
      <c r="R311" s="200"/>
      <c r="S311" s="200"/>
      <c r="T311" s="200"/>
      <c r="U311" s="200"/>
      <c r="V311" s="96"/>
      <c r="W311" s="96"/>
      <c r="X311" s="97"/>
      <c r="Y311" s="98"/>
      <c r="Z311" s="38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</row>
    <row r="312" spans="1:38" ht="14.25" customHeight="1" x14ac:dyDescent="0.25">
      <c r="A312" s="38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95"/>
      <c r="O312" s="100"/>
      <c r="P312" s="200"/>
      <c r="Q312" s="200"/>
      <c r="R312" s="200"/>
      <c r="S312" s="200"/>
      <c r="T312" s="200"/>
      <c r="U312" s="200"/>
      <c r="V312" s="96"/>
      <c r="W312" s="96"/>
      <c r="X312" s="97"/>
      <c r="Y312" s="98"/>
      <c r="Z312" s="38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</row>
    <row r="313" spans="1:38" ht="14.25" customHeight="1" x14ac:dyDescent="0.25">
      <c r="A313" s="38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95"/>
      <c r="O313" s="100"/>
      <c r="P313" s="200"/>
      <c r="Q313" s="200"/>
      <c r="R313" s="200"/>
      <c r="S313" s="200"/>
      <c r="T313" s="200"/>
      <c r="U313" s="200"/>
      <c r="V313" s="96"/>
      <c r="W313" s="96"/>
      <c r="X313" s="97"/>
      <c r="Y313" s="98"/>
      <c r="Z313" s="38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</row>
    <row r="314" spans="1:38" ht="14.25" customHeight="1" x14ac:dyDescent="0.25">
      <c r="A314" s="38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95"/>
      <c r="O314" s="100"/>
      <c r="P314" s="200"/>
      <c r="Q314" s="200"/>
      <c r="R314" s="200"/>
      <c r="S314" s="200"/>
      <c r="T314" s="200"/>
      <c r="U314" s="200"/>
      <c r="V314" s="96"/>
      <c r="W314" s="96"/>
      <c r="X314" s="97"/>
      <c r="Y314" s="98"/>
      <c r="Z314" s="38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</row>
    <row r="315" spans="1:38" ht="14.25" customHeight="1" x14ac:dyDescent="0.25">
      <c r="A315" s="38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95"/>
      <c r="O315" s="100"/>
      <c r="P315" s="200"/>
      <c r="Q315" s="200"/>
      <c r="R315" s="200"/>
      <c r="S315" s="200"/>
      <c r="T315" s="200"/>
      <c r="U315" s="200"/>
      <c r="V315" s="96"/>
      <c r="W315" s="96"/>
      <c r="X315" s="97"/>
      <c r="Y315" s="98"/>
      <c r="Z315" s="38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</row>
    <row r="316" spans="1:38" ht="14.25" customHeight="1" x14ac:dyDescent="0.25">
      <c r="A316" s="38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95"/>
      <c r="O316" s="100"/>
      <c r="P316" s="200"/>
      <c r="Q316" s="200"/>
      <c r="R316" s="200"/>
      <c r="S316" s="200"/>
      <c r="T316" s="200"/>
      <c r="U316" s="200"/>
      <c r="V316" s="96"/>
      <c r="W316" s="96"/>
      <c r="X316" s="97"/>
      <c r="Y316" s="98"/>
      <c r="Z316" s="38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</row>
    <row r="317" spans="1:38" ht="14.25" customHeight="1" x14ac:dyDescent="0.25">
      <c r="A317" s="38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95"/>
      <c r="O317" s="100"/>
      <c r="P317" s="200"/>
      <c r="Q317" s="200"/>
      <c r="R317" s="200"/>
      <c r="S317" s="200"/>
      <c r="T317" s="200"/>
      <c r="U317" s="200"/>
      <c r="V317" s="96"/>
      <c r="W317" s="96"/>
      <c r="X317" s="97"/>
      <c r="Y317" s="98"/>
      <c r="Z317" s="38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</row>
    <row r="318" spans="1:38" ht="14.25" customHeight="1" x14ac:dyDescent="0.25">
      <c r="A318" s="38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95"/>
      <c r="O318" s="100"/>
      <c r="P318" s="200"/>
      <c r="Q318" s="200"/>
      <c r="R318" s="200"/>
      <c r="S318" s="200"/>
      <c r="T318" s="200"/>
      <c r="U318" s="200"/>
      <c r="V318" s="96"/>
      <c r="W318" s="96"/>
      <c r="X318" s="97"/>
      <c r="Y318" s="98"/>
      <c r="Z318" s="38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</row>
    <row r="319" spans="1:38" ht="14.25" customHeight="1" x14ac:dyDescent="0.25">
      <c r="A319" s="38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95"/>
      <c r="O319" s="100"/>
      <c r="P319" s="200"/>
      <c r="Q319" s="200"/>
      <c r="R319" s="200"/>
      <c r="S319" s="200"/>
      <c r="T319" s="200"/>
      <c r="U319" s="200"/>
      <c r="V319" s="96"/>
      <c r="W319" s="96"/>
      <c r="X319" s="97"/>
      <c r="Y319" s="98"/>
      <c r="Z319" s="38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</row>
    <row r="320" spans="1:38" ht="14.25" customHeight="1" x14ac:dyDescent="0.25">
      <c r="A320" s="38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95"/>
      <c r="O320" s="100"/>
      <c r="P320" s="200"/>
      <c r="Q320" s="200"/>
      <c r="R320" s="200"/>
      <c r="S320" s="200"/>
      <c r="T320" s="200"/>
      <c r="U320" s="200"/>
      <c r="V320" s="96"/>
      <c r="W320" s="96"/>
      <c r="X320" s="97"/>
      <c r="Y320" s="98"/>
      <c r="Z320" s="38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</row>
    <row r="321" spans="1:38" ht="14.25" customHeight="1" x14ac:dyDescent="0.25">
      <c r="A321" s="38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95"/>
      <c r="O321" s="100"/>
      <c r="P321" s="200"/>
      <c r="Q321" s="200"/>
      <c r="R321" s="200"/>
      <c r="S321" s="200"/>
      <c r="T321" s="200"/>
      <c r="U321" s="200"/>
      <c r="V321" s="96"/>
      <c r="W321" s="96"/>
      <c r="X321" s="97"/>
      <c r="Y321" s="98"/>
      <c r="Z321" s="38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</row>
    <row r="322" spans="1:38" ht="14.25" customHeight="1" x14ac:dyDescent="0.25">
      <c r="A322" s="38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95"/>
      <c r="O322" s="100"/>
      <c r="P322" s="200"/>
      <c r="Q322" s="200"/>
      <c r="R322" s="200"/>
      <c r="S322" s="200"/>
      <c r="T322" s="200"/>
      <c r="U322" s="200"/>
      <c r="V322" s="96"/>
      <c r="W322" s="96"/>
      <c r="X322" s="97"/>
      <c r="Y322" s="98"/>
      <c r="Z322" s="38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</row>
    <row r="323" spans="1:38" ht="14.25" customHeight="1" x14ac:dyDescent="0.25">
      <c r="A323" s="38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95"/>
      <c r="O323" s="100"/>
      <c r="P323" s="200"/>
      <c r="Q323" s="200"/>
      <c r="R323" s="200"/>
      <c r="S323" s="200"/>
      <c r="T323" s="200"/>
      <c r="U323" s="200"/>
      <c r="V323" s="96"/>
      <c r="W323" s="96"/>
      <c r="X323" s="97"/>
      <c r="Y323" s="98"/>
      <c r="Z323" s="38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</row>
    <row r="324" spans="1:38" ht="14.25" customHeight="1" x14ac:dyDescent="0.25">
      <c r="A324" s="38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95"/>
      <c r="O324" s="100"/>
      <c r="P324" s="200"/>
      <c r="Q324" s="200"/>
      <c r="R324" s="200"/>
      <c r="S324" s="200"/>
      <c r="T324" s="200"/>
      <c r="U324" s="200"/>
      <c r="V324" s="96"/>
      <c r="W324" s="96"/>
      <c r="X324" s="97"/>
      <c r="Y324" s="98"/>
      <c r="Z324" s="38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</row>
    <row r="325" spans="1:38" ht="14.25" customHeight="1" x14ac:dyDescent="0.25">
      <c r="A325" s="38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95"/>
      <c r="O325" s="100"/>
      <c r="P325" s="200"/>
      <c r="Q325" s="200"/>
      <c r="R325" s="200"/>
      <c r="S325" s="200"/>
      <c r="T325" s="200"/>
      <c r="U325" s="200"/>
      <c r="V325" s="96"/>
      <c r="W325" s="96"/>
      <c r="X325" s="97"/>
      <c r="Y325" s="98"/>
      <c r="Z325" s="38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</row>
    <row r="326" spans="1:38" ht="14.25" customHeight="1" x14ac:dyDescent="0.25">
      <c r="A326" s="38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95"/>
      <c r="O326" s="100"/>
      <c r="P326" s="200"/>
      <c r="Q326" s="200"/>
      <c r="R326" s="200"/>
      <c r="S326" s="200"/>
      <c r="T326" s="200"/>
      <c r="U326" s="200"/>
      <c r="V326" s="96"/>
      <c r="W326" s="96"/>
      <c r="X326" s="97"/>
      <c r="Y326" s="98"/>
      <c r="Z326" s="38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</row>
    <row r="327" spans="1:38" ht="14.25" customHeight="1" x14ac:dyDescent="0.25">
      <c r="A327" s="38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95"/>
      <c r="O327" s="100"/>
      <c r="P327" s="200"/>
      <c r="Q327" s="200"/>
      <c r="R327" s="200"/>
      <c r="S327" s="200"/>
      <c r="T327" s="200"/>
      <c r="U327" s="200"/>
      <c r="V327" s="96"/>
      <c r="W327" s="96"/>
      <c r="X327" s="97"/>
      <c r="Y327" s="98"/>
      <c r="Z327" s="38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</row>
    <row r="328" spans="1:38" ht="14.25" customHeight="1" x14ac:dyDescent="0.25">
      <c r="A328" s="38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95"/>
      <c r="O328" s="100"/>
      <c r="P328" s="200"/>
      <c r="Q328" s="200"/>
      <c r="R328" s="200"/>
      <c r="S328" s="200"/>
      <c r="T328" s="200"/>
      <c r="U328" s="200"/>
      <c r="V328" s="96"/>
      <c r="W328" s="96"/>
      <c r="X328" s="97"/>
      <c r="Y328" s="98"/>
      <c r="Z328" s="38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</row>
    <row r="329" spans="1:38" ht="14.25" customHeight="1" x14ac:dyDescent="0.25">
      <c r="A329" s="38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95"/>
      <c r="O329" s="100"/>
      <c r="P329" s="200"/>
      <c r="Q329" s="200"/>
      <c r="R329" s="200"/>
      <c r="S329" s="200"/>
      <c r="T329" s="200"/>
      <c r="U329" s="200"/>
      <c r="V329" s="96"/>
      <c r="W329" s="96"/>
      <c r="X329" s="97"/>
      <c r="Y329" s="98"/>
      <c r="Z329" s="38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</row>
    <row r="330" spans="1:38" ht="14.25" customHeight="1" x14ac:dyDescent="0.25">
      <c r="A330" s="38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95"/>
      <c r="O330" s="100"/>
      <c r="P330" s="200"/>
      <c r="Q330" s="200"/>
      <c r="R330" s="200"/>
      <c r="S330" s="200"/>
      <c r="T330" s="200"/>
      <c r="U330" s="200"/>
      <c r="V330" s="96"/>
      <c r="W330" s="96"/>
      <c r="X330" s="97"/>
      <c r="Y330" s="98"/>
      <c r="Z330" s="38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</row>
    <row r="331" spans="1:38" ht="14.25" customHeight="1" x14ac:dyDescent="0.25">
      <c r="A331" s="38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95"/>
      <c r="O331" s="100"/>
      <c r="P331" s="200"/>
      <c r="Q331" s="200"/>
      <c r="R331" s="200"/>
      <c r="S331" s="200"/>
      <c r="T331" s="200"/>
      <c r="U331" s="200"/>
      <c r="V331" s="96"/>
      <c r="W331" s="96"/>
      <c r="X331" s="97"/>
      <c r="Y331" s="98"/>
      <c r="Z331" s="38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</row>
    <row r="332" spans="1:38" ht="14.25" customHeight="1" x14ac:dyDescent="0.25">
      <c r="A332" s="38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95"/>
      <c r="O332" s="100"/>
      <c r="P332" s="200"/>
      <c r="Q332" s="200"/>
      <c r="R332" s="200"/>
      <c r="S332" s="200"/>
      <c r="T332" s="200"/>
      <c r="U332" s="200"/>
      <c r="V332" s="96"/>
      <c r="W332" s="96"/>
      <c r="X332" s="97"/>
      <c r="Y332" s="98"/>
      <c r="Z332" s="38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</row>
    <row r="333" spans="1:38" ht="14.25" customHeight="1" x14ac:dyDescent="0.25">
      <c r="A333" s="38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95"/>
      <c r="O333" s="100"/>
      <c r="P333" s="200"/>
      <c r="Q333" s="200"/>
      <c r="R333" s="200"/>
      <c r="S333" s="200"/>
      <c r="T333" s="200"/>
      <c r="U333" s="200"/>
      <c r="V333" s="96"/>
      <c r="W333" s="96"/>
      <c r="X333" s="97"/>
      <c r="Y333" s="98"/>
      <c r="Z333" s="38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</row>
    <row r="334" spans="1:38" ht="14.25" customHeight="1" x14ac:dyDescent="0.25">
      <c r="A334" s="38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95"/>
      <c r="O334" s="100"/>
      <c r="P334" s="200"/>
      <c r="Q334" s="200"/>
      <c r="R334" s="200"/>
      <c r="S334" s="200"/>
      <c r="T334" s="200"/>
      <c r="U334" s="200"/>
      <c r="V334" s="96"/>
      <c r="W334" s="96"/>
      <c r="X334" s="97"/>
      <c r="Y334" s="98"/>
      <c r="Z334" s="38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</row>
    <row r="335" spans="1:38" ht="14.25" customHeight="1" x14ac:dyDescent="0.25">
      <c r="A335" s="38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95"/>
      <c r="O335" s="100"/>
      <c r="P335" s="200"/>
      <c r="Q335" s="200"/>
      <c r="R335" s="200"/>
      <c r="S335" s="200"/>
      <c r="T335" s="200"/>
      <c r="U335" s="200"/>
      <c r="V335" s="96"/>
      <c r="W335" s="96"/>
      <c r="X335" s="97"/>
      <c r="Y335" s="98"/>
      <c r="Z335" s="38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</row>
    <row r="336" spans="1:38" ht="14.25" customHeight="1" x14ac:dyDescent="0.25">
      <c r="A336" s="38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95"/>
      <c r="O336" s="100"/>
      <c r="P336" s="200"/>
      <c r="Q336" s="200"/>
      <c r="R336" s="200"/>
      <c r="S336" s="200"/>
      <c r="T336" s="200"/>
      <c r="U336" s="200"/>
      <c r="V336" s="96"/>
      <c r="W336" s="96"/>
      <c r="X336" s="97"/>
      <c r="Y336" s="98"/>
      <c r="Z336" s="38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</row>
    <row r="337" spans="1:38" ht="14.25" customHeight="1" x14ac:dyDescent="0.25">
      <c r="A337" s="38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95"/>
      <c r="O337" s="100"/>
      <c r="P337" s="200"/>
      <c r="Q337" s="200"/>
      <c r="R337" s="200"/>
      <c r="S337" s="200"/>
      <c r="T337" s="200"/>
      <c r="U337" s="200"/>
      <c r="V337" s="96"/>
      <c r="W337" s="96"/>
      <c r="X337" s="97"/>
      <c r="Y337" s="98"/>
      <c r="Z337" s="38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</row>
    <row r="338" spans="1:38" ht="14.25" customHeight="1" x14ac:dyDescent="0.25">
      <c r="A338" s="38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95"/>
      <c r="O338" s="100"/>
      <c r="P338" s="200"/>
      <c r="Q338" s="200"/>
      <c r="R338" s="200"/>
      <c r="S338" s="200"/>
      <c r="T338" s="200"/>
      <c r="U338" s="200"/>
      <c r="V338" s="96"/>
      <c r="W338" s="96"/>
      <c r="X338" s="97"/>
      <c r="Y338" s="98"/>
      <c r="Z338" s="38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</row>
    <row r="339" spans="1:38" ht="14.25" customHeight="1" x14ac:dyDescent="0.25">
      <c r="A339" s="38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95"/>
      <c r="O339" s="100"/>
      <c r="P339" s="200"/>
      <c r="Q339" s="200"/>
      <c r="R339" s="200"/>
      <c r="S339" s="200"/>
      <c r="T339" s="200"/>
      <c r="U339" s="200"/>
      <c r="V339" s="96"/>
      <c r="W339" s="96"/>
      <c r="X339" s="97"/>
      <c r="Y339" s="98"/>
      <c r="Z339" s="38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</row>
    <row r="340" spans="1:38" ht="14.25" customHeight="1" x14ac:dyDescent="0.25">
      <c r="A340" s="38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95"/>
      <c r="O340" s="100"/>
      <c r="P340" s="200"/>
      <c r="Q340" s="200"/>
      <c r="R340" s="200"/>
      <c r="S340" s="200"/>
      <c r="T340" s="200"/>
      <c r="U340" s="200"/>
      <c r="V340" s="96"/>
      <c r="W340" s="96"/>
      <c r="X340" s="97"/>
      <c r="Y340" s="98"/>
      <c r="Z340" s="38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</row>
    <row r="341" spans="1:38" ht="14.25" customHeight="1" x14ac:dyDescent="0.25">
      <c r="A341" s="38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95"/>
      <c r="O341" s="100"/>
      <c r="P341" s="200"/>
      <c r="Q341" s="200"/>
      <c r="R341" s="200"/>
      <c r="S341" s="200"/>
      <c r="T341" s="200"/>
      <c r="U341" s="200"/>
      <c r="V341" s="96"/>
      <c r="W341" s="96"/>
      <c r="X341" s="97"/>
      <c r="Y341" s="98"/>
      <c r="Z341" s="38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</row>
    <row r="342" spans="1:38" ht="14.25" customHeight="1" x14ac:dyDescent="0.25">
      <c r="A342" s="38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95"/>
      <c r="O342" s="100"/>
      <c r="P342" s="200"/>
      <c r="Q342" s="200"/>
      <c r="R342" s="200"/>
      <c r="S342" s="200"/>
      <c r="T342" s="200"/>
      <c r="U342" s="200"/>
      <c r="V342" s="96"/>
      <c r="W342" s="96"/>
      <c r="X342" s="97"/>
      <c r="Y342" s="98"/>
      <c r="Z342" s="38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</row>
    <row r="343" spans="1:38" ht="14.25" customHeight="1" x14ac:dyDescent="0.25">
      <c r="A343" s="38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95"/>
      <c r="O343" s="100"/>
      <c r="P343" s="200"/>
      <c r="Q343" s="200"/>
      <c r="R343" s="200"/>
      <c r="S343" s="200"/>
      <c r="T343" s="200"/>
      <c r="U343" s="200"/>
      <c r="V343" s="96"/>
      <c r="W343" s="96"/>
      <c r="X343" s="97"/>
      <c r="Y343" s="98"/>
      <c r="Z343" s="38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</row>
    <row r="344" spans="1:38" ht="14.25" customHeight="1" x14ac:dyDescent="0.25">
      <c r="A344" s="38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95"/>
      <c r="O344" s="100"/>
      <c r="P344" s="200"/>
      <c r="Q344" s="200"/>
      <c r="R344" s="200"/>
      <c r="S344" s="200"/>
      <c r="T344" s="200"/>
      <c r="U344" s="200"/>
      <c r="V344" s="96"/>
      <c r="W344" s="96"/>
      <c r="X344" s="97"/>
      <c r="Y344" s="98"/>
      <c r="Z344" s="38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</row>
    <row r="345" spans="1:38" ht="14.25" customHeight="1" x14ac:dyDescent="0.25">
      <c r="A345" s="38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95"/>
      <c r="O345" s="100"/>
      <c r="P345" s="200"/>
      <c r="Q345" s="200"/>
      <c r="R345" s="200"/>
      <c r="S345" s="200"/>
      <c r="T345" s="200"/>
      <c r="U345" s="200"/>
      <c r="V345" s="96"/>
      <c r="W345" s="96"/>
      <c r="X345" s="97"/>
      <c r="Y345" s="98"/>
      <c r="Z345" s="38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</row>
    <row r="346" spans="1:38" ht="14.25" customHeight="1" x14ac:dyDescent="0.25">
      <c r="A346" s="38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95"/>
      <c r="O346" s="100"/>
      <c r="P346" s="200"/>
      <c r="Q346" s="200"/>
      <c r="R346" s="200"/>
      <c r="S346" s="200"/>
      <c r="T346" s="200"/>
      <c r="U346" s="200"/>
      <c r="V346" s="96"/>
      <c r="W346" s="96"/>
      <c r="X346" s="97"/>
      <c r="Y346" s="98"/>
      <c r="Z346" s="38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</row>
    <row r="347" spans="1:38" ht="14.25" customHeight="1" x14ac:dyDescent="0.25">
      <c r="A347" s="38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95"/>
      <c r="O347" s="100"/>
      <c r="P347" s="200"/>
      <c r="Q347" s="200"/>
      <c r="R347" s="200"/>
      <c r="S347" s="200"/>
      <c r="T347" s="200"/>
      <c r="U347" s="200"/>
      <c r="V347" s="96"/>
      <c r="W347" s="96"/>
      <c r="X347" s="97"/>
      <c r="Y347" s="98"/>
      <c r="Z347" s="38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</row>
    <row r="348" spans="1:38" ht="14.25" customHeight="1" x14ac:dyDescent="0.25">
      <c r="A348" s="38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95"/>
      <c r="O348" s="100"/>
      <c r="P348" s="200"/>
      <c r="Q348" s="200"/>
      <c r="R348" s="200"/>
      <c r="S348" s="200"/>
      <c r="T348" s="200"/>
      <c r="U348" s="200"/>
      <c r="V348" s="96"/>
      <c r="W348" s="96"/>
      <c r="X348" s="97"/>
      <c r="Y348" s="98"/>
      <c r="Z348" s="38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</row>
    <row r="349" spans="1:38" ht="14.25" customHeight="1" x14ac:dyDescent="0.25">
      <c r="A349" s="38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95"/>
      <c r="O349" s="100"/>
      <c r="P349" s="200"/>
      <c r="Q349" s="200"/>
      <c r="R349" s="200"/>
      <c r="S349" s="200"/>
      <c r="T349" s="200"/>
      <c r="U349" s="200"/>
      <c r="V349" s="96"/>
      <c r="W349" s="96"/>
      <c r="X349" s="97"/>
      <c r="Y349" s="98"/>
      <c r="Z349" s="38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</row>
    <row r="350" spans="1:38" ht="14.25" customHeight="1" x14ac:dyDescent="0.25">
      <c r="A350" s="38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95"/>
      <c r="O350" s="100"/>
      <c r="P350" s="200"/>
      <c r="Q350" s="200"/>
      <c r="R350" s="200"/>
      <c r="S350" s="200"/>
      <c r="T350" s="200"/>
      <c r="U350" s="200"/>
      <c r="V350" s="96"/>
      <c r="W350" s="96"/>
      <c r="X350" s="97"/>
      <c r="Y350" s="98"/>
      <c r="Z350" s="38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</row>
    <row r="351" spans="1:38" ht="14.25" customHeight="1" x14ac:dyDescent="0.25">
      <c r="A351" s="38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95"/>
      <c r="O351" s="100"/>
      <c r="P351" s="200"/>
      <c r="Q351" s="200"/>
      <c r="R351" s="200"/>
      <c r="S351" s="200"/>
      <c r="T351" s="200"/>
      <c r="U351" s="200"/>
      <c r="V351" s="96"/>
      <c r="W351" s="96"/>
      <c r="X351" s="97"/>
      <c r="Y351" s="98"/>
      <c r="Z351" s="38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</row>
    <row r="352" spans="1:38" ht="14.25" customHeight="1" x14ac:dyDescent="0.25">
      <c r="A352" s="38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95"/>
      <c r="O352" s="100"/>
      <c r="P352" s="200"/>
      <c r="Q352" s="200"/>
      <c r="R352" s="200"/>
      <c r="S352" s="200"/>
      <c r="T352" s="200"/>
      <c r="U352" s="200"/>
      <c r="V352" s="96"/>
      <c r="W352" s="96"/>
      <c r="X352" s="97"/>
      <c r="Y352" s="98"/>
      <c r="Z352" s="38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</row>
    <row r="353" spans="1:38" ht="14.25" customHeight="1" x14ac:dyDescent="0.25">
      <c r="A353" s="38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95"/>
      <c r="O353" s="100"/>
      <c r="P353" s="200"/>
      <c r="Q353" s="200"/>
      <c r="R353" s="200"/>
      <c r="S353" s="200"/>
      <c r="T353" s="200"/>
      <c r="U353" s="200"/>
      <c r="V353" s="96"/>
      <c r="W353" s="96"/>
      <c r="X353" s="97"/>
      <c r="Y353" s="98"/>
      <c r="Z353" s="38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</row>
    <row r="354" spans="1:38" ht="14.25" customHeight="1" x14ac:dyDescent="0.25">
      <c r="A354" s="38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95"/>
      <c r="O354" s="100"/>
      <c r="P354" s="200"/>
      <c r="Q354" s="200"/>
      <c r="R354" s="200"/>
      <c r="S354" s="200"/>
      <c r="T354" s="200"/>
      <c r="U354" s="200"/>
      <c r="V354" s="96"/>
      <c r="W354" s="96"/>
      <c r="X354" s="97"/>
      <c r="Y354" s="98"/>
      <c r="Z354" s="38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</row>
    <row r="355" spans="1:38" ht="14.25" customHeight="1" x14ac:dyDescent="0.25">
      <c r="A355" s="38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95"/>
      <c r="O355" s="100"/>
      <c r="P355" s="200"/>
      <c r="Q355" s="200"/>
      <c r="R355" s="200"/>
      <c r="S355" s="200"/>
      <c r="T355" s="200"/>
      <c r="U355" s="200"/>
      <c r="V355" s="96"/>
      <c r="W355" s="96"/>
      <c r="X355" s="97"/>
      <c r="Y355" s="98"/>
      <c r="Z355" s="38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</row>
    <row r="356" spans="1:38" ht="14.25" customHeight="1" x14ac:dyDescent="0.25">
      <c r="A356" s="38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95"/>
      <c r="O356" s="100"/>
      <c r="P356" s="200"/>
      <c r="Q356" s="200"/>
      <c r="R356" s="200"/>
      <c r="S356" s="200"/>
      <c r="T356" s="200"/>
      <c r="U356" s="200"/>
      <c r="V356" s="96"/>
      <c r="W356" s="96"/>
      <c r="X356" s="97"/>
      <c r="Y356" s="98"/>
      <c r="Z356" s="38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</row>
    <row r="357" spans="1:38" ht="14.25" customHeight="1" x14ac:dyDescent="0.25">
      <c r="A357" s="38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95"/>
      <c r="O357" s="100"/>
      <c r="P357" s="200"/>
      <c r="Q357" s="200"/>
      <c r="R357" s="200"/>
      <c r="S357" s="200"/>
      <c r="T357" s="200"/>
      <c r="U357" s="200"/>
      <c r="V357" s="96"/>
      <c r="W357" s="96"/>
      <c r="X357" s="97"/>
      <c r="Y357" s="98"/>
      <c r="Z357" s="38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</row>
    <row r="358" spans="1:38" ht="14.25" customHeight="1" x14ac:dyDescent="0.25">
      <c r="A358" s="38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95"/>
      <c r="O358" s="100"/>
      <c r="P358" s="200"/>
      <c r="Q358" s="200"/>
      <c r="R358" s="200"/>
      <c r="S358" s="200"/>
      <c r="T358" s="200"/>
      <c r="U358" s="200"/>
      <c r="V358" s="96"/>
      <c r="W358" s="96"/>
      <c r="X358" s="97"/>
      <c r="Y358" s="98"/>
      <c r="Z358" s="38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</row>
    <row r="359" spans="1:38" ht="14.25" customHeight="1" x14ac:dyDescent="0.25">
      <c r="A359" s="91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95"/>
      <c r="O359" s="100"/>
      <c r="P359" s="200"/>
      <c r="Q359" s="200"/>
      <c r="R359" s="200"/>
      <c r="S359" s="200"/>
      <c r="T359" s="200"/>
      <c r="U359" s="200"/>
      <c r="V359" s="96"/>
      <c r="W359" s="96"/>
      <c r="X359" s="97"/>
      <c r="Y359" s="98"/>
      <c r="Z359" s="38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</row>
    <row r="360" spans="1:38" ht="14.25" customHeight="1" x14ac:dyDescent="0.25">
      <c r="A360" s="91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95"/>
      <c r="O360" s="100"/>
      <c r="P360" s="200"/>
      <c r="Q360" s="200"/>
      <c r="R360" s="200"/>
      <c r="S360" s="200"/>
      <c r="T360" s="200"/>
      <c r="U360" s="200"/>
      <c r="V360" s="96"/>
      <c r="W360" s="96"/>
      <c r="X360" s="97"/>
      <c r="Y360" s="98"/>
      <c r="Z360" s="38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</row>
    <row r="361" spans="1:38" ht="14.25" customHeight="1" x14ac:dyDescent="0.25">
      <c r="A361" s="65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</row>
    <row r="362" spans="1:3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</row>
    <row r="363" spans="1:38" ht="14.25" customHeight="1" x14ac:dyDescent="0.25">
      <c r="A363" s="93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8"/>
      <c r="P363" s="38"/>
      <c r="Q363" s="38"/>
      <c r="R363" s="40"/>
      <c r="S363" s="40"/>
      <c r="T363" s="40"/>
      <c r="U363" s="40"/>
      <c r="V363" s="39"/>
      <c r="W363" s="38"/>
      <c r="X363" s="38"/>
      <c r="Y363" s="38"/>
      <c r="Z363" s="38"/>
      <c r="AA363" s="38"/>
      <c r="AB363" s="38"/>
      <c r="AC363" s="38"/>
      <c r="AD363" s="38"/>
      <c r="AE363" s="38"/>
      <c r="AF363" s="91"/>
      <c r="AG363" s="91"/>
      <c r="AH363" s="91"/>
      <c r="AI363" s="91"/>
      <c r="AJ363" s="91"/>
      <c r="AK363" s="91"/>
      <c r="AL363" s="91"/>
    </row>
    <row r="364" spans="1:3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</row>
    <row r="365" spans="1:38" ht="14.25" customHeight="1" x14ac:dyDescent="0.25">
      <c r="A365" s="91"/>
      <c r="B365" s="201"/>
      <c r="C365" s="202"/>
      <c r="D365" s="202"/>
      <c r="E365" s="45"/>
      <c r="F365" s="45"/>
      <c r="G365" s="45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45"/>
      <c r="W365" s="91"/>
      <c r="X365" s="91"/>
      <c r="Y365" s="37"/>
      <c r="Z365" s="93"/>
      <c r="AA365" s="91"/>
      <c r="AB365" s="91"/>
      <c r="AC365" s="91"/>
      <c r="AD365" s="91"/>
      <c r="AE365" s="93"/>
      <c r="AF365" s="91"/>
      <c r="AG365" s="91"/>
      <c r="AH365" s="91"/>
      <c r="AI365" s="91"/>
      <c r="AJ365" s="91"/>
      <c r="AK365" s="91"/>
      <c r="AL365" s="91"/>
    </row>
    <row r="366" spans="1:38" ht="14.25" customHeight="1" x14ac:dyDescent="0.25">
      <c r="A366" s="91"/>
      <c r="B366" s="203"/>
      <c r="C366" s="203"/>
      <c r="D366" s="203"/>
      <c r="E366" s="99"/>
      <c r="F366" s="99"/>
      <c r="G366" s="99"/>
      <c r="H366" s="204"/>
      <c r="I366" s="204"/>
      <c r="J366" s="204"/>
      <c r="K366" s="204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101"/>
      <c r="W366" s="91"/>
      <c r="X366" s="91"/>
      <c r="Y366" s="103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</row>
    <row r="367" spans="1:38" ht="14.25" customHeight="1" x14ac:dyDescent="0.25">
      <c r="A367" s="91"/>
      <c r="B367" s="203"/>
      <c r="C367" s="203"/>
      <c r="D367" s="203"/>
      <c r="E367" s="99"/>
      <c r="F367" s="99"/>
      <c r="G367" s="99"/>
      <c r="H367" s="204"/>
      <c r="I367" s="204"/>
      <c r="J367" s="204"/>
      <c r="K367" s="204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101"/>
      <c r="W367" s="91"/>
      <c r="X367" s="91"/>
      <c r="Y367" s="103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</row>
    <row r="368" spans="1:38" ht="14.25" customHeight="1" x14ac:dyDescent="0.25">
      <c r="A368" s="91"/>
      <c r="B368" s="203"/>
      <c r="C368" s="203"/>
      <c r="D368" s="203"/>
      <c r="E368" s="99"/>
      <c r="F368" s="99"/>
      <c r="G368" s="99"/>
      <c r="H368" s="204"/>
      <c r="I368" s="204"/>
      <c r="J368" s="204"/>
      <c r="K368" s="204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101"/>
      <c r="W368" s="91"/>
      <c r="X368" s="91"/>
      <c r="Y368" s="103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</row>
    <row r="369" spans="1:38" ht="14.25" customHeight="1" x14ac:dyDescent="0.25">
      <c r="A369" s="91"/>
      <c r="B369" s="203"/>
      <c r="C369" s="203"/>
      <c r="D369" s="203"/>
      <c r="E369" s="99"/>
      <c r="F369" s="99"/>
      <c r="G369" s="99"/>
      <c r="H369" s="204"/>
      <c r="I369" s="204"/>
      <c r="J369" s="204"/>
      <c r="K369" s="204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101"/>
      <c r="W369" s="91"/>
      <c r="X369" s="91"/>
      <c r="Y369" s="103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</row>
    <row r="370" spans="1:38" ht="14.25" customHeight="1" x14ac:dyDescent="0.25">
      <c r="A370" s="91"/>
      <c r="B370" s="203"/>
      <c r="C370" s="203"/>
      <c r="D370" s="203"/>
      <c r="E370" s="99"/>
      <c r="F370" s="99"/>
      <c r="G370" s="99"/>
      <c r="H370" s="204"/>
      <c r="I370" s="204"/>
      <c r="J370" s="204"/>
      <c r="K370" s="204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101"/>
      <c r="W370" s="91"/>
      <c r="X370" s="91"/>
      <c r="Y370" s="103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</row>
    <row r="371" spans="1:38" ht="14.25" customHeight="1" x14ac:dyDescent="0.25">
      <c r="A371" s="91"/>
      <c r="B371" s="203"/>
      <c r="C371" s="203"/>
      <c r="D371" s="203"/>
      <c r="E371" s="99"/>
      <c r="F371" s="99"/>
      <c r="G371" s="99"/>
      <c r="H371" s="204"/>
      <c r="I371" s="204"/>
      <c r="J371" s="204"/>
      <c r="K371" s="204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101"/>
      <c r="W371" s="91"/>
      <c r="X371" s="91"/>
      <c r="Y371" s="103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</row>
    <row r="372" spans="1:38" ht="14.25" customHeight="1" x14ac:dyDescent="0.25">
      <c r="A372" s="91"/>
      <c r="B372" s="203"/>
      <c r="C372" s="203"/>
      <c r="D372" s="203"/>
      <c r="E372" s="99"/>
      <c r="F372" s="99"/>
      <c r="G372" s="99"/>
      <c r="H372" s="204"/>
      <c r="I372" s="204"/>
      <c r="J372" s="204"/>
      <c r="K372" s="204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101"/>
      <c r="W372" s="91"/>
      <c r="X372" s="91"/>
      <c r="Y372" s="103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</row>
    <row r="373" spans="1:38" ht="14.25" customHeight="1" x14ac:dyDescent="0.25">
      <c r="A373" s="91"/>
      <c r="B373" s="203"/>
      <c r="C373" s="203"/>
      <c r="D373" s="203"/>
      <c r="E373" s="99"/>
      <c r="F373" s="99"/>
      <c r="G373" s="99"/>
      <c r="H373" s="204"/>
      <c r="I373" s="204"/>
      <c r="J373" s="204"/>
      <c r="K373" s="204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101"/>
      <c r="W373" s="91"/>
      <c r="X373" s="91"/>
      <c r="Y373" s="103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</row>
    <row r="374" spans="1:38" ht="14.25" customHeight="1" x14ac:dyDescent="0.25">
      <c r="A374" s="91"/>
      <c r="B374" s="203"/>
      <c r="C374" s="203"/>
      <c r="D374" s="203"/>
      <c r="E374" s="99"/>
      <c r="F374" s="99"/>
      <c r="G374" s="99"/>
      <c r="H374" s="204"/>
      <c r="I374" s="204"/>
      <c r="J374" s="204"/>
      <c r="K374" s="204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101"/>
      <c r="W374" s="91"/>
      <c r="X374" s="91"/>
      <c r="Y374" s="103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</row>
    <row r="375" spans="1:38" ht="14.25" customHeight="1" x14ac:dyDescent="0.25">
      <c r="A375" s="91"/>
      <c r="B375" s="203"/>
      <c r="C375" s="203"/>
      <c r="D375" s="203"/>
      <c r="E375" s="99"/>
      <c r="F375" s="99"/>
      <c r="G375" s="99"/>
      <c r="H375" s="204"/>
      <c r="I375" s="204"/>
      <c r="J375" s="204"/>
      <c r="K375" s="204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101"/>
      <c r="W375" s="91"/>
      <c r="X375" s="91"/>
      <c r="Y375" s="103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</row>
    <row r="376" spans="1:38" ht="14.25" customHeight="1" x14ac:dyDescent="0.25">
      <c r="A376" s="91"/>
      <c r="B376" s="203"/>
      <c r="C376" s="203"/>
      <c r="D376" s="203"/>
      <c r="E376" s="99"/>
      <c r="F376" s="99"/>
      <c r="G376" s="99"/>
      <c r="H376" s="204"/>
      <c r="I376" s="204"/>
      <c r="J376" s="204"/>
      <c r="K376" s="204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101"/>
      <c r="W376" s="91"/>
      <c r="X376" s="91"/>
      <c r="Y376" s="103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</row>
    <row r="377" spans="1:38" ht="14.25" customHeight="1" x14ac:dyDescent="0.25">
      <c r="A377" s="91"/>
      <c r="B377" s="203"/>
      <c r="C377" s="203"/>
      <c r="D377" s="203"/>
      <c r="E377" s="99"/>
      <c r="F377" s="99"/>
      <c r="G377" s="99"/>
      <c r="H377" s="204"/>
      <c r="I377" s="204"/>
      <c r="J377" s="204"/>
      <c r="K377" s="204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101"/>
      <c r="W377" s="91"/>
      <c r="X377" s="91"/>
      <c r="Y377" s="103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</row>
    <row r="378" spans="1:38" ht="14.25" customHeight="1" x14ac:dyDescent="0.25">
      <c r="A378" s="91"/>
      <c r="B378" s="203"/>
      <c r="C378" s="203"/>
      <c r="D378" s="203"/>
      <c r="E378" s="99"/>
      <c r="F378" s="99"/>
      <c r="G378" s="99"/>
      <c r="H378" s="204"/>
      <c r="I378" s="204"/>
      <c r="J378" s="204"/>
      <c r="K378" s="204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101"/>
      <c r="W378" s="91"/>
      <c r="X378" s="91"/>
      <c r="Y378" s="103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</row>
    <row r="379" spans="1:38" ht="14.25" customHeight="1" x14ac:dyDescent="0.25">
      <c r="A379" s="91"/>
      <c r="B379" s="203"/>
      <c r="C379" s="203"/>
      <c r="D379" s="203"/>
      <c r="E379" s="99"/>
      <c r="F379" s="99"/>
      <c r="G379" s="99"/>
      <c r="H379" s="204"/>
      <c r="I379" s="204"/>
      <c r="J379" s="204"/>
      <c r="K379" s="204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101"/>
      <c r="W379" s="91"/>
      <c r="X379" s="91"/>
      <c r="Y379" s="103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</row>
    <row r="380" spans="1:38" ht="14.25" customHeight="1" x14ac:dyDescent="0.25">
      <c r="A380" s="91"/>
      <c r="B380" s="203"/>
      <c r="C380" s="203"/>
      <c r="D380" s="203"/>
      <c r="E380" s="99"/>
      <c r="F380" s="99"/>
      <c r="G380" s="99"/>
      <c r="H380" s="204"/>
      <c r="I380" s="204"/>
      <c r="J380" s="204"/>
      <c r="K380" s="204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101"/>
      <c r="W380" s="91"/>
      <c r="X380" s="91"/>
      <c r="Y380" s="103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</row>
    <row r="381" spans="1:38" ht="14.25" customHeight="1" x14ac:dyDescent="0.25">
      <c r="A381" s="91"/>
      <c r="B381" s="203"/>
      <c r="C381" s="203"/>
      <c r="D381" s="203"/>
      <c r="E381" s="99"/>
      <c r="F381" s="99"/>
      <c r="G381" s="99"/>
      <c r="H381" s="204"/>
      <c r="I381" s="204"/>
      <c r="J381" s="204"/>
      <c r="K381" s="204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101"/>
      <c r="W381" s="91"/>
      <c r="X381" s="91"/>
      <c r="Y381" s="103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</row>
    <row r="382" spans="1:38" ht="14.25" customHeight="1" x14ac:dyDescent="0.25">
      <c r="A382" s="91"/>
      <c r="B382" s="203"/>
      <c r="C382" s="203"/>
      <c r="D382" s="203"/>
      <c r="E382" s="99"/>
      <c r="F382" s="99"/>
      <c r="G382" s="99"/>
      <c r="H382" s="204"/>
      <c r="I382" s="204"/>
      <c r="J382" s="204"/>
      <c r="K382" s="204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101"/>
      <c r="W382" s="91"/>
      <c r="X382" s="91"/>
      <c r="Y382" s="103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</row>
    <row r="383" spans="1:38" ht="14.25" customHeight="1" x14ac:dyDescent="0.25">
      <c r="A383" s="91"/>
      <c r="B383" s="203"/>
      <c r="C383" s="203"/>
      <c r="D383" s="203"/>
      <c r="E383" s="99"/>
      <c r="F383" s="99"/>
      <c r="G383" s="99"/>
      <c r="H383" s="204"/>
      <c r="I383" s="204"/>
      <c r="J383" s="204"/>
      <c r="K383" s="204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101"/>
      <c r="W383" s="91"/>
      <c r="X383" s="91"/>
      <c r="Y383" s="103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</row>
    <row r="384" spans="1:3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105"/>
      <c r="M384" s="105"/>
      <c r="N384" s="105"/>
      <c r="O384" s="105"/>
      <c r="P384" s="105"/>
      <c r="Q384" s="91"/>
      <c r="R384" s="91"/>
      <c r="S384" s="91"/>
      <c r="T384" s="91"/>
      <c r="U384" s="91"/>
      <c r="V384" s="91"/>
      <c r="W384" s="91"/>
      <c r="X384" s="91"/>
      <c r="Y384" s="102"/>
      <c r="Z384" s="10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</row>
    <row r="385" spans="1:38" ht="14.25" customHeight="1" x14ac:dyDescent="0.25">
      <c r="A385" s="38"/>
      <c r="B385" s="91"/>
      <c r="C385" s="91"/>
      <c r="D385" s="91"/>
      <c r="E385" s="91"/>
      <c r="F385" s="91"/>
      <c r="G385" s="91"/>
      <c r="H385" s="91"/>
      <c r="I385" s="91"/>
      <c r="J385" s="91"/>
      <c r="K385" s="105"/>
      <c r="L385" s="105"/>
      <c r="M385" s="105"/>
      <c r="N385" s="105"/>
      <c r="O385" s="105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</row>
    <row r="386" spans="1:38" ht="14.25" customHeight="1" x14ac:dyDescent="0.25">
      <c r="A386" s="38"/>
      <c r="B386" s="201"/>
      <c r="C386" s="202"/>
      <c r="D386" s="202"/>
      <c r="E386" s="206"/>
      <c r="F386" s="206"/>
      <c r="G386" s="206"/>
      <c r="H386" s="206"/>
      <c r="I386" s="206"/>
      <c r="J386" s="206"/>
      <c r="K386" s="206"/>
      <c r="L386" s="206"/>
      <c r="M386" s="206"/>
      <c r="N386" s="45"/>
      <c r="O386" s="45"/>
      <c r="P386" s="45"/>
      <c r="Q386" s="201"/>
      <c r="R386" s="201"/>
      <c r="S386" s="201"/>
      <c r="T386" s="201"/>
      <c r="U386" s="201"/>
      <c r="V386" s="201"/>
      <c r="W386" s="45"/>
      <c r="X386" s="45"/>
      <c r="Y386" s="45"/>
      <c r="Z386" s="45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</row>
    <row r="387" spans="1:38" ht="14.25" customHeight="1" x14ac:dyDescent="0.25">
      <c r="A387" s="38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95"/>
      <c r="O387" s="100"/>
      <c r="P387" s="100"/>
      <c r="Q387" s="200"/>
      <c r="R387" s="200"/>
      <c r="S387" s="200"/>
      <c r="T387" s="200"/>
      <c r="U387" s="200"/>
      <c r="V387" s="200"/>
      <c r="W387" s="96"/>
      <c r="X387" s="96"/>
      <c r="Y387" s="97"/>
      <c r="Z387" s="98"/>
      <c r="AA387" s="38"/>
      <c r="AB387" s="38"/>
      <c r="AC387" s="38"/>
      <c r="AD387" s="91"/>
      <c r="AE387" s="91"/>
      <c r="AF387" s="91"/>
      <c r="AG387" s="91"/>
      <c r="AH387" s="91"/>
      <c r="AI387" s="91"/>
      <c r="AJ387" s="91"/>
      <c r="AK387" s="91"/>
      <c r="AL387" s="91"/>
    </row>
    <row r="388" spans="1:38" ht="14.25" customHeight="1" x14ac:dyDescent="0.25">
      <c r="A388" s="38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95"/>
      <c r="O388" s="100"/>
      <c r="P388" s="100"/>
      <c r="Q388" s="200"/>
      <c r="R388" s="200"/>
      <c r="S388" s="200"/>
      <c r="T388" s="200"/>
      <c r="U388" s="200"/>
      <c r="V388" s="200"/>
      <c r="W388" s="96"/>
      <c r="X388" s="96"/>
      <c r="Y388" s="97"/>
      <c r="Z388" s="98"/>
      <c r="AA388" s="38"/>
      <c r="AB388" s="38"/>
      <c r="AC388" s="38"/>
      <c r="AD388" s="91"/>
      <c r="AE388" s="91"/>
      <c r="AF388" s="91"/>
      <c r="AG388" s="91"/>
      <c r="AH388" s="91"/>
      <c r="AI388" s="91"/>
      <c r="AJ388" s="91"/>
      <c r="AK388" s="91"/>
      <c r="AL388" s="91"/>
    </row>
    <row r="389" spans="1:38" ht="14.25" customHeight="1" x14ac:dyDescent="0.25">
      <c r="A389" s="38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95"/>
      <c r="O389" s="100"/>
      <c r="P389" s="100"/>
      <c r="Q389" s="200"/>
      <c r="R389" s="200"/>
      <c r="S389" s="200"/>
      <c r="T389" s="200"/>
      <c r="U389" s="200"/>
      <c r="V389" s="200"/>
      <c r="W389" s="96"/>
      <c r="X389" s="96"/>
      <c r="Y389" s="97"/>
      <c r="Z389" s="98"/>
      <c r="AA389" s="38"/>
      <c r="AB389" s="38"/>
      <c r="AC389" s="38"/>
      <c r="AD389" s="91"/>
      <c r="AE389" s="91"/>
      <c r="AF389" s="91"/>
      <c r="AG389" s="91"/>
      <c r="AH389" s="91"/>
      <c r="AI389" s="91"/>
      <c r="AJ389" s="91"/>
      <c r="AK389" s="91"/>
      <c r="AL389" s="91"/>
    </row>
    <row r="390" spans="1:38" ht="14.25" customHeight="1" x14ac:dyDescent="0.25">
      <c r="A390" s="38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95"/>
      <c r="O390" s="100"/>
      <c r="P390" s="100"/>
      <c r="Q390" s="200"/>
      <c r="R390" s="200"/>
      <c r="S390" s="200"/>
      <c r="T390" s="200"/>
      <c r="U390" s="200"/>
      <c r="V390" s="200"/>
      <c r="W390" s="96"/>
      <c r="X390" s="96"/>
      <c r="Y390" s="97"/>
      <c r="Z390" s="98"/>
      <c r="AA390" s="38"/>
      <c r="AB390" s="38"/>
      <c r="AC390" s="38"/>
      <c r="AD390" s="91"/>
      <c r="AE390" s="91"/>
      <c r="AF390" s="91"/>
      <c r="AG390" s="91"/>
      <c r="AH390" s="91"/>
      <c r="AI390" s="91"/>
      <c r="AJ390" s="91"/>
      <c r="AK390" s="91"/>
      <c r="AL390" s="91"/>
    </row>
    <row r="391" spans="1:38" ht="14.25" customHeight="1" x14ac:dyDescent="0.25">
      <c r="A391" s="38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95"/>
      <c r="O391" s="100"/>
      <c r="P391" s="100"/>
      <c r="Q391" s="200"/>
      <c r="R391" s="200"/>
      <c r="S391" s="200"/>
      <c r="T391" s="200"/>
      <c r="U391" s="200"/>
      <c r="V391" s="200"/>
      <c r="W391" s="96"/>
      <c r="X391" s="96"/>
      <c r="Y391" s="97"/>
      <c r="Z391" s="98"/>
      <c r="AA391" s="38"/>
      <c r="AB391" s="38"/>
      <c r="AC391" s="38"/>
      <c r="AD391" s="91"/>
      <c r="AE391" s="91"/>
      <c r="AF391" s="91"/>
      <c r="AG391" s="91"/>
      <c r="AH391" s="91"/>
      <c r="AI391" s="91"/>
      <c r="AJ391" s="91"/>
      <c r="AK391" s="91"/>
      <c r="AL391" s="91"/>
    </row>
    <row r="392" spans="1:38" ht="14.25" customHeight="1" x14ac:dyDescent="0.25">
      <c r="A392" s="38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95"/>
      <c r="O392" s="100"/>
      <c r="P392" s="100"/>
      <c r="Q392" s="200"/>
      <c r="R392" s="200"/>
      <c r="S392" s="200"/>
      <c r="T392" s="200"/>
      <c r="U392" s="200"/>
      <c r="V392" s="200"/>
      <c r="W392" s="96"/>
      <c r="X392" s="96"/>
      <c r="Y392" s="97"/>
      <c r="Z392" s="98"/>
      <c r="AA392" s="38"/>
      <c r="AB392" s="38"/>
      <c r="AC392" s="38"/>
      <c r="AD392" s="91"/>
      <c r="AE392" s="91"/>
      <c r="AF392" s="91"/>
      <c r="AG392" s="91"/>
      <c r="AH392" s="91"/>
      <c r="AI392" s="91"/>
      <c r="AJ392" s="91"/>
      <c r="AK392" s="91"/>
      <c r="AL392" s="91"/>
    </row>
    <row r="393" spans="1:38" ht="14.25" customHeight="1" x14ac:dyDescent="0.25">
      <c r="A393" s="38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95"/>
      <c r="O393" s="100"/>
      <c r="P393" s="100"/>
      <c r="Q393" s="200"/>
      <c r="R393" s="200"/>
      <c r="S393" s="200"/>
      <c r="T393" s="200"/>
      <c r="U393" s="200"/>
      <c r="V393" s="200"/>
      <c r="W393" s="96"/>
      <c r="X393" s="96"/>
      <c r="Y393" s="97"/>
      <c r="Z393" s="98"/>
      <c r="AA393" s="38"/>
      <c r="AB393" s="38"/>
      <c r="AC393" s="38"/>
      <c r="AD393" s="91"/>
      <c r="AE393" s="91"/>
      <c r="AF393" s="91"/>
      <c r="AG393" s="91"/>
      <c r="AH393" s="91"/>
      <c r="AI393" s="91"/>
      <c r="AJ393" s="91"/>
      <c r="AK393" s="91"/>
      <c r="AL393" s="91"/>
    </row>
    <row r="394" spans="1:38" ht="14.25" customHeight="1" x14ac:dyDescent="0.25">
      <c r="A394" s="38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95"/>
      <c r="O394" s="100"/>
      <c r="P394" s="100"/>
      <c r="Q394" s="200"/>
      <c r="R394" s="200"/>
      <c r="S394" s="200"/>
      <c r="T394" s="200"/>
      <c r="U394" s="200"/>
      <c r="V394" s="200"/>
      <c r="W394" s="96"/>
      <c r="X394" s="96"/>
      <c r="Y394" s="97"/>
      <c r="Z394" s="98"/>
      <c r="AA394" s="38"/>
      <c r="AB394" s="38"/>
      <c r="AC394" s="38"/>
      <c r="AD394" s="91"/>
      <c r="AE394" s="91"/>
      <c r="AF394" s="91"/>
      <c r="AG394" s="91"/>
      <c r="AH394" s="91"/>
      <c r="AI394" s="91"/>
      <c r="AJ394" s="91"/>
      <c r="AK394" s="91"/>
      <c r="AL394" s="91"/>
    </row>
    <row r="395" spans="1:38" ht="14.25" customHeight="1" x14ac:dyDescent="0.25">
      <c r="A395" s="38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95"/>
      <c r="O395" s="100"/>
      <c r="P395" s="100"/>
      <c r="Q395" s="200"/>
      <c r="R395" s="200"/>
      <c r="S395" s="200"/>
      <c r="T395" s="200"/>
      <c r="U395" s="200"/>
      <c r="V395" s="200"/>
      <c r="W395" s="96"/>
      <c r="X395" s="96"/>
      <c r="Y395" s="97"/>
      <c r="Z395" s="98"/>
      <c r="AA395" s="38"/>
      <c r="AB395" s="38"/>
      <c r="AC395" s="38"/>
      <c r="AD395" s="91"/>
      <c r="AE395" s="91"/>
      <c r="AF395" s="91"/>
      <c r="AG395" s="91"/>
      <c r="AH395" s="91"/>
      <c r="AI395" s="91"/>
      <c r="AJ395" s="91"/>
      <c r="AK395" s="91"/>
      <c r="AL395" s="91"/>
    </row>
    <row r="396" spans="1:38" ht="14.25" customHeight="1" x14ac:dyDescent="0.25">
      <c r="A396" s="38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95"/>
      <c r="O396" s="100"/>
      <c r="P396" s="100"/>
      <c r="Q396" s="200"/>
      <c r="R396" s="200"/>
      <c r="S396" s="200"/>
      <c r="T396" s="200"/>
      <c r="U396" s="200"/>
      <c r="V396" s="200"/>
      <c r="W396" s="96"/>
      <c r="X396" s="96"/>
      <c r="Y396" s="97"/>
      <c r="Z396" s="98"/>
      <c r="AA396" s="38"/>
      <c r="AB396" s="38"/>
      <c r="AC396" s="38"/>
      <c r="AD396" s="91"/>
      <c r="AE396" s="91"/>
      <c r="AF396" s="91"/>
      <c r="AG396" s="91"/>
      <c r="AH396" s="91"/>
      <c r="AI396" s="91"/>
      <c r="AJ396" s="91"/>
      <c r="AK396" s="91"/>
      <c r="AL396" s="91"/>
    </row>
    <row r="397" spans="1:38" ht="14.25" customHeight="1" x14ac:dyDescent="0.25">
      <c r="A397" s="38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95"/>
      <c r="O397" s="100"/>
      <c r="P397" s="100"/>
      <c r="Q397" s="200"/>
      <c r="R397" s="200"/>
      <c r="S397" s="200"/>
      <c r="T397" s="200"/>
      <c r="U397" s="200"/>
      <c r="V397" s="200"/>
      <c r="W397" s="96"/>
      <c r="X397" s="96"/>
      <c r="Y397" s="97"/>
      <c r="Z397" s="98"/>
      <c r="AA397" s="38"/>
      <c r="AB397" s="38"/>
      <c r="AC397" s="38"/>
      <c r="AD397" s="91"/>
      <c r="AE397" s="91"/>
      <c r="AF397" s="91"/>
      <c r="AG397" s="91"/>
      <c r="AH397" s="91"/>
      <c r="AI397" s="91"/>
      <c r="AJ397" s="91"/>
      <c r="AK397" s="91"/>
      <c r="AL397" s="91"/>
    </row>
    <row r="398" spans="1:38" ht="14.25" customHeight="1" x14ac:dyDescent="0.25">
      <c r="A398" s="38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95"/>
      <c r="O398" s="100"/>
      <c r="P398" s="100"/>
      <c r="Q398" s="200"/>
      <c r="R398" s="200"/>
      <c r="S398" s="200"/>
      <c r="T398" s="200"/>
      <c r="U398" s="200"/>
      <c r="V398" s="200"/>
      <c r="W398" s="96"/>
      <c r="X398" s="96"/>
      <c r="Y398" s="97"/>
      <c r="Z398" s="98"/>
      <c r="AA398" s="38"/>
      <c r="AB398" s="38"/>
      <c r="AC398" s="38"/>
      <c r="AD398" s="91"/>
      <c r="AE398" s="91"/>
      <c r="AF398" s="91"/>
      <c r="AG398" s="91"/>
      <c r="AH398" s="91"/>
      <c r="AI398" s="91"/>
      <c r="AJ398" s="91"/>
      <c r="AK398" s="91"/>
      <c r="AL398" s="91"/>
    </row>
    <row r="399" spans="1:38" ht="14.25" customHeight="1" x14ac:dyDescent="0.25">
      <c r="A399" s="38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95"/>
      <c r="O399" s="100"/>
      <c r="P399" s="100"/>
      <c r="Q399" s="200"/>
      <c r="R399" s="200"/>
      <c r="S399" s="200"/>
      <c r="T399" s="200"/>
      <c r="U399" s="200"/>
      <c r="V399" s="200"/>
      <c r="W399" s="96"/>
      <c r="X399" s="96"/>
      <c r="Y399" s="97"/>
      <c r="Z399" s="98"/>
      <c r="AA399" s="38"/>
      <c r="AB399" s="38"/>
      <c r="AC399" s="38"/>
      <c r="AD399" s="91"/>
      <c r="AE399" s="91"/>
      <c r="AF399" s="91"/>
      <c r="AG399" s="91"/>
      <c r="AH399" s="91"/>
      <c r="AI399" s="91"/>
      <c r="AJ399" s="91"/>
      <c r="AK399" s="91"/>
      <c r="AL399" s="91"/>
    </row>
    <row r="400" spans="1:38" ht="14.25" customHeight="1" x14ac:dyDescent="0.25">
      <c r="A400" s="38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95"/>
      <c r="O400" s="100"/>
      <c r="P400" s="100"/>
      <c r="Q400" s="200"/>
      <c r="R400" s="200"/>
      <c r="S400" s="200"/>
      <c r="T400" s="200"/>
      <c r="U400" s="200"/>
      <c r="V400" s="200"/>
      <c r="W400" s="96"/>
      <c r="X400" s="96"/>
      <c r="Y400" s="97"/>
      <c r="Z400" s="98"/>
      <c r="AA400" s="38"/>
      <c r="AB400" s="38"/>
      <c r="AC400" s="38"/>
      <c r="AD400" s="91"/>
      <c r="AE400" s="91"/>
      <c r="AF400" s="91"/>
      <c r="AG400" s="91"/>
      <c r="AH400" s="91"/>
      <c r="AI400" s="91"/>
      <c r="AJ400" s="91"/>
      <c r="AK400" s="91"/>
      <c r="AL400" s="91"/>
    </row>
    <row r="401" spans="1:38" ht="14.25" customHeight="1" x14ac:dyDescent="0.25">
      <c r="A401" s="38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95"/>
      <c r="O401" s="100"/>
      <c r="P401" s="100"/>
      <c r="Q401" s="200"/>
      <c r="R401" s="200"/>
      <c r="S401" s="200"/>
      <c r="T401" s="200"/>
      <c r="U401" s="200"/>
      <c r="V401" s="200"/>
      <c r="W401" s="96"/>
      <c r="X401" s="96"/>
      <c r="Y401" s="97"/>
      <c r="Z401" s="98"/>
      <c r="AA401" s="38"/>
      <c r="AB401" s="38"/>
      <c r="AC401" s="38"/>
      <c r="AD401" s="91"/>
      <c r="AE401" s="91"/>
      <c r="AF401" s="91"/>
      <c r="AG401" s="91"/>
      <c r="AH401" s="91"/>
      <c r="AI401" s="91"/>
      <c r="AJ401" s="91"/>
      <c r="AK401" s="91"/>
      <c r="AL401" s="91"/>
    </row>
    <row r="402" spans="1:38" ht="14.25" customHeight="1" x14ac:dyDescent="0.25">
      <c r="A402" s="38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95"/>
      <c r="O402" s="100"/>
      <c r="P402" s="100"/>
      <c r="Q402" s="200"/>
      <c r="R402" s="200"/>
      <c r="S402" s="200"/>
      <c r="T402" s="200"/>
      <c r="U402" s="200"/>
      <c r="V402" s="200"/>
      <c r="W402" s="96"/>
      <c r="X402" s="96"/>
      <c r="Y402" s="97"/>
      <c r="Z402" s="98"/>
      <c r="AA402" s="38"/>
      <c r="AB402" s="38"/>
      <c r="AC402" s="38"/>
      <c r="AD402" s="91"/>
      <c r="AE402" s="91"/>
      <c r="AF402" s="91"/>
      <c r="AG402" s="91"/>
      <c r="AH402" s="91"/>
      <c r="AI402" s="91"/>
      <c r="AJ402" s="91"/>
      <c r="AK402" s="91"/>
      <c r="AL402" s="91"/>
    </row>
    <row r="403" spans="1:38" ht="14.25" customHeight="1" x14ac:dyDescent="0.25">
      <c r="A403" s="38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95"/>
      <c r="O403" s="100"/>
      <c r="P403" s="100"/>
      <c r="Q403" s="200"/>
      <c r="R403" s="200"/>
      <c r="S403" s="200"/>
      <c r="T403" s="200"/>
      <c r="U403" s="200"/>
      <c r="V403" s="200"/>
      <c r="W403" s="96"/>
      <c r="X403" s="96"/>
      <c r="Y403" s="97"/>
      <c r="Z403" s="98"/>
      <c r="AA403" s="38"/>
      <c r="AB403" s="38"/>
      <c r="AC403" s="38"/>
      <c r="AD403" s="91"/>
      <c r="AE403" s="91"/>
      <c r="AF403" s="91"/>
      <c r="AG403" s="91"/>
      <c r="AH403" s="91"/>
      <c r="AI403" s="91"/>
      <c r="AJ403" s="91"/>
      <c r="AK403" s="91"/>
      <c r="AL403" s="91"/>
    </row>
    <row r="404" spans="1:38" ht="14.25" customHeight="1" x14ac:dyDescent="0.25">
      <c r="A404" s="38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95"/>
      <c r="O404" s="100"/>
      <c r="P404" s="100"/>
      <c r="Q404" s="200"/>
      <c r="R404" s="200"/>
      <c r="S404" s="200"/>
      <c r="T404" s="200"/>
      <c r="U404" s="200"/>
      <c r="V404" s="200"/>
      <c r="W404" s="96"/>
      <c r="X404" s="96"/>
      <c r="Y404" s="97"/>
      <c r="Z404" s="98"/>
      <c r="AA404" s="38"/>
      <c r="AB404" s="38"/>
      <c r="AC404" s="38"/>
      <c r="AD404" s="91"/>
      <c r="AE404" s="91"/>
      <c r="AF404" s="91"/>
      <c r="AG404" s="91"/>
      <c r="AH404" s="91"/>
      <c r="AI404" s="91"/>
      <c r="AJ404" s="91"/>
      <c r="AK404" s="91"/>
      <c r="AL404" s="91"/>
    </row>
    <row r="405" spans="1:38" ht="14.25" customHeight="1" x14ac:dyDescent="0.25">
      <c r="A405" s="38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95"/>
      <c r="O405" s="100"/>
      <c r="P405" s="100"/>
      <c r="Q405" s="200"/>
      <c r="R405" s="200"/>
      <c r="S405" s="200"/>
      <c r="T405" s="200"/>
      <c r="U405" s="200"/>
      <c r="V405" s="200"/>
      <c r="W405" s="96"/>
      <c r="X405" s="96"/>
      <c r="Y405" s="97"/>
      <c r="Z405" s="98"/>
      <c r="AA405" s="38"/>
      <c r="AB405" s="38"/>
      <c r="AC405" s="38"/>
      <c r="AD405" s="91"/>
      <c r="AE405" s="91"/>
      <c r="AF405" s="91"/>
      <c r="AG405" s="91"/>
      <c r="AH405" s="91"/>
      <c r="AI405" s="91"/>
      <c r="AJ405" s="91"/>
      <c r="AK405" s="91"/>
      <c r="AL405" s="91"/>
    </row>
    <row r="406" spans="1:38" ht="14.25" customHeight="1" x14ac:dyDescent="0.25">
      <c r="A406" s="38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95"/>
      <c r="O406" s="100"/>
      <c r="P406" s="100"/>
      <c r="Q406" s="200"/>
      <c r="R406" s="200"/>
      <c r="S406" s="200"/>
      <c r="T406" s="200"/>
      <c r="U406" s="200"/>
      <c r="V406" s="200"/>
      <c r="W406" s="96"/>
      <c r="X406" s="96"/>
      <c r="Y406" s="97"/>
      <c r="Z406" s="98"/>
      <c r="AA406" s="38"/>
      <c r="AB406" s="38"/>
      <c r="AC406" s="38"/>
      <c r="AD406" s="91"/>
      <c r="AE406" s="91"/>
      <c r="AF406" s="91"/>
      <c r="AG406" s="91"/>
      <c r="AH406" s="91"/>
      <c r="AI406" s="91"/>
      <c r="AJ406" s="91"/>
      <c r="AK406" s="91"/>
      <c r="AL406" s="91"/>
    </row>
    <row r="407" spans="1:38" ht="14.25" customHeight="1" x14ac:dyDescent="0.25">
      <c r="A407" s="38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95"/>
      <c r="O407" s="100"/>
      <c r="P407" s="100"/>
      <c r="Q407" s="200"/>
      <c r="R407" s="200"/>
      <c r="S407" s="200"/>
      <c r="T407" s="200"/>
      <c r="U407" s="200"/>
      <c r="V407" s="200"/>
      <c r="W407" s="96"/>
      <c r="X407" s="96"/>
      <c r="Y407" s="97"/>
      <c r="Z407" s="98"/>
      <c r="AA407" s="38"/>
      <c r="AB407" s="38"/>
      <c r="AC407" s="38"/>
      <c r="AD407" s="91"/>
      <c r="AE407" s="91"/>
      <c r="AF407" s="91"/>
      <c r="AG407" s="91"/>
      <c r="AH407" s="91"/>
      <c r="AI407" s="91"/>
      <c r="AJ407" s="91"/>
      <c r="AK407" s="91"/>
      <c r="AL407" s="91"/>
    </row>
    <row r="408" spans="1:38" ht="14.25" customHeight="1" x14ac:dyDescent="0.25">
      <c r="A408" s="38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95"/>
      <c r="O408" s="100"/>
      <c r="P408" s="100"/>
      <c r="Q408" s="200"/>
      <c r="R408" s="200"/>
      <c r="S408" s="200"/>
      <c r="T408" s="200"/>
      <c r="U408" s="200"/>
      <c r="V408" s="200"/>
      <c r="W408" s="96"/>
      <c r="X408" s="96"/>
      <c r="Y408" s="97"/>
      <c r="Z408" s="98"/>
      <c r="AA408" s="38"/>
      <c r="AB408" s="38"/>
      <c r="AC408" s="38"/>
      <c r="AD408" s="91"/>
      <c r="AE408" s="91"/>
      <c r="AF408" s="91"/>
      <c r="AG408" s="91"/>
      <c r="AH408" s="91"/>
      <c r="AI408" s="91"/>
      <c r="AJ408" s="91"/>
      <c r="AK408" s="91"/>
      <c r="AL408" s="91"/>
    </row>
    <row r="409" spans="1:38" ht="14.25" customHeight="1" x14ac:dyDescent="0.25">
      <c r="A409" s="38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95"/>
      <c r="O409" s="100"/>
      <c r="P409" s="100"/>
      <c r="Q409" s="200"/>
      <c r="R409" s="200"/>
      <c r="S409" s="200"/>
      <c r="T409" s="200"/>
      <c r="U409" s="200"/>
      <c r="V409" s="200"/>
      <c r="W409" s="96"/>
      <c r="X409" s="96"/>
      <c r="Y409" s="97"/>
      <c r="Z409" s="98"/>
      <c r="AA409" s="38"/>
      <c r="AB409" s="38"/>
      <c r="AC409" s="38"/>
      <c r="AD409" s="91"/>
      <c r="AE409" s="91"/>
      <c r="AF409" s="91"/>
      <c r="AG409" s="91"/>
      <c r="AH409" s="91"/>
      <c r="AI409" s="91"/>
      <c r="AJ409" s="91"/>
      <c r="AK409" s="91"/>
      <c r="AL409" s="91"/>
    </row>
    <row r="410" spans="1:38" ht="14.25" customHeight="1" x14ac:dyDescent="0.25">
      <c r="A410" s="38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95"/>
      <c r="O410" s="100"/>
      <c r="P410" s="100"/>
      <c r="Q410" s="200"/>
      <c r="R410" s="200"/>
      <c r="S410" s="200"/>
      <c r="T410" s="200"/>
      <c r="U410" s="200"/>
      <c r="V410" s="200"/>
      <c r="W410" s="96"/>
      <c r="X410" s="96"/>
      <c r="Y410" s="97"/>
      <c r="Z410" s="98"/>
      <c r="AA410" s="38"/>
      <c r="AB410" s="38"/>
      <c r="AC410" s="38"/>
      <c r="AD410" s="91"/>
      <c r="AE410" s="91"/>
      <c r="AF410" s="91"/>
      <c r="AG410" s="91"/>
      <c r="AH410" s="91"/>
      <c r="AI410" s="91"/>
      <c r="AJ410" s="91"/>
      <c r="AK410" s="91"/>
      <c r="AL410" s="91"/>
    </row>
    <row r="411" spans="1:38" ht="14.25" customHeight="1" x14ac:dyDescent="0.25">
      <c r="A411" s="38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95"/>
      <c r="O411" s="100"/>
      <c r="P411" s="100"/>
      <c r="Q411" s="200"/>
      <c r="R411" s="200"/>
      <c r="S411" s="200"/>
      <c r="T411" s="200"/>
      <c r="U411" s="200"/>
      <c r="V411" s="200"/>
      <c r="W411" s="96"/>
      <c r="X411" s="96"/>
      <c r="Y411" s="97"/>
      <c r="Z411" s="98"/>
      <c r="AA411" s="38"/>
      <c r="AB411" s="38"/>
      <c r="AC411" s="38"/>
      <c r="AD411" s="91"/>
      <c r="AE411" s="91"/>
      <c r="AF411" s="91"/>
      <c r="AG411" s="91"/>
      <c r="AH411" s="91"/>
      <c r="AI411" s="91"/>
      <c r="AJ411" s="91"/>
      <c r="AK411" s="91"/>
      <c r="AL411" s="91"/>
    </row>
    <row r="412" spans="1:38" ht="14.25" customHeight="1" x14ac:dyDescent="0.25">
      <c r="A412" s="38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95"/>
      <c r="O412" s="100"/>
      <c r="P412" s="100"/>
      <c r="Q412" s="200"/>
      <c r="R412" s="200"/>
      <c r="S412" s="200"/>
      <c r="T412" s="200"/>
      <c r="U412" s="200"/>
      <c r="V412" s="200"/>
      <c r="W412" s="96"/>
      <c r="X412" s="96"/>
      <c r="Y412" s="97"/>
      <c r="Z412" s="98"/>
      <c r="AA412" s="38"/>
      <c r="AB412" s="38"/>
      <c r="AC412" s="38"/>
      <c r="AD412" s="91"/>
      <c r="AE412" s="91"/>
      <c r="AF412" s="91"/>
      <c r="AG412" s="91"/>
      <c r="AH412" s="91"/>
      <c r="AI412" s="91"/>
      <c r="AJ412" s="91"/>
      <c r="AK412" s="91"/>
      <c r="AL412" s="91"/>
    </row>
    <row r="413" spans="1:38" ht="14.25" customHeight="1" x14ac:dyDescent="0.25">
      <c r="A413" s="38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95"/>
      <c r="O413" s="100"/>
      <c r="P413" s="100"/>
      <c r="Q413" s="200"/>
      <c r="R413" s="200"/>
      <c r="S413" s="200"/>
      <c r="T413" s="200"/>
      <c r="U413" s="200"/>
      <c r="V413" s="200"/>
      <c r="W413" s="96"/>
      <c r="X413" s="96"/>
      <c r="Y413" s="97"/>
      <c r="Z413" s="98"/>
      <c r="AA413" s="38"/>
      <c r="AB413" s="38"/>
      <c r="AC413" s="38"/>
      <c r="AD413" s="91"/>
      <c r="AE413" s="91"/>
      <c r="AF413" s="91"/>
      <c r="AG413" s="91"/>
      <c r="AH413" s="91"/>
      <c r="AI413" s="91"/>
      <c r="AJ413" s="91"/>
      <c r="AK413" s="91"/>
      <c r="AL413" s="91"/>
    </row>
    <row r="414" spans="1:38" ht="14.25" customHeight="1" x14ac:dyDescent="0.25">
      <c r="A414" s="38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95"/>
      <c r="O414" s="100"/>
      <c r="P414" s="100"/>
      <c r="Q414" s="200"/>
      <c r="R414" s="200"/>
      <c r="S414" s="200"/>
      <c r="T414" s="200"/>
      <c r="U414" s="200"/>
      <c r="V414" s="200"/>
      <c r="W414" s="96"/>
      <c r="X414" s="96"/>
      <c r="Y414" s="97"/>
      <c r="Z414" s="98"/>
      <c r="AA414" s="38"/>
      <c r="AB414" s="38"/>
      <c r="AC414" s="38"/>
      <c r="AD414" s="91"/>
      <c r="AE414" s="91"/>
      <c r="AF414" s="91"/>
      <c r="AG414" s="91"/>
      <c r="AH414" s="91"/>
      <c r="AI414" s="91"/>
      <c r="AJ414" s="91"/>
      <c r="AK414" s="91"/>
      <c r="AL414" s="91"/>
    </row>
    <row r="415" spans="1:38" ht="14.25" customHeight="1" x14ac:dyDescent="0.25">
      <c r="A415" s="38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95"/>
      <c r="O415" s="100"/>
      <c r="P415" s="100"/>
      <c r="Q415" s="200"/>
      <c r="R415" s="200"/>
      <c r="S415" s="200"/>
      <c r="T415" s="200"/>
      <c r="U415" s="200"/>
      <c r="V415" s="200"/>
      <c r="W415" s="96"/>
      <c r="X415" s="96"/>
      <c r="Y415" s="97"/>
      <c r="Z415" s="98"/>
      <c r="AA415" s="38"/>
      <c r="AB415" s="38"/>
      <c r="AC415" s="38"/>
      <c r="AD415" s="91"/>
      <c r="AE415" s="91"/>
      <c r="AF415" s="91"/>
      <c r="AG415" s="91"/>
      <c r="AH415" s="91"/>
      <c r="AI415" s="91"/>
      <c r="AJ415" s="91"/>
      <c r="AK415" s="91"/>
      <c r="AL415" s="91"/>
    </row>
    <row r="416" spans="1:38" ht="14.25" customHeight="1" x14ac:dyDescent="0.25">
      <c r="A416" s="38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95"/>
      <c r="O416" s="100"/>
      <c r="P416" s="100"/>
      <c r="Q416" s="200"/>
      <c r="R416" s="200"/>
      <c r="S416" s="200"/>
      <c r="T416" s="200"/>
      <c r="U416" s="200"/>
      <c r="V416" s="200"/>
      <c r="W416" s="96"/>
      <c r="X416" s="96"/>
      <c r="Y416" s="97"/>
      <c r="Z416" s="98"/>
      <c r="AA416" s="38"/>
      <c r="AB416" s="38"/>
      <c r="AC416" s="38"/>
      <c r="AD416" s="91"/>
      <c r="AE416" s="91"/>
      <c r="AF416" s="91"/>
      <c r="AG416" s="91"/>
      <c r="AH416" s="91"/>
      <c r="AI416" s="91"/>
      <c r="AJ416" s="91"/>
      <c r="AK416" s="91"/>
      <c r="AL416" s="91"/>
    </row>
    <row r="417" spans="1:38" ht="14.25" customHeight="1" x14ac:dyDescent="0.25">
      <c r="A417" s="38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95"/>
      <c r="O417" s="100"/>
      <c r="P417" s="100"/>
      <c r="Q417" s="200"/>
      <c r="R417" s="200"/>
      <c r="S417" s="200"/>
      <c r="T417" s="200"/>
      <c r="U417" s="200"/>
      <c r="V417" s="200"/>
      <c r="W417" s="96"/>
      <c r="X417" s="96"/>
      <c r="Y417" s="97"/>
      <c r="Z417" s="98"/>
      <c r="AA417" s="38"/>
      <c r="AB417" s="38"/>
      <c r="AC417" s="38"/>
      <c r="AD417" s="91"/>
      <c r="AE417" s="91"/>
      <c r="AF417" s="91"/>
      <c r="AG417" s="91"/>
      <c r="AH417" s="91"/>
      <c r="AI417" s="91"/>
      <c r="AJ417" s="91"/>
      <c r="AK417" s="91"/>
      <c r="AL417" s="91"/>
    </row>
    <row r="418" spans="1:38" ht="14.25" customHeight="1" x14ac:dyDescent="0.25">
      <c r="A418" s="38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95"/>
      <c r="O418" s="100"/>
      <c r="P418" s="100"/>
      <c r="Q418" s="200"/>
      <c r="R418" s="200"/>
      <c r="S418" s="200"/>
      <c r="T418" s="200"/>
      <c r="U418" s="200"/>
      <c r="V418" s="200"/>
      <c r="W418" s="96"/>
      <c r="X418" s="96"/>
      <c r="Y418" s="97"/>
      <c r="Z418" s="98"/>
      <c r="AA418" s="38"/>
      <c r="AB418" s="38"/>
      <c r="AC418" s="38"/>
      <c r="AD418" s="91"/>
      <c r="AE418" s="91"/>
      <c r="AF418" s="91"/>
      <c r="AG418" s="91"/>
      <c r="AH418" s="91"/>
      <c r="AI418" s="91"/>
      <c r="AJ418" s="91"/>
      <c r="AK418" s="91"/>
      <c r="AL418" s="91"/>
    </row>
    <row r="419" spans="1:38" ht="14.25" customHeight="1" x14ac:dyDescent="0.25">
      <c r="A419" s="38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95"/>
      <c r="O419" s="100"/>
      <c r="P419" s="100"/>
      <c r="Q419" s="200"/>
      <c r="R419" s="200"/>
      <c r="S419" s="200"/>
      <c r="T419" s="200"/>
      <c r="U419" s="200"/>
      <c r="V419" s="200"/>
      <c r="W419" s="96"/>
      <c r="X419" s="96"/>
      <c r="Y419" s="97"/>
      <c r="Z419" s="98"/>
      <c r="AA419" s="38"/>
      <c r="AB419" s="38"/>
      <c r="AC419" s="38"/>
      <c r="AD419" s="91"/>
      <c r="AE419" s="91"/>
      <c r="AF419" s="91"/>
      <c r="AG419" s="91"/>
      <c r="AH419" s="91"/>
      <c r="AI419" s="91"/>
      <c r="AJ419" s="91"/>
      <c r="AK419" s="91"/>
      <c r="AL419" s="91"/>
    </row>
    <row r="420" spans="1:38" ht="14.25" customHeight="1" x14ac:dyDescent="0.25">
      <c r="A420" s="38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95"/>
      <c r="O420" s="100"/>
      <c r="P420" s="100"/>
      <c r="Q420" s="200"/>
      <c r="R420" s="200"/>
      <c r="S420" s="200"/>
      <c r="T420" s="200"/>
      <c r="U420" s="200"/>
      <c r="V420" s="200"/>
      <c r="W420" s="96"/>
      <c r="X420" s="96"/>
      <c r="Y420" s="97"/>
      <c r="Z420" s="98"/>
      <c r="AA420" s="38"/>
      <c r="AB420" s="38"/>
      <c r="AC420" s="38"/>
      <c r="AD420" s="91"/>
      <c r="AE420" s="91"/>
      <c r="AF420" s="91"/>
      <c r="AG420" s="91"/>
      <c r="AH420" s="91"/>
      <c r="AI420" s="91"/>
      <c r="AJ420" s="91"/>
      <c r="AK420" s="91"/>
      <c r="AL420" s="91"/>
    </row>
    <row r="421" spans="1:38" ht="14.25" customHeight="1" x14ac:dyDescent="0.25">
      <c r="A421" s="38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95"/>
      <c r="O421" s="100"/>
      <c r="P421" s="100"/>
      <c r="Q421" s="200"/>
      <c r="R421" s="200"/>
      <c r="S421" s="200"/>
      <c r="T421" s="200"/>
      <c r="U421" s="200"/>
      <c r="V421" s="200"/>
      <c r="W421" s="96"/>
      <c r="X421" s="96"/>
      <c r="Y421" s="97"/>
      <c r="Z421" s="98"/>
      <c r="AA421" s="38"/>
      <c r="AB421" s="38"/>
      <c r="AC421" s="38"/>
      <c r="AD421" s="91"/>
      <c r="AE421" s="91"/>
      <c r="AF421" s="91"/>
      <c r="AG421" s="91"/>
      <c r="AH421" s="91"/>
      <c r="AI421" s="91"/>
      <c r="AJ421" s="91"/>
      <c r="AK421" s="91"/>
      <c r="AL421" s="91"/>
    </row>
    <row r="422" spans="1:38" ht="14.25" customHeight="1" x14ac:dyDescent="0.25">
      <c r="A422" s="38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95"/>
      <c r="O422" s="100"/>
      <c r="P422" s="100"/>
      <c r="Q422" s="200"/>
      <c r="R422" s="200"/>
      <c r="S422" s="200"/>
      <c r="T422" s="200"/>
      <c r="U422" s="200"/>
      <c r="V422" s="200"/>
      <c r="W422" s="96"/>
      <c r="X422" s="96"/>
      <c r="Y422" s="97"/>
      <c r="Z422" s="98"/>
      <c r="AA422" s="38"/>
      <c r="AB422" s="38"/>
      <c r="AC422" s="38"/>
      <c r="AD422" s="91"/>
      <c r="AE422" s="91"/>
      <c r="AF422" s="91"/>
      <c r="AG422" s="91"/>
      <c r="AH422" s="91"/>
      <c r="AI422" s="91"/>
      <c r="AJ422" s="91"/>
      <c r="AK422" s="91"/>
      <c r="AL422" s="91"/>
    </row>
    <row r="423" spans="1:38" ht="14.25" customHeight="1" x14ac:dyDescent="0.25">
      <c r="A423" s="38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95"/>
      <c r="O423" s="100"/>
      <c r="P423" s="100"/>
      <c r="Q423" s="200"/>
      <c r="R423" s="200"/>
      <c r="S423" s="200"/>
      <c r="T423" s="200"/>
      <c r="U423" s="200"/>
      <c r="V423" s="200"/>
      <c r="W423" s="96"/>
      <c r="X423" s="96"/>
      <c r="Y423" s="97"/>
      <c r="Z423" s="98"/>
      <c r="AA423" s="38"/>
      <c r="AB423" s="38"/>
      <c r="AC423" s="38"/>
      <c r="AD423" s="91"/>
      <c r="AE423" s="91"/>
      <c r="AF423" s="91"/>
      <c r="AG423" s="91"/>
      <c r="AH423" s="91"/>
      <c r="AI423" s="91"/>
      <c r="AJ423" s="91"/>
      <c r="AK423" s="91"/>
      <c r="AL423" s="91"/>
    </row>
    <row r="424" spans="1:38" ht="14.25" customHeight="1" x14ac:dyDescent="0.25">
      <c r="A424" s="38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95"/>
      <c r="O424" s="100"/>
      <c r="P424" s="100"/>
      <c r="Q424" s="200"/>
      <c r="R424" s="200"/>
      <c r="S424" s="200"/>
      <c r="T424" s="200"/>
      <c r="U424" s="200"/>
      <c r="V424" s="200"/>
      <c r="W424" s="96"/>
      <c r="X424" s="96"/>
      <c r="Y424" s="97"/>
      <c r="Z424" s="98"/>
      <c r="AA424" s="38"/>
      <c r="AB424" s="38"/>
      <c r="AC424" s="38"/>
      <c r="AD424" s="91"/>
      <c r="AE424" s="91"/>
      <c r="AF424" s="91"/>
      <c r="AG424" s="91"/>
      <c r="AH424" s="91"/>
      <c r="AI424" s="91"/>
      <c r="AJ424" s="91"/>
      <c r="AK424" s="91"/>
      <c r="AL424" s="91"/>
    </row>
    <row r="425" spans="1:38" ht="14.25" customHeight="1" x14ac:dyDescent="0.25">
      <c r="A425" s="38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95"/>
      <c r="O425" s="100"/>
      <c r="P425" s="100"/>
      <c r="Q425" s="200"/>
      <c r="R425" s="200"/>
      <c r="S425" s="200"/>
      <c r="T425" s="200"/>
      <c r="U425" s="200"/>
      <c r="V425" s="200"/>
      <c r="W425" s="96"/>
      <c r="X425" s="96"/>
      <c r="Y425" s="97"/>
      <c r="Z425" s="98"/>
      <c r="AA425" s="38"/>
      <c r="AB425" s="38"/>
      <c r="AC425" s="38"/>
      <c r="AD425" s="91"/>
      <c r="AE425" s="91"/>
      <c r="AF425" s="91"/>
      <c r="AG425" s="91"/>
      <c r="AH425" s="91"/>
      <c r="AI425" s="91"/>
      <c r="AJ425" s="91"/>
      <c r="AK425" s="91"/>
      <c r="AL425" s="91"/>
    </row>
    <row r="426" spans="1:38" ht="14.25" customHeight="1" x14ac:dyDescent="0.25">
      <c r="A426" s="38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95"/>
      <c r="O426" s="100"/>
      <c r="P426" s="100"/>
      <c r="Q426" s="200"/>
      <c r="R426" s="200"/>
      <c r="S426" s="200"/>
      <c r="T426" s="200"/>
      <c r="U426" s="200"/>
      <c r="V426" s="200"/>
      <c r="W426" s="96"/>
      <c r="X426" s="96"/>
      <c r="Y426" s="97"/>
      <c r="Z426" s="98"/>
      <c r="AA426" s="38"/>
      <c r="AB426" s="38"/>
      <c r="AC426" s="38"/>
      <c r="AD426" s="91"/>
      <c r="AE426" s="91"/>
      <c r="AF426" s="91"/>
      <c r="AG426" s="91"/>
      <c r="AH426" s="91"/>
      <c r="AI426" s="91"/>
      <c r="AJ426" s="91"/>
      <c r="AK426" s="91"/>
      <c r="AL426" s="91"/>
    </row>
    <row r="427" spans="1:38" ht="14.25" customHeight="1" x14ac:dyDescent="0.25">
      <c r="A427" s="38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95"/>
      <c r="O427" s="100"/>
      <c r="P427" s="100"/>
      <c r="Q427" s="200"/>
      <c r="R427" s="200"/>
      <c r="S427" s="200"/>
      <c r="T427" s="200"/>
      <c r="U427" s="200"/>
      <c r="V427" s="200"/>
      <c r="W427" s="96"/>
      <c r="X427" s="96"/>
      <c r="Y427" s="97"/>
      <c r="Z427" s="98"/>
      <c r="AA427" s="38"/>
      <c r="AB427" s="38"/>
      <c r="AC427" s="38"/>
      <c r="AD427" s="91"/>
      <c r="AE427" s="91"/>
      <c r="AF427" s="91"/>
      <c r="AG427" s="91"/>
      <c r="AH427" s="91"/>
      <c r="AI427" s="91"/>
      <c r="AJ427" s="91"/>
      <c r="AK427" s="91"/>
      <c r="AL427" s="91"/>
    </row>
    <row r="428" spans="1:38" ht="14.25" customHeight="1" x14ac:dyDescent="0.25">
      <c r="A428" s="38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95"/>
      <c r="O428" s="100"/>
      <c r="P428" s="100"/>
      <c r="Q428" s="200"/>
      <c r="R428" s="200"/>
      <c r="S428" s="200"/>
      <c r="T428" s="200"/>
      <c r="U428" s="200"/>
      <c r="V428" s="200"/>
      <c r="W428" s="96"/>
      <c r="X428" s="96"/>
      <c r="Y428" s="97"/>
      <c r="Z428" s="98"/>
      <c r="AA428" s="38"/>
      <c r="AB428" s="38"/>
      <c r="AC428" s="38"/>
      <c r="AD428" s="91"/>
      <c r="AE428" s="91"/>
      <c r="AF428" s="91"/>
      <c r="AG428" s="91"/>
      <c r="AH428" s="91"/>
      <c r="AI428" s="91"/>
      <c r="AJ428" s="91"/>
      <c r="AK428" s="91"/>
      <c r="AL428" s="91"/>
    </row>
    <row r="429" spans="1:38" ht="14.25" customHeight="1" x14ac:dyDescent="0.25">
      <c r="A429" s="38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95"/>
      <c r="O429" s="100"/>
      <c r="P429" s="100"/>
      <c r="Q429" s="200"/>
      <c r="R429" s="200"/>
      <c r="S429" s="200"/>
      <c r="T429" s="200"/>
      <c r="U429" s="200"/>
      <c r="V429" s="200"/>
      <c r="W429" s="96"/>
      <c r="X429" s="96"/>
      <c r="Y429" s="97"/>
      <c r="Z429" s="98"/>
      <c r="AA429" s="38"/>
      <c r="AB429" s="38"/>
      <c r="AC429" s="38"/>
      <c r="AD429" s="91"/>
      <c r="AE429" s="91"/>
      <c r="AF429" s="91"/>
      <c r="AG429" s="91"/>
      <c r="AH429" s="91"/>
      <c r="AI429" s="91"/>
      <c r="AJ429" s="91"/>
      <c r="AK429" s="91"/>
      <c r="AL429" s="91"/>
    </row>
    <row r="430" spans="1:38" ht="14.25" customHeight="1" x14ac:dyDescent="0.25">
      <c r="A430" s="38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95"/>
      <c r="O430" s="100"/>
      <c r="P430" s="100"/>
      <c r="Q430" s="200"/>
      <c r="R430" s="200"/>
      <c r="S430" s="200"/>
      <c r="T430" s="200"/>
      <c r="U430" s="200"/>
      <c r="V430" s="200"/>
      <c r="W430" s="96"/>
      <c r="X430" s="96"/>
      <c r="Y430" s="97"/>
      <c r="Z430" s="98"/>
      <c r="AA430" s="38"/>
      <c r="AB430" s="38"/>
      <c r="AC430" s="38"/>
      <c r="AD430" s="91"/>
      <c r="AE430" s="91"/>
      <c r="AF430" s="91"/>
      <c r="AG430" s="91"/>
      <c r="AH430" s="91"/>
      <c r="AI430" s="91"/>
      <c r="AJ430" s="91"/>
      <c r="AK430" s="91"/>
      <c r="AL430" s="91"/>
    </row>
    <row r="431" spans="1:38" ht="14.25" customHeight="1" x14ac:dyDescent="0.25">
      <c r="A431" s="38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95"/>
      <c r="O431" s="100"/>
      <c r="P431" s="100"/>
      <c r="Q431" s="200"/>
      <c r="R431" s="200"/>
      <c r="S431" s="200"/>
      <c r="T431" s="200"/>
      <c r="U431" s="200"/>
      <c r="V431" s="200"/>
      <c r="W431" s="96"/>
      <c r="X431" s="96"/>
      <c r="Y431" s="97"/>
      <c r="Z431" s="98"/>
      <c r="AA431" s="38"/>
      <c r="AB431" s="38"/>
      <c r="AC431" s="38"/>
      <c r="AD431" s="91"/>
      <c r="AE431" s="91"/>
      <c r="AF431" s="91"/>
      <c r="AG431" s="91"/>
      <c r="AH431" s="91"/>
      <c r="AI431" s="91"/>
      <c r="AJ431" s="91"/>
      <c r="AK431" s="91"/>
      <c r="AL431" s="91"/>
    </row>
    <row r="432" spans="1:38" ht="14.25" customHeight="1" x14ac:dyDescent="0.25">
      <c r="A432" s="38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95"/>
      <c r="O432" s="100"/>
      <c r="P432" s="100"/>
      <c r="Q432" s="200"/>
      <c r="R432" s="200"/>
      <c r="S432" s="200"/>
      <c r="T432" s="200"/>
      <c r="U432" s="200"/>
      <c r="V432" s="200"/>
      <c r="W432" s="96"/>
      <c r="X432" s="96"/>
      <c r="Y432" s="97"/>
      <c r="Z432" s="98"/>
      <c r="AA432" s="38"/>
      <c r="AB432" s="38"/>
      <c r="AC432" s="38"/>
      <c r="AD432" s="91"/>
      <c r="AE432" s="91"/>
      <c r="AF432" s="91"/>
      <c r="AG432" s="91"/>
      <c r="AH432" s="91"/>
      <c r="AI432" s="91"/>
      <c r="AJ432" s="91"/>
      <c r="AK432" s="91"/>
      <c r="AL432" s="91"/>
    </row>
    <row r="433" spans="1:38" ht="14.25" customHeight="1" x14ac:dyDescent="0.25">
      <c r="A433" s="38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95"/>
      <c r="O433" s="100"/>
      <c r="P433" s="100"/>
      <c r="Q433" s="200"/>
      <c r="R433" s="200"/>
      <c r="S433" s="200"/>
      <c r="T433" s="200"/>
      <c r="U433" s="200"/>
      <c r="V433" s="200"/>
      <c r="W433" s="96"/>
      <c r="X433" s="96"/>
      <c r="Y433" s="97"/>
      <c r="Z433" s="98"/>
      <c r="AA433" s="38"/>
      <c r="AB433" s="38"/>
      <c r="AC433" s="38"/>
      <c r="AD433" s="91"/>
      <c r="AE433" s="91"/>
      <c r="AF433" s="91"/>
      <c r="AG433" s="91"/>
      <c r="AH433" s="91"/>
      <c r="AI433" s="91"/>
      <c r="AJ433" s="91"/>
      <c r="AK433" s="91"/>
      <c r="AL433" s="91"/>
    </row>
    <row r="434" spans="1:38" ht="14.25" customHeight="1" x14ac:dyDescent="0.25">
      <c r="A434" s="38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95"/>
      <c r="O434" s="100"/>
      <c r="P434" s="100"/>
      <c r="Q434" s="200"/>
      <c r="R434" s="200"/>
      <c r="S434" s="200"/>
      <c r="T434" s="200"/>
      <c r="U434" s="200"/>
      <c r="V434" s="200"/>
      <c r="W434" s="96"/>
      <c r="X434" s="96"/>
      <c r="Y434" s="97"/>
      <c r="Z434" s="98"/>
      <c r="AA434" s="38"/>
      <c r="AB434" s="38"/>
      <c r="AC434" s="38"/>
      <c r="AD434" s="91"/>
      <c r="AE434" s="91"/>
      <c r="AF434" s="91"/>
      <c r="AG434" s="91"/>
      <c r="AH434" s="91"/>
      <c r="AI434" s="91"/>
      <c r="AJ434" s="91"/>
      <c r="AK434" s="91"/>
      <c r="AL434" s="91"/>
    </row>
    <row r="435" spans="1:38" ht="14.25" customHeight="1" x14ac:dyDescent="0.25">
      <c r="A435" s="38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95"/>
      <c r="O435" s="100"/>
      <c r="P435" s="100"/>
      <c r="Q435" s="200"/>
      <c r="R435" s="200"/>
      <c r="S435" s="200"/>
      <c r="T435" s="200"/>
      <c r="U435" s="200"/>
      <c r="V435" s="200"/>
      <c r="W435" s="96"/>
      <c r="X435" s="96"/>
      <c r="Y435" s="97"/>
      <c r="Z435" s="98"/>
      <c r="AA435" s="38"/>
      <c r="AB435" s="38"/>
      <c r="AC435" s="38"/>
      <c r="AD435" s="91"/>
      <c r="AE435" s="91"/>
      <c r="AF435" s="91"/>
      <c r="AG435" s="91"/>
      <c r="AH435" s="91"/>
      <c r="AI435" s="91"/>
      <c r="AJ435" s="91"/>
      <c r="AK435" s="91"/>
      <c r="AL435" s="91"/>
    </row>
    <row r="436" spans="1:38" ht="14.25" customHeight="1" x14ac:dyDescent="0.25">
      <c r="A436" s="38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95"/>
      <c r="O436" s="100"/>
      <c r="P436" s="100"/>
      <c r="Q436" s="200"/>
      <c r="R436" s="200"/>
      <c r="S436" s="200"/>
      <c r="T436" s="200"/>
      <c r="U436" s="200"/>
      <c r="V436" s="200"/>
      <c r="W436" s="96"/>
      <c r="X436" s="96"/>
      <c r="Y436" s="97"/>
      <c r="Z436" s="98"/>
      <c r="AA436" s="38"/>
      <c r="AB436" s="38"/>
      <c r="AC436" s="38"/>
      <c r="AD436" s="91"/>
      <c r="AE436" s="91"/>
      <c r="AF436" s="91"/>
      <c r="AG436" s="91"/>
      <c r="AH436" s="91"/>
      <c r="AI436" s="91"/>
      <c r="AJ436" s="91"/>
      <c r="AK436" s="91"/>
      <c r="AL436" s="91"/>
    </row>
    <row r="437" spans="1:38" ht="14.25" customHeight="1" x14ac:dyDescent="0.25">
      <c r="A437" s="38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95"/>
      <c r="O437" s="100"/>
      <c r="P437" s="100"/>
      <c r="Q437" s="200"/>
      <c r="R437" s="200"/>
      <c r="S437" s="200"/>
      <c r="T437" s="200"/>
      <c r="U437" s="200"/>
      <c r="V437" s="200"/>
      <c r="W437" s="96"/>
      <c r="X437" s="96"/>
      <c r="Y437" s="97"/>
      <c r="Z437" s="98"/>
      <c r="AA437" s="38"/>
      <c r="AB437" s="38"/>
      <c r="AC437" s="38"/>
      <c r="AD437" s="91"/>
      <c r="AE437" s="91"/>
      <c r="AF437" s="91"/>
      <c r="AG437" s="91"/>
      <c r="AH437" s="91"/>
      <c r="AI437" s="91"/>
      <c r="AJ437" s="91"/>
      <c r="AK437" s="91"/>
      <c r="AL437" s="91"/>
    </row>
    <row r="438" spans="1:38" ht="14.25" customHeight="1" x14ac:dyDescent="0.25">
      <c r="A438" s="38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95"/>
      <c r="O438" s="100"/>
      <c r="P438" s="100"/>
      <c r="Q438" s="200"/>
      <c r="R438" s="200"/>
      <c r="S438" s="200"/>
      <c r="T438" s="200"/>
      <c r="U438" s="200"/>
      <c r="V438" s="200"/>
      <c r="W438" s="96"/>
      <c r="X438" s="96"/>
      <c r="Y438" s="97"/>
      <c r="Z438" s="98"/>
      <c r="AA438" s="38"/>
      <c r="AB438" s="38"/>
      <c r="AC438" s="38"/>
      <c r="AD438" s="91"/>
      <c r="AE438" s="91"/>
      <c r="AF438" s="91"/>
      <c r="AG438" s="91"/>
      <c r="AH438" s="91"/>
      <c r="AI438" s="91"/>
      <c r="AJ438" s="91"/>
      <c r="AK438" s="91"/>
      <c r="AL438" s="91"/>
    </row>
    <row r="439" spans="1:38" ht="14.25" customHeight="1" x14ac:dyDescent="0.25">
      <c r="A439" s="38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95"/>
      <c r="O439" s="100"/>
      <c r="P439" s="100"/>
      <c r="Q439" s="200"/>
      <c r="R439" s="200"/>
      <c r="S439" s="200"/>
      <c r="T439" s="200"/>
      <c r="U439" s="200"/>
      <c r="V439" s="200"/>
      <c r="W439" s="96"/>
      <c r="X439" s="96"/>
      <c r="Y439" s="97"/>
      <c r="Z439" s="98"/>
      <c r="AA439" s="38"/>
      <c r="AB439" s="38"/>
      <c r="AC439" s="38"/>
      <c r="AD439" s="91"/>
      <c r="AE439" s="91"/>
      <c r="AF439" s="91"/>
      <c r="AG439" s="91"/>
      <c r="AH439" s="91"/>
      <c r="AI439" s="91"/>
      <c r="AJ439" s="91"/>
      <c r="AK439" s="91"/>
      <c r="AL439" s="91"/>
    </row>
    <row r="440" spans="1:38" ht="14.25" customHeight="1" x14ac:dyDescent="0.25">
      <c r="A440" s="38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95"/>
      <c r="O440" s="100"/>
      <c r="P440" s="100"/>
      <c r="Q440" s="200"/>
      <c r="R440" s="200"/>
      <c r="S440" s="200"/>
      <c r="T440" s="200"/>
      <c r="U440" s="200"/>
      <c r="V440" s="200"/>
      <c r="W440" s="96"/>
      <c r="X440" s="96"/>
      <c r="Y440" s="97"/>
      <c r="Z440" s="98"/>
      <c r="AA440" s="38"/>
      <c r="AB440" s="38"/>
      <c r="AC440" s="38"/>
      <c r="AD440" s="91"/>
      <c r="AE440" s="91"/>
      <c r="AF440" s="91"/>
      <c r="AG440" s="91"/>
      <c r="AH440" s="91"/>
      <c r="AI440" s="91"/>
      <c r="AJ440" s="91"/>
      <c r="AK440" s="91"/>
      <c r="AL440" s="91"/>
    </row>
    <row r="441" spans="1:38" ht="14.25" customHeight="1" x14ac:dyDescent="0.25">
      <c r="A441" s="38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95"/>
      <c r="O441" s="100"/>
      <c r="P441" s="100"/>
      <c r="Q441" s="200"/>
      <c r="R441" s="200"/>
      <c r="S441" s="200"/>
      <c r="T441" s="200"/>
      <c r="U441" s="200"/>
      <c r="V441" s="200"/>
      <c r="W441" s="96"/>
      <c r="X441" s="96"/>
      <c r="Y441" s="97"/>
      <c r="Z441" s="98"/>
      <c r="AA441" s="38"/>
      <c r="AB441" s="38"/>
      <c r="AC441" s="38"/>
      <c r="AD441" s="91"/>
      <c r="AE441" s="91"/>
      <c r="AF441" s="91"/>
      <c r="AG441" s="91"/>
      <c r="AH441" s="91"/>
      <c r="AI441" s="91"/>
      <c r="AJ441" s="91"/>
      <c r="AK441" s="91"/>
      <c r="AL441" s="91"/>
    </row>
    <row r="442" spans="1:38" ht="14.25" customHeight="1" x14ac:dyDescent="0.25">
      <c r="A442" s="38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95"/>
      <c r="O442" s="100"/>
      <c r="P442" s="100"/>
      <c r="Q442" s="200"/>
      <c r="R442" s="200"/>
      <c r="S442" s="200"/>
      <c r="T442" s="200"/>
      <c r="U442" s="200"/>
      <c r="V442" s="200"/>
      <c r="W442" s="96"/>
      <c r="X442" s="96"/>
      <c r="Y442" s="97"/>
      <c r="Z442" s="98"/>
      <c r="AA442" s="38"/>
      <c r="AB442" s="38"/>
      <c r="AC442" s="38"/>
      <c r="AD442" s="91"/>
      <c r="AE442" s="91"/>
      <c r="AF442" s="91"/>
      <c r="AG442" s="91"/>
      <c r="AH442" s="91"/>
      <c r="AI442" s="91"/>
      <c r="AJ442" s="91"/>
      <c r="AK442" s="91"/>
      <c r="AL442" s="91"/>
    </row>
    <row r="443" spans="1:38" ht="14.25" customHeight="1" x14ac:dyDescent="0.25">
      <c r="A443" s="38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95"/>
      <c r="O443" s="100"/>
      <c r="P443" s="100"/>
      <c r="Q443" s="200"/>
      <c r="R443" s="200"/>
      <c r="S443" s="200"/>
      <c r="T443" s="200"/>
      <c r="U443" s="200"/>
      <c r="V443" s="200"/>
      <c r="W443" s="96"/>
      <c r="X443" s="96"/>
      <c r="Y443" s="97"/>
      <c r="Z443" s="98"/>
      <c r="AA443" s="38"/>
      <c r="AB443" s="38"/>
      <c r="AC443" s="38"/>
      <c r="AD443" s="91"/>
      <c r="AE443" s="91"/>
      <c r="AF443" s="91"/>
      <c r="AG443" s="91"/>
      <c r="AH443" s="91"/>
      <c r="AI443" s="91"/>
      <c r="AJ443" s="91"/>
      <c r="AK443" s="91"/>
      <c r="AL443" s="91"/>
    </row>
    <row r="444" spans="1:38" ht="14.25" customHeight="1" x14ac:dyDescent="0.25">
      <c r="A444" s="38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95"/>
      <c r="O444" s="100"/>
      <c r="P444" s="100"/>
      <c r="Q444" s="200"/>
      <c r="R444" s="200"/>
      <c r="S444" s="200"/>
      <c r="T444" s="200"/>
      <c r="U444" s="200"/>
      <c r="V444" s="200"/>
      <c r="W444" s="96"/>
      <c r="X444" s="96"/>
      <c r="Y444" s="97"/>
      <c r="Z444" s="98"/>
      <c r="AA444" s="38"/>
      <c r="AB444" s="38"/>
      <c r="AC444" s="38"/>
      <c r="AD444" s="91"/>
      <c r="AE444" s="91"/>
      <c r="AF444" s="91"/>
      <c r="AG444" s="91"/>
      <c r="AH444" s="91"/>
      <c r="AI444" s="91"/>
      <c r="AJ444" s="91"/>
      <c r="AK444" s="91"/>
      <c r="AL444" s="91"/>
    </row>
    <row r="445" spans="1:38" ht="14.25" customHeight="1" x14ac:dyDescent="0.25">
      <c r="A445" s="38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95"/>
      <c r="O445" s="100"/>
      <c r="P445" s="100"/>
      <c r="Q445" s="200"/>
      <c r="R445" s="200"/>
      <c r="S445" s="200"/>
      <c r="T445" s="200"/>
      <c r="U445" s="200"/>
      <c r="V445" s="200"/>
      <c r="W445" s="96"/>
      <c r="X445" s="96"/>
      <c r="Y445" s="97"/>
      <c r="Z445" s="98"/>
      <c r="AA445" s="38"/>
      <c r="AB445" s="38"/>
      <c r="AC445" s="38"/>
      <c r="AD445" s="91"/>
      <c r="AE445" s="91"/>
      <c r="AF445" s="91"/>
      <c r="AG445" s="91"/>
      <c r="AH445" s="91"/>
      <c r="AI445" s="91"/>
      <c r="AJ445" s="91"/>
      <c r="AK445" s="91"/>
      <c r="AL445" s="91"/>
    </row>
    <row r="446" spans="1:38" ht="14.25" customHeight="1" x14ac:dyDescent="0.25">
      <c r="A446" s="38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95"/>
      <c r="O446" s="100"/>
      <c r="P446" s="100"/>
      <c r="Q446" s="200"/>
      <c r="R446" s="200"/>
      <c r="S446" s="200"/>
      <c r="T446" s="200"/>
      <c r="U446" s="200"/>
      <c r="V446" s="200"/>
      <c r="W446" s="96"/>
      <c r="X446" s="96"/>
      <c r="Y446" s="97"/>
      <c r="Z446" s="98"/>
      <c r="AA446" s="38"/>
      <c r="AB446" s="38"/>
      <c r="AC446" s="38"/>
      <c r="AD446" s="91"/>
      <c r="AE446" s="91"/>
      <c r="AF446" s="91"/>
      <c r="AG446" s="91"/>
      <c r="AH446" s="91"/>
      <c r="AI446" s="91"/>
      <c r="AJ446" s="91"/>
      <c r="AK446" s="91"/>
      <c r="AL446" s="91"/>
    </row>
    <row r="447" spans="1:38" ht="14.25" customHeight="1" x14ac:dyDescent="0.25">
      <c r="A447" s="38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95"/>
      <c r="O447" s="100"/>
      <c r="P447" s="100"/>
      <c r="Q447" s="200"/>
      <c r="R447" s="200"/>
      <c r="S447" s="200"/>
      <c r="T447" s="200"/>
      <c r="U447" s="200"/>
      <c r="V447" s="200"/>
      <c r="W447" s="96"/>
      <c r="X447" s="96"/>
      <c r="Y447" s="97"/>
      <c r="Z447" s="98"/>
      <c r="AA447" s="38"/>
      <c r="AB447" s="38"/>
      <c r="AC447" s="38"/>
      <c r="AD447" s="91"/>
      <c r="AE447" s="91"/>
      <c r="AF447" s="91"/>
      <c r="AG447" s="91"/>
      <c r="AH447" s="91"/>
      <c r="AI447" s="91"/>
      <c r="AJ447" s="91"/>
      <c r="AK447" s="91"/>
      <c r="AL447" s="91"/>
    </row>
    <row r="448" spans="1:38" ht="14.25" customHeight="1" x14ac:dyDescent="0.25">
      <c r="A448" s="38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95"/>
      <c r="O448" s="100"/>
      <c r="P448" s="100"/>
      <c r="Q448" s="200"/>
      <c r="R448" s="200"/>
      <c r="S448" s="200"/>
      <c r="T448" s="200"/>
      <c r="U448" s="200"/>
      <c r="V448" s="200"/>
      <c r="W448" s="96"/>
      <c r="X448" s="96"/>
      <c r="Y448" s="97"/>
      <c r="Z448" s="98"/>
      <c r="AA448" s="38"/>
      <c r="AB448" s="38"/>
      <c r="AC448" s="38"/>
      <c r="AD448" s="91"/>
      <c r="AE448" s="91"/>
      <c r="AF448" s="91"/>
      <c r="AG448" s="91"/>
      <c r="AH448" s="91"/>
      <c r="AI448" s="91"/>
      <c r="AJ448" s="91"/>
      <c r="AK448" s="91"/>
      <c r="AL448" s="91"/>
    </row>
    <row r="449" spans="1:38" ht="14.25" customHeight="1" x14ac:dyDescent="0.25">
      <c r="A449" s="38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95"/>
      <c r="O449" s="100"/>
      <c r="P449" s="100"/>
      <c r="Q449" s="200"/>
      <c r="R449" s="200"/>
      <c r="S449" s="200"/>
      <c r="T449" s="200"/>
      <c r="U449" s="200"/>
      <c r="V449" s="200"/>
      <c r="W449" s="96"/>
      <c r="X449" s="96"/>
      <c r="Y449" s="97"/>
      <c r="Z449" s="98"/>
      <c r="AA449" s="38"/>
      <c r="AB449" s="38"/>
      <c r="AC449" s="38"/>
      <c r="AD449" s="91"/>
      <c r="AE449" s="91"/>
      <c r="AF449" s="91"/>
      <c r="AG449" s="91"/>
      <c r="AH449" s="91"/>
      <c r="AI449" s="91"/>
      <c r="AJ449" s="91"/>
      <c r="AK449" s="91"/>
      <c r="AL449" s="91"/>
    </row>
    <row r="450" spans="1:38" ht="14.25" customHeight="1" x14ac:dyDescent="0.25">
      <c r="A450" s="38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95"/>
      <c r="O450" s="100"/>
      <c r="P450" s="100"/>
      <c r="Q450" s="200"/>
      <c r="R450" s="200"/>
      <c r="S450" s="200"/>
      <c r="T450" s="200"/>
      <c r="U450" s="200"/>
      <c r="V450" s="200"/>
      <c r="W450" s="96"/>
      <c r="X450" s="96"/>
      <c r="Y450" s="97"/>
      <c r="Z450" s="98"/>
      <c r="AA450" s="38"/>
      <c r="AB450" s="38"/>
      <c r="AC450" s="38"/>
      <c r="AD450" s="91"/>
      <c r="AE450" s="91"/>
      <c r="AF450" s="91"/>
      <c r="AG450" s="91"/>
      <c r="AH450" s="91"/>
      <c r="AI450" s="91"/>
      <c r="AJ450" s="91"/>
      <c r="AK450" s="91"/>
      <c r="AL450" s="91"/>
    </row>
    <row r="451" spans="1:38" ht="14.25" customHeight="1" x14ac:dyDescent="0.25">
      <c r="A451" s="38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95"/>
      <c r="O451" s="100"/>
      <c r="P451" s="100"/>
      <c r="Q451" s="200"/>
      <c r="R451" s="200"/>
      <c r="S451" s="200"/>
      <c r="T451" s="200"/>
      <c r="U451" s="200"/>
      <c r="V451" s="200"/>
      <c r="W451" s="96"/>
      <c r="X451" s="96"/>
      <c r="Y451" s="97"/>
      <c r="Z451" s="98"/>
      <c r="AA451" s="38"/>
      <c r="AB451" s="38"/>
      <c r="AC451" s="38"/>
      <c r="AD451" s="91"/>
      <c r="AE451" s="91"/>
      <c r="AF451" s="91"/>
      <c r="AG451" s="91"/>
      <c r="AH451" s="91"/>
      <c r="AI451" s="91"/>
      <c r="AJ451" s="91"/>
      <c r="AK451" s="91"/>
      <c r="AL451" s="91"/>
    </row>
    <row r="452" spans="1:38" ht="14.25" customHeight="1" x14ac:dyDescent="0.25">
      <c r="A452" s="38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95"/>
      <c r="O452" s="100"/>
      <c r="P452" s="100"/>
      <c r="Q452" s="200"/>
      <c r="R452" s="200"/>
      <c r="S452" s="200"/>
      <c r="T452" s="200"/>
      <c r="U452" s="200"/>
      <c r="V452" s="200"/>
      <c r="W452" s="96"/>
      <c r="X452" s="96"/>
      <c r="Y452" s="97"/>
      <c r="Z452" s="98"/>
      <c r="AA452" s="38"/>
      <c r="AB452" s="38"/>
      <c r="AC452" s="38"/>
      <c r="AD452" s="91"/>
      <c r="AE452" s="91"/>
      <c r="AF452" s="91"/>
      <c r="AG452" s="91"/>
      <c r="AH452" s="91"/>
      <c r="AI452" s="91"/>
      <c r="AJ452" s="91"/>
      <c r="AK452" s="91"/>
      <c r="AL452" s="91"/>
    </row>
    <row r="453" spans="1:38" ht="14.25" customHeight="1" x14ac:dyDescent="0.25">
      <c r="A453" s="38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95"/>
      <c r="O453" s="100"/>
      <c r="P453" s="100"/>
      <c r="Q453" s="200"/>
      <c r="R453" s="200"/>
      <c r="S453" s="200"/>
      <c r="T453" s="200"/>
      <c r="U453" s="200"/>
      <c r="V453" s="200"/>
      <c r="W453" s="96"/>
      <c r="X453" s="96"/>
      <c r="Y453" s="97"/>
      <c r="Z453" s="98"/>
      <c r="AA453" s="38"/>
      <c r="AB453" s="38"/>
      <c r="AC453" s="38"/>
      <c r="AD453" s="91"/>
      <c r="AE453" s="91"/>
      <c r="AF453" s="91"/>
      <c r="AG453" s="91"/>
      <c r="AH453" s="91"/>
      <c r="AI453" s="91"/>
      <c r="AJ453" s="91"/>
      <c r="AK453" s="91"/>
      <c r="AL453" s="91"/>
    </row>
    <row r="454" spans="1:38" ht="14.25" customHeight="1" x14ac:dyDescent="0.25">
      <c r="A454" s="38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95"/>
      <c r="O454" s="100"/>
      <c r="P454" s="100"/>
      <c r="Q454" s="200"/>
      <c r="R454" s="200"/>
      <c r="S454" s="200"/>
      <c r="T454" s="200"/>
      <c r="U454" s="200"/>
      <c r="V454" s="200"/>
      <c r="W454" s="96"/>
      <c r="X454" s="96"/>
      <c r="Y454" s="97"/>
      <c r="Z454" s="98"/>
      <c r="AA454" s="38"/>
      <c r="AB454" s="38"/>
      <c r="AC454" s="38"/>
      <c r="AD454" s="91"/>
      <c r="AE454" s="91"/>
      <c r="AF454" s="91"/>
      <c r="AG454" s="91"/>
      <c r="AH454" s="91"/>
      <c r="AI454" s="91"/>
      <c r="AJ454" s="91"/>
      <c r="AK454" s="91"/>
      <c r="AL454" s="91"/>
    </row>
    <row r="455" spans="1:38" ht="14.25" customHeight="1" x14ac:dyDescent="0.25">
      <c r="A455" s="38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95"/>
      <c r="O455" s="100"/>
      <c r="P455" s="100"/>
      <c r="Q455" s="200"/>
      <c r="R455" s="200"/>
      <c r="S455" s="200"/>
      <c r="T455" s="200"/>
      <c r="U455" s="200"/>
      <c r="V455" s="200"/>
      <c r="W455" s="96"/>
      <c r="X455" s="96"/>
      <c r="Y455" s="97"/>
      <c r="Z455" s="98"/>
      <c r="AA455" s="38"/>
      <c r="AB455" s="38"/>
      <c r="AC455" s="38"/>
      <c r="AD455" s="91"/>
      <c r="AE455" s="91"/>
      <c r="AF455" s="91"/>
      <c r="AG455" s="91"/>
      <c r="AH455" s="91"/>
      <c r="AI455" s="91"/>
      <c r="AJ455" s="91"/>
      <c r="AK455" s="91"/>
      <c r="AL455" s="91"/>
    </row>
    <row r="456" spans="1:38" ht="14.25" customHeight="1" x14ac:dyDescent="0.25">
      <c r="A456" s="38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95"/>
      <c r="O456" s="100"/>
      <c r="P456" s="100"/>
      <c r="Q456" s="200"/>
      <c r="R456" s="200"/>
      <c r="S456" s="200"/>
      <c r="T456" s="200"/>
      <c r="U456" s="200"/>
      <c r="V456" s="200"/>
      <c r="W456" s="96"/>
      <c r="X456" s="96"/>
      <c r="Y456" s="97"/>
      <c r="Z456" s="98"/>
      <c r="AA456" s="38"/>
      <c r="AB456" s="38"/>
      <c r="AC456" s="38"/>
      <c r="AD456" s="91"/>
      <c r="AE456" s="91"/>
      <c r="AF456" s="91"/>
      <c r="AG456" s="91"/>
      <c r="AH456" s="91"/>
      <c r="AI456" s="91"/>
      <c r="AJ456" s="91"/>
      <c r="AK456" s="91"/>
      <c r="AL456" s="91"/>
    </row>
    <row r="457" spans="1:38" ht="14.25" customHeight="1" x14ac:dyDescent="0.25">
      <c r="A457" s="38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95"/>
      <c r="O457" s="100"/>
      <c r="P457" s="100"/>
      <c r="Q457" s="200"/>
      <c r="R457" s="200"/>
      <c r="S457" s="200"/>
      <c r="T457" s="200"/>
      <c r="U457" s="200"/>
      <c r="V457" s="200"/>
      <c r="W457" s="96"/>
      <c r="X457" s="96"/>
      <c r="Y457" s="97"/>
      <c r="Z457" s="98"/>
      <c r="AA457" s="38"/>
      <c r="AB457" s="38"/>
      <c r="AC457" s="38"/>
      <c r="AD457" s="91"/>
      <c r="AE457" s="91"/>
      <c r="AF457" s="91"/>
      <c r="AG457" s="91"/>
      <c r="AH457" s="91"/>
      <c r="AI457" s="91"/>
      <c r="AJ457" s="91"/>
      <c r="AK457" s="91"/>
      <c r="AL457" s="91"/>
    </row>
    <row r="458" spans="1:38" ht="14.25" customHeight="1" x14ac:dyDescent="0.25">
      <c r="A458" s="38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95"/>
      <c r="O458" s="100"/>
      <c r="P458" s="100"/>
      <c r="Q458" s="200"/>
      <c r="R458" s="200"/>
      <c r="S458" s="200"/>
      <c r="T458" s="200"/>
      <c r="U458" s="200"/>
      <c r="V458" s="200"/>
      <c r="W458" s="96"/>
      <c r="X458" s="96"/>
      <c r="Y458" s="97"/>
      <c r="Z458" s="98"/>
      <c r="AA458" s="38"/>
      <c r="AB458" s="38"/>
      <c r="AC458" s="38"/>
      <c r="AD458" s="91"/>
      <c r="AE458" s="91"/>
      <c r="AF458" s="91"/>
      <c r="AG458" s="91"/>
      <c r="AH458" s="91"/>
      <c r="AI458" s="91"/>
      <c r="AJ458" s="91"/>
      <c r="AK458" s="91"/>
      <c r="AL458" s="91"/>
    </row>
    <row r="459" spans="1:38" ht="14.25" customHeight="1" x14ac:dyDescent="0.25">
      <c r="A459" s="38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95"/>
      <c r="O459" s="100"/>
      <c r="P459" s="100"/>
      <c r="Q459" s="200"/>
      <c r="R459" s="200"/>
      <c r="S459" s="200"/>
      <c r="T459" s="200"/>
      <c r="U459" s="200"/>
      <c r="V459" s="200"/>
      <c r="W459" s="96"/>
      <c r="X459" s="96"/>
      <c r="Y459" s="97"/>
      <c r="Z459" s="98"/>
      <c r="AA459" s="38"/>
      <c r="AB459" s="38"/>
      <c r="AC459" s="38"/>
      <c r="AD459" s="91"/>
      <c r="AE459" s="91"/>
      <c r="AF459" s="91"/>
      <c r="AG459" s="91"/>
      <c r="AH459" s="91"/>
      <c r="AI459" s="91"/>
      <c r="AJ459" s="91"/>
      <c r="AK459" s="91"/>
      <c r="AL459" s="91"/>
    </row>
    <row r="460" spans="1:38" ht="14.25" customHeight="1" x14ac:dyDescent="0.25">
      <c r="A460" s="38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95"/>
      <c r="O460" s="100"/>
      <c r="P460" s="100"/>
      <c r="Q460" s="200"/>
      <c r="R460" s="200"/>
      <c r="S460" s="200"/>
      <c r="T460" s="200"/>
      <c r="U460" s="200"/>
      <c r="V460" s="200"/>
      <c r="W460" s="96"/>
      <c r="X460" s="96"/>
      <c r="Y460" s="97"/>
      <c r="Z460" s="98"/>
      <c r="AA460" s="38"/>
      <c r="AB460" s="38"/>
      <c r="AC460" s="38"/>
      <c r="AD460" s="91"/>
      <c r="AE460" s="91"/>
      <c r="AF460" s="91"/>
      <c r="AG460" s="91"/>
      <c r="AH460" s="91"/>
      <c r="AI460" s="91"/>
      <c r="AJ460" s="91"/>
      <c r="AK460" s="91"/>
      <c r="AL460" s="91"/>
    </row>
    <row r="461" spans="1:38" ht="14.25" customHeight="1" x14ac:dyDescent="0.25">
      <c r="A461" s="38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95"/>
      <c r="O461" s="100"/>
      <c r="P461" s="100"/>
      <c r="Q461" s="200"/>
      <c r="R461" s="200"/>
      <c r="S461" s="200"/>
      <c r="T461" s="200"/>
      <c r="U461" s="200"/>
      <c r="V461" s="200"/>
      <c r="W461" s="96"/>
      <c r="X461" s="96"/>
      <c r="Y461" s="97"/>
      <c r="Z461" s="98"/>
      <c r="AA461" s="38"/>
      <c r="AB461" s="38"/>
      <c r="AC461" s="38"/>
      <c r="AD461" s="91"/>
      <c r="AE461" s="91"/>
      <c r="AF461" s="91"/>
      <c r="AG461" s="91"/>
      <c r="AH461" s="91"/>
      <c r="AI461" s="91"/>
      <c r="AJ461" s="91"/>
      <c r="AK461" s="91"/>
      <c r="AL461" s="91"/>
    </row>
    <row r="462" spans="1:38" ht="14.25" customHeight="1" x14ac:dyDescent="0.25">
      <c r="A462" s="38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95"/>
      <c r="O462" s="100"/>
      <c r="P462" s="100"/>
      <c r="Q462" s="200"/>
      <c r="R462" s="200"/>
      <c r="S462" s="200"/>
      <c r="T462" s="200"/>
      <c r="U462" s="200"/>
      <c r="V462" s="200"/>
      <c r="W462" s="96"/>
      <c r="X462" s="96"/>
      <c r="Y462" s="97"/>
      <c r="Z462" s="98"/>
      <c r="AA462" s="38"/>
      <c r="AB462" s="38"/>
      <c r="AC462" s="38"/>
      <c r="AD462" s="91"/>
      <c r="AE462" s="91"/>
      <c r="AF462" s="91"/>
      <c r="AG462" s="91"/>
      <c r="AH462" s="91"/>
      <c r="AI462" s="91"/>
      <c r="AJ462" s="91"/>
      <c r="AK462" s="91"/>
      <c r="AL462" s="91"/>
    </row>
    <row r="463" spans="1:38" ht="14.25" customHeight="1" x14ac:dyDescent="0.25">
      <c r="A463" s="38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95"/>
      <c r="O463" s="100"/>
      <c r="P463" s="100"/>
      <c r="Q463" s="200"/>
      <c r="R463" s="200"/>
      <c r="S463" s="200"/>
      <c r="T463" s="200"/>
      <c r="U463" s="200"/>
      <c r="V463" s="200"/>
      <c r="W463" s="96"/>
      <c r="X463" s="96"/>
      <c r="Y463" s="97"/>
      <c r="Z463" s="98"/>
      <c r="AA463" s="38"/>
      <c r="AB463" s="38"/>
      <c r="AC463" s="38"/>
      <c r="AD463" s="91"/>
      <c r="AE463" s="91"/>
      <c r="AF463" s="91"/>
      <c r="AG463" s="91"/>
      <c r="AH463" s="91"/>
      <c r="AI463" s="91"/>
      <c r="AJ463" s="91"/>
      <c r="AK463" s="91"/>
      <c r="AL463" s="91"/>
    </row>
    <row r="464" spans="1:38" ht="14.25" customHeight="1" x14ac:dyDescent="0.25">
      <c r="A464" s="38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95"/>
      <c r="O464" s="100"/>
      <c r="P464" s="100"/>
      <c r="Q464" s="200"/>
      <c r="R464" s="200"/>
      <c r="S464" s="200"/>
      <c r="T464" s="200"/>
      <c r="U464" s="200"/>
      <c r="V464" s="200"/>
      <c r="W464" s="96"/>
      <c r="X464" s="96"/>
      <c r="Y464" s="97"/>
      <c r="Z464" s="98"/>
      <c r="AA464" s="38"/>
      <c r="AB464" s="38"/>
      <c r="AC464" s="38"/>
      <c r="AD464" s="91"/>
      <c r="AE464" s="91"/>
      <c r="AF464" s="91"/>
      <c r="AG464" s="91"/>
      <c r="AH464" s="91"/>
      <c r="AI464" s="91"/>
      <c r="AJ464" s="91"/>
      <c r="AK464" s="91"/>
      <c r="AL464" s="91"/>
    </row>
    <row r="465" spans="1:38" ht="14.25" customHeight="1" x14ac:dyDescent="0.25">
      <c r="A465" s="38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95"/>
      <c r="O465" s="100"/>
      <c r="P465" s="100"/>
      <c r="Q465" s="200"/>
      <c r="R465" s="200"/>
      <c r="S465" s="200"/>
      <c r="T465" s="200"/>
      <c r="U465" s="200"/>
      <c r="V465" s="200"/>
      <c r="W465" s="96"/>
      <c r="X465" s="96"/>
      <c r="Y465" s="97"/>
      <c r="Z465" s="98"/>
      <c r="AA465" s="38"/>
      <c r="AB465" s="38"/>
      <c r="AC465" s="38"/>
      <c r="AD465" s="91"/>
      <c r="AE465" s="91"/>
      <c r="AF465" s="91"/>
      <c r="AG465" s="91"/>
      <c r="AH465" s="91"/>
      <c r="AI465" s="91"/>
      <c r="AJ465" s="91"/>
      <c r="AK465" s="91"/>
      <c r="AL465" s="91"/>
    </row>
    <row r="466" spans="1:38" ht="14.25" customHeight="1" x14ac:dyDescent="0.25">
      <c r="A466" s="38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95"/>
      <c r="O466" s="100"/>
      <c r="P466" s="100"/>
      <c r="Q466" s="200"/>
      <c r="R466" s="200"/>
      <c r="S466" s="200"/>
      <c r="T466" s="200"/>
      <c r="U466" s="200"/>
      <c r="V466" s="200"/>
      <c r="W466" s="96"/>
      <c r="X466" s="96"/>
      <c r="Y466" s="97"/>
      <c r="Z466" s="98"/>
      <c r="AA466" s="38"/>
      <c r="AB466" s="38"/>
      <c r="AC466" s="38"/>
      <c r="AD466" s="91"/>
      <c r="AE466" s="91"/>
      <c r="AF466" s="91"/>
      <c r="AG466" s="91"/>
      <c r="AH466" s="91"/>
      <c r="AI466" s="91"/>
      <c r="AJ466" s="91"/>
      <c r="AK466" s="91"/>
      <c r="AL466" s="91"/>
    </row>
    <row r="467" spans="1:38" ht="14.25" customHeight="1" x14ac:dyDescent="0.25">
      <c r="A467" s="38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95"/>
      <c r="O467" s="100"/>
      <c r="P467" s="100"/>
      <c r="Q467" s="200"/>
      <c r="R467" s="200"/>
      <c r="S467" s="200"/>
      <c r="T467" s="200"/>
      <c r="U467" s="200"/>
      <c r="V467" s="200"/>
      <c r="W467" s="96"/>
      <c r="X467" s="96"/>
      <c r="Y467" s="97"/>
      <c r="Z467" s="98"/>
      <c r="AA467" s="38"/>
      <c r="AB467" s="38"/>
      <c r="AC467" s="38"/>
      <c r="AD467" s="91"/>
      <c r="AE467" s="91"/>
      <c r="AF467" s="91"/>
      <c r="AG467" s="91"/>
      <c r="AH467" s="91"/>
      <c r="AI467" s="91"/>
      <c r="AJ467" s="91"/>
      <c r="AK467" s="91"/>
      <c r="AL467" s="91"/>
    </row>
    <row r="468" spans="1:38" ht="14.25" customHeight="1" x14ac:dyDescent="0.25">
      <c r="A468" s="38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95"/>
      <c r="O468" s="100"/>
      <c r="P468" s="100"/>
      <c r="Q468" s="200"/>
      <c r="R468" s="200"/>
      <c r="S468" s="200"/>
      <c r="T468" s="200"/>
      <c r="U468" s="200"/>
      <c r="V468" s="200"/>
      <c r="W468" s="96"/>
      <c r="X468" s="96"/>
      <c r="Y468" s="97"/>
      <c r="Z468" s="98"/>
      <c r="AA468" s="38"/>
      <c r="AB468" s="38"/>
      <c r="AC468" s="38"/>
      <c r="AD468" s="91"/>
      <c r="AE468" s="91"/>
      <c r="AF468" s="91"/>
      <c r="AG468" s="91"/>
      <c r="AH468" s="91"/>
      <c r="AI468" s="91"/>
      <c r="AJ468" s="91"/>
      <c r="AK468" s="91"/>
      <c r="AL468" s="91"/>
    </row>
    <row r="469" spans="1:38" ht="14.25" customHeight="1" x14ac:dyDescent="0.25">
      <c r="A469" s="38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95"/>
      <c r="O469" s="100"/>
      <c r="P469" s="100"/>
      <c r="Q469" s="200"/>
      <c r="R469" s="200"/>
      <c r="S469" s="200"/>
      <c r="T469" s="200"/>
      <c r="U469" s="200"/>
      <c r="V469" s="200"/>
      <c r="W469" s="96"/>
      <c r="X469" s="96"/>
      <c r="Y469" s="97"/>
      <c r="Z469" s="98"/>
      <c r="AA469" s="38"/>
      <c r="AB469" s="38"/>
      <c r="AC469" s="38"/>
      <c r="AD469" s="91"/>
      <c r="AE469" s="91"/>
      <c r="AF469" s="91"/>
      <c r="AG469" s="91"/>
      <c r="AH469" s="91"/>
      <c r="AI469" s="91"/>
      <c r="AJ469" s="91"/>
      <c r="AK469" s="91"/>
      <c r="AL469" s="91"/>
    </row>
    <row r="470" spans="1:38" ht="14.25" customHeight="1" x14ac:dyDescent="0.25">
      <c r="A470" s="38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95"/>
      <c r="O470" s="100"/>
      <c r="P470" s="100"/>
      <c r="Q470" s="200"/>
      <c r="R470" s="200"/>
      <c r="S470" s="200"/>
      <c r="T470" s="200"/>
      <c r="U470" s="200"/>
      <c r="V470" s="200"/>
      <c r="W470" s="96"/>
      <c r="X470" s="96"/>
      <c r="Y470" s="97"/>
      <c r="Z470" s="98"/>
      <c r="AA470" s="38"/>
      <c r="AB470" s="38"/>
      <c r="AC470" s="38"/>
      <c r="AD470" s="91"/>
      <c r="AE470" s="91"/>
      <c r="AF470" s="91"/>
      <c r="AG470" s="91"/>
      <c r="AH470" s="91"/>
      <c r="AI470" s="91"/>
      <c r="AJ470" s="91"/>
      <c r="AK470" s="91"/>
      <c r="AL470" s="91"/>
    </row>
    <row r="471" spans="1:38" ht="14.25" customHeight="1" x14ac:dyDescent="0.25">
      <c r="A471" s="38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95"/>
      <c r="O471" s="100"/>
      <c r="P471" s="100"/>
      <c r="Q471" s="200"/>
      <c r="R471" s="200"/>
      <c r="S471" s="200"/>
      <c r="T471" s="200"/>
      <c r="U471" s="200"/>
      <c r="V471" s="200"/>
      <c r="W471" s="96"/>
      <c r="X471" s="96"/>
      <c r="Y471" s="97"/>
      <c r="Z471" s="98"/>
      <c r="AA471" s="38"/>
      <c r="AB471" s="38"/>
      <c r="AC471" s="38"/>
      <c r="AD471" s="91"/>
      <c r="AE471" s="91"/>
      <c r="AF471" s="91"/>
      <c r="AG471" s="91"/>
      <c r="AH471" s="91"/>
      <c r="AI471" s="91"/>
      <c r="AJ471" s="91"/>
      <c r="AK471" s="91"/>
      <c r="AL471" s="91"/>
    </row>
    <row r="472" spans="1:38" ht="14.25" customHeight="1" x14ac:dyDescent="0.25">
      <c r="A472" s="38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95"/>
      <c r="O472" s="100"/>
      <c r="P472" s="100"/>
      <c r="Q472" s="200"/>
      <c r="R472" s="200"/>
      <c r="S472" s="200"/>
      <c r="T472" s="200"/>
      <c r="U472" s="200"/>
      <c r="V472" s="200"/>
      <c r="W472" s="96"/>
      <c r="X472" s="96"/>
      <c r="Y472" s="97"/>
      <c r="Z472" s="98"/>
      <c r="AA472" s="38"/>
      <c r="AB472" s="38"/>
      <c r="AC472" s="38"/>
      <c r="AD472" s="91"/>
      <c r="AE472" s="91"/>
      <c r="AF472" s="91"/>
      <c r="AG472" s="91"/>
      <c r="AH472" s="91"/>
      <c r="AI472" s="91"/>
      <c r="AJ472" s="91"/>
      <c r="AK472" s="91"/>
      <c r="AL472" s="91"/>
    </row>
    <row r="473" spans="1:38" ht="14.25" customHeight="1" x14ac:dyDescent="0.25">
      <c r="A473" s="38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95"/>
      <c r="O473" s="100"/>
      <c r="P473" s="100"/>
      <c r="Q473" s="200"/>
      <c r="R473" s="200"/>
      <c r="S473" s="200"/>
      <c r="T473" s="200"/>
      <c r="U473" s="200"/>
      <c r="V473" s="200"/>
      <c r="W473" s="96"/>
      <c r="X473" s="96"/>
      <c r="Y473" s="97"/>
      <c r="Z473" s="98"/>
      <c r="AA473" s="38"/>
      <c r="AB473" s="38"/>
      <c r="AC473" s="38"/>
      <c r="AD473" s="91"/>
      <c r="AE473" s="91"/>
      <c r="AF473" s="91"/>
      <c r="AG473" s="91"/>
      <c r="AH473" s="91"/>
      <c r="AI473" s="91"/>
      <c r="AJ473" s="91"/>
      <c r="AK473" s="91"/>
      <c r="AL473" s="91"/>
    </row>
    <row r="474" spans="1:38" ht="14.25" customHeight="1" x14ac:dyDescent="0.25">
      <c r="A474" s="38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95"/>
      <c r="O474" s="100"/>
      <c r="P474" s="100"/>
      <c r="Q474" s="200"/>
      <c r="R474" s="200"/>
      <c r="S474" s="200"/>
      <c r="T474" s="200"/>
      <c r="U474" s="200"/>
      <c r="V474" s="200"/>
      <c r="W474" s="96"/>
      <c r="X474" s="96"/>
      <c r="Y474" s="97"/>
      <c r="Z474" s="98"/>
      <c r="AA474" s="38"/>
      <c r="AB474" s="38"/>
      <c r="AC474" s="38"/>
      <c r="AD474" s="91"/>
      <c r="AE474" s="91"/>
      <c r="AF474" s="91"/>
      <c r="AG474" s="91"/>
      <c r="AH474" s="91"/>
      <c r="AI474" s="91"/>
      <c r="AJ474" s="91"/>
      <c r="AK474" s="91"/>
      <c r="AL474" s="91"/>
    </row>
    <row r="475" spans="1:38" ht="14.25" customHeight="1" x14ac:dyDescent="0.25">
      <c r="A475" s="38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95"/>
      <c r="O475" s="100"/>
      <c r="P475" s="100"/>
      <c r="Q475" s="200"/>
      <c r="R475" s="200"/>
      <c r="S475" s="200"/>
      <c r="T475" s="200"/>
      <c r="U475" s="200"/>
      <c r="V475" s="200"/>
      <c r="W475" s="96"/>
      <c r="X475" s="96"/>
      <c r="Y475" s="97"/>
      <c r="Z475" s="98"/>
      <c r="AA475" s="38"/>
      <c r="AB475" s="38"/>
      <c r="AC475" s="38"/>
      <c r="AD475" s="91"/>
      <c r="AE475" s="91"/>
      <c r="AF475" s="91"/>
      <c r="AG475" s="91"/>
      <c r="AH475" s="91"/>
      <c r="AI475" s="91"/>
      <c r="AJ475" s="91"/>
      <c r="AK475" s="91"/>
      <c r="AL475" s="91"/>
    </row>
    <row r="476" spans="1:38" ht="14.25" customHeight="1" x14ac:dyDescent="0.25">
      <c r="A476" s="38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95"/>
      <c r="O476" s="100"/>
      <c r="P476" s="100"/>
      <c r="Q476" s="200"/>
      <c r="R476" s="200"/>
      <c r="S476" s="200"/>
      <c r="T476" s="200"/>
      <c r="U476" s="200"/>
      <c r="V476" s="200"/>
      <c r="W476" s="96"/>
      <c r="X476" s="96"/>
      <c r="Y476" s="97"/>
      <c r="Z476" s="98"/>
      <c r="AA476" s="38"/>
      <c r="AB476" s="38"/>
      <c r="AC476" s="38"/>
      <c r="AD476" s="91"/>
      <c r="AE476" s="91"/>
      <c r="AF476" s="91"/>
      <c r="AG476" s="91"/>
      <c r="AH476" s="91"/>
      <c r="AI476" s="91"/>
      <c r="AJ476" s="91"/>
      <c r="AK476" s="91"/>
      <c r="AL476" s="91"/>
    </row>
    <row r="477" spans="1:38" ht="14.25" customHeight="1" x14ac:dyDescent="0.25">
      <c r="A477" s="38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95"/>
      <c r="O477" s="100"/>
      <c r="P477" s="100"/>
      <c r="Q477" s="200"/>
      <c r="R477" s="200"/>
      <c r="S477" s="200"/>
      <c r="T477" s="200"/>
      <c r="U477" s="200"/>
      <c r="V477" s="200"/>
      <c r="W477" s="96"/>
      <c r="X477" s="96"/>
      <c r="Y477" s="97"/>
      <c r="Z477" s="98"/>
      <c r="AA477" s="38"/>
      <c r="AB477" s="38"/>
      <c r="AC477" s="38"/>
      <c r="AD477" s="91"/>
      <c r="AE477" s="91"/>
      <c r="AF477" s="91"/>
      <c r="AG477" s="91"/>
      <c r="AH477" s="91"/>
      <c r="AI477" s="91"/>
      <c r="AJ477" s="91"/>
      <c r="AK477" s="91"/>
      <c r="AL477" s="91"/>
    </row>
    <row r="478" spans="1:38" ht="14.25" customHeight="1" x14ac:dyDescent="0.25">
      <c r="A478" s="38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95"/>
      <c r="O478" s="100"/>
      <c r="P478" s="100"/>
      <c r="Q478" s="200"/>
      <c r="R478" s="200"/>
      <c r="S478" s="200"/>
      <c r="T478" s="200"/>
      <c r="U478" s="200"/>
      <c r="V478" s="200"/>
      <c r="W478" s="96"/>
      <c r="X478" s="96"/>
      <c r="Y478" s="97"/>
      <c r="Z478" s="98"/>
      <c r="AA478" s="38"/>
      <c r="AB478" s="38"/>
      <c r="AC478" s="38"/>
      <c r="AD478" s="91"/>
      <c r="AE478" s="91"/>
      <c r="AF478" s="91"/>
      <c r="AG478" s="91"/>
      <c r="AH478" s="91"/>
      <c r="AI478" s="91"/>
      <c r="AJ478" s="91"/>
      <c r="AK478" s="91"/>
      <c r="AL478" s="91"/>
    </row>
    <row r="479" spans="1:38" ht="14.25" customHeight="1" x14ac:dyDescent="0.25">
      <c r="A479" s="38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95"/>
      <c r="O479" s="100"/>
      <c r="P479" s="100"/>
      <c r="Q479" s="200"/>
      <c r="R479" s="200"/>
      <c r="S479" s="200"/>
      <c r="T479" s="200"/>
      <c r="U479" s="200"/>
      <c r="V479" s="200"/>
      <c r="W479" s="96"/>
      <c r="X479" s="96"/>
      <c r="Y479" s="97"/>
      <c r="Z479" s="98"/>
      <c r="AA479" s="38"/>
      <c r="AB479" s="38"/>
      <c r="AC479" s="38"/>
      <c r="AD479" s="91"/>
      <c r="AE479" s="91"/>
      <c r="AF479" s="91"/>
      <c r="AG479" s="91"/>
      <c r="AH479" s="91"/>
      <c r="AI479" s="91"/>
      <c r="AJ479" s="91"/>
      <c r="AK479" s="91"/>
      <c r="AL479" s="91"/>
    </row>
    <row r="480" spans="1:38" ht="14.25" customHeight="1" x14ac:dyDescent="0.25">
      <c r="A480" s="38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95"/>
      <c r="O480" s="100"/>
      <c r="P480" s="100"/>
      <c r="Q480" s="200"/>
      <c r="R480" s="200"/>
      <c r="S480" s="200"/>
      <c r="T480" s="200"/>
      <c r="U480" s="200"/>
      <c r="V480" s="200"/>
      <c r="W480" s="96"/>
      <c r="X480" s="96"/>
      <c r="Y480" s="97"/>
      <c r="Z480" s="98"/>
      <c r="AA480" s="38"/>
      <c r="AB480" s="38"/>
      <c r="AC480" s="38"/>
      <c r="AD480" s="91"/>
      <c r="AE480" s="91"/>
      <c r="AF480" s="91"/>
      <c r="AG480" s="91"/>
      <c r="AH480" s="91"/>
      <c r="AI480" s="91"/>
      <c r="AJ480" s="91"/>
      <c r="AK480" s="91"/>
      <c r="AL480" s="91"/>
    </row>
    <row r="481" spans="1:38" ht="14.25" customHeight="1" x14ac:dyDescent="0.25">
      <c r="A481" s="38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95"/>
      <c r="O481" s="100"/>
      <c r="P481" s="100"/>
      <c r="Q481" s="200"/>
      <c r="R481" s="200"/>
      <c r="S481" s="200"/>
      <c r="T481" s="200"/>
      <c r="U481" s="200"/>
      <c r="V481" s="200"/>
      <c r="W481" s="96"/>
      <c r="X481" s="96"/>
      <c r="Y481" s="97"/>
      <c r="Z481" s="98"/>
      <c r="AA481" s="38"/>
      <c r="AB481" s="38"/>
      <c r="AC481" s="38"/>
      <c r="AD481" s="91"/>
      <c r="AE481" s="91"/>
      <c r="AF481" s="91"/>
      <c r="AG481" s="91"/>
      <c r="AH481" s="91"/>
      <c r="AI481" s="91"/>
      <c r="AJ481" s="91"/>
      <c r="AK481" s="91"/>
      <c r="AL481" s="91"/>
    </row>
    <row r="482" spans="1:38" ht="14.25" customHeight="1" x14ac:dyDescent="0.25">
      <c r="A482" s="38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95"/>
      <c r="O482" s="100"/>
      <c r="P482" s="100"/>
      <c r="Q482" s="200"/>
      <c r="R482" s="200"/>
      <c r="S482" s="200"/>
      <c r="T482" s="200"/>
      <c r="U482" s="200"/>
      <c r="V482" s="200"/>
      <c r="W482" s="96"/>
      <c r="X482" s="96"/>
      <c r="Y482" s="97"/>
      <c r="Z482" s="98"/>
      <c r="AA482" s="38"/>
      <c r="AB482" s="38"/>
      <c r="AC482" s="38"/>
      <c r="AD482" s="91"/>
      <c r="AE482" s="91"/>
      <c r="AF482" s="91"/>
      <c r="AG482" s="91"/>
      <c r="AH482" s="91"/>
      <c r="AI482" s="91"/>
      <c r="AJ482" s="91"/>
      <c r="AK482" s="91"/>
      <c r="AL482" s="91"/>
    </row>
    <row r="483" spans="1:38" ht="14.25" customHeight="1" x14ac:dyDescent="0.25">
      <c r="A483" s="38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95"/>
      <c r="O483" s="100"/>
      <c r="P483" s="100"/>
      <c r="Q483" s="200"/>
      <c r="R483" s="200"/>
      <c r="S483" s="200"/>
      <c r="T483" s="200"/>
      <c r="U483" s="200"/>
      <c r="V483" s="200"/>
      <c r="W483" s="96"/>
      <c r="X483" s="96"/>
      <c r="Y483" s="97"/>
      <c r="Z483" s="98"/>
      <c r="AA483" s="38"/>
      <c r="AB483" s="38"/>
      <c r="AC483" s="38"/>
      <c r="AD483" s="91"/>
      <c r="AE483" s="91"/>
      <c r="AF483" s="91"/>
      <c r="AG483" s="91"/>
      <c r="AH483" s="91"/>
      <c r="AI483" s="91"/>
      <c r="AJ483" s="91"/>
      <c r="AK483" s="91"/>
      <c r="AL483" s="91"/>
    </row>
    <row r="484" spans="1:38" ht="14.25" customHeight="1" x14ac:dyDescent="0.25">
      <c r="A484" s="38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95"/>
      <c r="O484" s="100"/>
      <c r="P484" s="100"/>
      <c r="Q484" s="200"/>
      <c r="R484" s="200"/>
      <c r="S484" s="200"/>
      <c r="T484" s="200"/>
      <c r="U484" s="200"/>
      <c r="V484" s="200"/>
      <c r="W484" s="96"/>
      <c r="X484" s="96"/>
      <c r="Y484" s="97"/>
      <c r="Z484" s="98"/>
      <c r="AA484" s="38"/>
      <c r="AB484" s="38"/>
      <c r="AC484" s="38"/>
      <c r="AD484" s="91"/>
      <c r="AE484" s="91"/>
      <c r="AF484" s="91"/>
      <c r="AG484" s="91"/>
      <c r="AH484" s="91"/>
      <c r="AI484" s="91"/>
      <c r="AJ484" s="91"/>
      <c r="AK484" s="91"/>
      <c r="AL484" s="91"/>
    </row>
    <row r="485" spans="1:38" ht="14.25" customHeight="1" x14ac:dyDescent="0.25">
      <c r="A485" s="38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95"/>
      <c r="O485" s="100"/>
      <c r="P485" s="100"/>
      <c r="Q485" s="200"/>
      <c r="R485" s="200"/>
      <c r="S485" s="200"/>
      <c r="T485" s="200"/>
      <c r="U485" s="200"/>
      <c r="V485" s="200"/>
      <c r="W485" s="96"/>
      <c r="X485" s="96"/>
      <c r="Y485" s="97"/>
      <c r="Z485" s="98"/>
      <c r="AA485" s="38"/>
      <c r="AB485" s="38"/>
      <c r="AC485" s="38"/>
      <c r="AD485" s="91"/>
      <c r="AE485" s="91"/>
      <c r="AF485" s="91"/>
      <c r="AG485" s="91"/>
      <c r="AH485" s="91"/>
      <c r="AI485" s="91"/>
      <c r="AJ485" s="91"/>
      <c r="AK485" s="91"/>
      <c r="AL485" s="91"/>
    </row>
    <row r="486" spans="1:38" ht="14.25" customHeight="1" x14ac:dyDescent="0.25">
      <c r="A486" s="38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95"/>
      <c r="O486" s="100"/>
      <c r="P486" s="100"/>
      <c r="Q486" s="200"/>
      <c r="R486" s="200"/>
      <c r="S486" s="200"/>
      <c r="T486" s="200"/>
      <c r="U486" s="200"/>
      <c r="V486" s="200"/>
      <c r="W486" s="96"/>
      <c r="X486" s="96"/>
      <c r="Y486" s="97"/>
      <c r="Z486" s="98"/>
      <c r="AA486" s="38"/>
      <c r="AB486" s="38"/>
      <c r="AC486" s="38"/>
      <c r="AD486" s="91"/>
      <c r="AE486" s="91"/>
      <c r="AF486" s="91"/>
      <c r="AG486" s="91"/>
      <c r="AH486" s="91"/>
      <c r="AI486" s="91"/>
      <c r="AJ486" s="91"/>
      <c r="AK486" s="91"/>
      <c r="AL486" s="91"/>
    </row>
    <row r="487" spans="1:38" ht="14.25" customHeight="1" x14ac:dyDescent="0.25">
      <c r="A487" s="38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95"/>
      <c r="O487" s="100"/>
      <c r="P487" s="100"/>
      <c r="Q487" s="200"/>
      <c r="R487" s="200"/>
      <c r="S487" s="200"/>
      <c r="T487" s="200"/>
      <c r="U487" s="200"/>
      <c r="V487" s="200"/>
      <c r="W487" s="96"/>
      <c r="X487" s="96"/>
      <c r="Y487" s="97"/>
      <c r="Z487" s="98"/>
      <c r="AA487" s="38"/>
      <c r="AB487" s="38"/>
      <c r="AC487" s="38"/>
      <c r="AD487" s="91"/>
      <c r="AE487" s="91"/>
      <c r="AF487" s="91"/>
      <c r="AG487" s="91"/>
      <c r="AH487" s="91"/>
      <c r="AI487" s="91"/>
      <c r="AJ487" s="91"/>
      <c r="AK487" s="91"/>
      <c r="AL487" s="91"/>
    </row>
    <row r="488" spans="1:38" ht="14.25" customHeight="1" x14ac:dyDescent="0.25">
      <c r="A488" s="38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95"/>
      <c r="O488" s="100"/>
      <c r="P488" s="100"/>
      <c r="Q488" s="200"/>
      <c r="R488" s="200"/>
      <c r="S488" s="200"/>
      <c r="T488" s="200"/>
      <c r="U488" s="200"/>
      <c r="V488" s="200"/>
      <c r="W488" s="96"/>
      <c r="X488" s="96"/>
      <c r="Y488" s="97"/>
      <c r="Z488" s="98"/>
      <c r="AA488" s="38"/>
      <c r="AB488" s="38"/>
      <c r="AC488" s="38"/>
      <c r="AD488" s="91"/>
      <c r="AE488" s="91"/>
      <c r="AF488" s="91"/>
      <c r="AG488" s="91"/>
      <c r="AH488" s="91"/>
      <c r="AI488" s="91"/>
      <c r="AJ488" s="91"/>
      <c r="AK488" s="91"/>
      <c r="AL488" s="91"/>
    </row>
    <row r="489" spans="1:38" ht="14.25" customHeight="1" x14ac:dyDescent="0.25">
      <c r="A489" s="38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95"/>
      <c r="O489" s="100"/>
      <c r="P489" s="100"/>
      <c r="Q489" s="200"/>
      <c r="R489" s="200"/>
      <c r="S489" s="200"/>
      <c r="T489" s="200"/>
      <c r="U489" s="200"/>
      <c r="V489" s="200"/>
      <c r="W489" s="96"/>
      <c r="X489" s="96"/>
      <c r="Y489" s="97"/>
      <c r="Z489" s="98"/>
      <c r="AA489" s="38"/>
      <c r="AB489" s="38"/>
      <c r="AC489" s="38"/>
      <c r="AD489" s="91"/>
      <c r="AE489" s="91"/>
      <c r="AF489" s="91"/>
      <c r="AG489" s="91"/>
      <c r="AH489" s="91"/>
      <c r="AI489" s="91"/>
      <c r="AJ489" s="91"/>
      <c r="AK489" s="91"/>
      <c r="AL489" s="91"/>
    </row>
    <row r="490" spans="1:38" ht="14.25" customHeight="1" x14ac:dyDescent="0.25">
      <c r="A490" s="38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95"/>
      <c r="O490" s="100"/>
      <c r="P490" s="100"/>
      <c r="Q490" s="200"/>
      <c r="R490" s="200"/>
      <c r="S490" s="200"/>
      <c r="T490" s="200"/>
      <c r="U490" s="200"/>
      <c r="V490" s="200"/>
      <c r="W490" s="96"/>
      <c r="X490" s="96"/>
      <c r="Y490" s="97"/>
      <c r="Z490" s="98"/>
      <c r="AA490" s="38"/>
      <c r="AB490" s="38"/>
      <c r="AC490" s="38"/>
      <c r="AD490" s="91"/>
      <c r="AE490" s="91"/>
      <c r="AF490" s="91"/>
      <c r="AG490" s="91"/>
      <c r="AH490" s="91"/>
      <c r="AI490" s="91"/>
      <c r="AJ490" s="91"/>
      <c r="AK490" s="91"/>
      <c r="AL490" s="91"/>
    </row>
    <row r="491" spans="1:38" ht="14.25" customHeight="1" x14ac:dyDescent="0.25">
      <c r="A491" s="38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95"/>
      <c r="O491" s="100"/>
      <c r="P491" s="100"/>
      <c r="Q491" s="200"/>
      <c r="R491" s="200"/>
      <c r="S491" s="200"/>
      <c r="T491" s="200"/>
      <c r="U491" s="200"/>
      <c r="V491" s="200"/>
      <c r="W491" s="96"/>
      <c r="X491" s="96"/>
      <c r="Y491" s="97"/>
      <c r="Z491" s="98"/>
      <c r="AA491" s="38"/>
      <c r="AB491" s="38"/>
      <c r="AC491" s="38"/>
      <c r="AD491" s="91"/>
      <c r="AE491" s="91"/>
      <c r="AF491" s="91"/>
      <c r="AG491" s="91"/>
      <c r="AH491" s="91"/>
      <c r="AI491" s="91"/>
      <c r="AJ491" s="91"/>
      <c r="AK491" s="91"/>
      <c r="AL491" s="91"/>
    </row>
    <row r="492" spans="1:38" ht="14.25" customHeight="1" x14ac:dyDescent="0.25">
      <c r="A492" s="38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95"/>
      <c r="O492" s="100"/>
      <c r="P492" s="100"/>
      <c r="Q492" s="200"/>
      <c r="R492" s="200"/>
      <c r="S492" s="200"/>
      <c r="T492" s="200"/>
      <c r="U492" s="200"/>
      <c r="V492" s="200"/>
      <c r="W492" s="96"/>
      <c r="X492" s="96"/>
      <c r="Y492" s="97"/>
      <c r="Z492" s="98"/>
      <c r="AA492" s="38"/>
      <c r="AB492" s="38"/>
      <c r="AC492" s="38"/>
      <c r="AD492" s="91"/>
      <c r="AE492" s="91"/>
      <c r="AF492" s="91"/>
      <c r="AG492" s="91"/>
      <c r="AH492" s="91"/>
      <c r="AI492" s="91"/>
      <c r="AJ492" s="91"/>
      <c r="AK492" s="91"/>
      <c r="AL492" s="91"/>
    </row>
    <row r="493" spans="1:38" ht="14.25" customHeight="1" x14ac:dyDescent="0.25">
      <c r="A493" s="38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95"/>
      <c r="O493" s="100"/>
      <c r="P493" s="100"/>
      <c r="Q493" s="200"/>
      <c r="R493" s="200"/>
      <c r="S493" s="200"/>
      <c r="T493" s="200"/>
      <c r="U493" s="200"/>
      <c r="V493" s="200"/>
      <c r="W493" s="96"/>
      <c r="X493" s="96"/>
      <c r="Y493" s="97"/>
      <c r="Z493" s="98"/>
      <c r="AA493" s="38"/>
      <c r="AB493" s="38"/>
      <c r="AC493" s="38"/>
      <c r="AD493" s="91"/>
      <c r="AE493" s="91"/>
      <c r="AF493" s="91"/>
      <c r="AG493" s="91"/>
      <c r="AH493" s="91"/>
      <c r="AI493" s="91"/>
      <c r="AJ493" s="91"/>
      <c r="AK493" s="91"/>
      <c r="AL493" s="91"/>
    </row>
    <row r="494" spans="1:38" ht="14.25" customHeight="1" x14ac:dyDescent="0.25">
      <c r="A494" s="38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95"/>
      <c r="O494" s="100"/>
      <c r="P494" s="100"/>
      <c r="Q494" s="200"/>
      <c r="R494" s="200"/>
      <c r="S494" s="200"/>
      <c r="T494" s="200"/>
      <c r="U494" s="200"/>
      <c r="V494" s="200"/>
      <c r="W494" s="96"/>
      <c r="X494" s="96"/>
      <c r="Y494" s="97"/>
      <c r="Z494" s="98"/>
      <c r="AA494" s="38"/>
      <c r="AB494" s="38"/>
      <c r="AC494" s="38"/>
      <c r="AD494" s="91"/>
      <c r="AE494" s="91"/>
      <c r="AF494" s="91"/>
      <c r="AG494" s="91"/>
      <c r="AH494" s="91"/>
      <c r="AI494" s="91"/>
      <c r="AJ494" s="91"/>
      <c r="AK494" s="91"/>
      <c r="AL494" s="91"/>
    </row>
    <row r="495" spans="1:38" ht="14.25" customHeight="1" x14ac:dyDescent="0.25">
      <c r="A495" s="38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95"/>
      <c r="O495" s="100"/>
      <c r="P495" s="100"/>
      <c r="Q495" s="200"/>
      <c r="R495" s="200"/>
      <c r="S495" s="200"/>
      <c r="T495" s="200"/>
      <c r="U495" s="200"/>
      <c r="V495" s="200"/>
      <c r="W495" s="96"/>
      <c r="X495" s="96"/>
      <c r="Y495" s="97"/>
      <c r="Z495" s="98"/>
      <c r="AA495" s="38"/>
      <c r="AB495" s="38"/>
      <c r="AC495" s="38"/>
      <c r="AD495" s="91"/>
      <c r="AE495" s="91"/>
      <c r="AF495" s="91"/>
      <c r="AG495" s="91"/>
      <c r="AH495" s="91"/>
      <c r="AI495" s="91"/>
      <c r="AJ495" s="91"/>
      <c r="AK495" s="91"/>
      <c r="AL495" s="91"/>
    </row>
    <row r="496" spans="1:38" ht="14.25" customHeight="1" x14ac:dyDescent="0.25">
      <c r="A496" s="38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95"/>
      <c r="O496" s="100"/>
      <c r="P496" s="100"/>
      <c r="Q496" s="200"/>
      <c r="R496" s="200"/>
      <c r="S496" s="200"/>
      <c r="T496" s="200"/>
      <c r="U496" s="200"/>
      <c r="V496" s="200"/>
      <c r="W496" s="96"/>
      <c r="X496" s="96"/>
      <c r="Y496" s="97"/>
      <c r="Z496" s="98"/>
      <c r="AA496" s="38"/>
      <c r="AB496" s="38"/>
      <c r="AC496" s="38"/>
      <c r="AD496" s="91"/>
      <c r="AE496" s="91"/>
      <c r="AF496" s="91"/>
      <c r="AG496" s="91"/>
      <c r="AH496" s="91"/>
      <c r="AI496" s="91"/>
      <c r="AJ496" s="91"/>
      <c r="AK496" s="91"/>
      <c r="AL496" s="91"/>
    </row>
    <row r="497" spans="1:38" ht="14.25" customHeight="1" x14ac:dyDescent="0.25">
      <c r="A497" s="38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95"/>
      <c r="O497" s="100"/>
      <c r="P497" s="100"/>
      <c r="Q497" s="200"/>
      <c r="R497" s="200"/>
      <c r="S497" s="200"/>
      <c r="T497" s="200"/>
      <c r="U497" s="200"/>
      <c r="V497" s="200"/>
      <c r="W497" s="96"/>
      <c r="X497" s="96"/>
      <c r="Y497" s="97"/>
      <c r="Z497" s="98"/>
      <c r="AA497" s="38"/>
      <c r="AB497" s="38"/>
      <c r="AC497" s="38"/>
      <c r="AD497" s="91"/>
      <c r="AE497" s="91"/>
      <c r="AF497" s="91"/>
      <c r="AG497" s="91"/>
      <c r="AH497" s="91"/>
      <c r="AI497" s="91"/>
      <c r="AJ497" s="91"/>
      <c r="AK497" s="91"/>
      <c r="AL497" s="91"/>
    </row>
    <row r="498" spans="1:38" ht="14.25" customHeight="1" x14ac:dyDescent="0.25">
      <c r="A498" s="38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95"/>
      <c r="O498" s="100"/>
      <c r="P498" s="100"/>
      <c r="Q498" s="200"/>
      <c r="R498" s="200"/>
      <c r="S498" s="200"/>
      <c r="T498" s="200"/>
      <c r="U498" s="200"/>
      <c r="V498" s="200"/>
      <c r="W498" s="96"/>
      <c r="X498" s="96"/>
      <c r="Y498" s="97"/>
      <c r="Z498" s="98"/>
      <c r="AA498" s="38"/>
      <c r="AB498" s="38"/>
      <c r="AC498" s="38"/>
      <c r="AD498" s="91"/>
      <c r="AE498" s="91"/>
      <c r="AF498" s="91"/>
      <c r="AG498" s="91"/>
      <c r="AH498" s="91"/>
      <c r="AI498" s="91"/>
      <c r="AJ498" s="91"/>
      <c r="AK498" s="91"/>
      <c r="AL498" s="91"/>
    </row>
    <row r="499" spans="1:38" ht="14.25" customHeight="1" x14ac:dyDescent="0.25">
      <c r="A499" s="38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95"/>
      <c r="O499" s="100"/>
      <c r="P499" s="100"/>
      <c r="Q499" s="200"/>
      <c r="R499" s="200"/>
      <c r="S499" s="200"/>
      <c r="T499" s="200"/>
      <c r="U499" s="200"/>
      <c r="V499" s="200"/>
      <c r="W499" s="96"/>
      <c r="X499" s="96"/>
      <c r="Y499" s="97"/>
      <c r="Z499" s="98"/>
      <c r="AA499" s="38"/>
      <c r="AB499" s="38"/>
      <c r="AC499" s="38"/>
      <c r="AD499" s="91"/>
      <c r="AE499" s="91"/>
      <c r="AF499" s="91"/>
      <c r="AG499" s="91"/>
      <c r="AH499" s="91"/>
      <c r="AI499" s="91"/>
      <c r="AJ499" s="91"/>
      <c r="AK499" s="91"/>
      <c r="AL499" s="91"/>
    </row>
    <row r="500" spans="1:38" ht="14.25" customHeight="1" x14ac:dyDescent="0.25">
      <c r="A500" s="38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95"/>
      <c r="O500" s="100"/>
      <c r="P500" s="100"/>
      <c r="Q500" s="200"/>
      <c r="R500" s="200"/>
      <c r="S500" s="200"/>
      <c r="T500" s="200"/>
      <c r="U500" s="200"/>
      <c r="V500" s="200"/>
      <c r="W500" s="96"/>
      <c r="X500" s="96"/>
      <c r="Y500" s="97"/>
      <c r="Z500" s="98"/>
      <c r="AA500" s="38"/>
      <c r="AB500" s="38"/>
      <c r="AC500" s="38"/>
      <c r="AD500" s="91"/>
      <c r="AE500" s="91"/>
      <c r="AF500" s="91"/>
      <c r="AG500" s="91"/>
      <c r="AH500" s="91"/>
      <c r="AI500" s="91"/>
      <c r="AJ500" s="91"/>
      <c r="AK500" s="91"/>
      <c r="AL500" s="91"/>
    </row>
    <row r="501" spans="1:38" ht="14.25" customHeight="1" x14ac:dyDescent="0.25">
      <c r="A501" s="38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95"/>
      <c r="O501" s="100"/>
      <c r="P501" s="100"/>
      <c r="Q501" s="200"/>
      <c r="R501" s="200"/>
      <c r="S501" s="200"/>
      <c r="T501" s="200"/>
      <c r="U501" s="200"/>
      <c r="V501" s="200"/>
      <c r="W501" s="96"/>
      <c r="X501" s="96"/>
      <c r="Y501" s="97"/>
      <c r="Z501" s="98"/>
      <c r="AA501" s="38"/>
      <c r="AB501" s="38"/>
      <c r="AC501" s="38"/>
      <c r="AD501" s="91"/>
      <c r="AE501" s="91"/>
      <c r="AF501" s="91"/>
      <c r="AG501" s="91"/>
      <c r="AH501" s="91"/>
      <c r="AI501" s="91"/>
      <c r="AJ501" s="91"/>
      <c r="AK501" s="91"/>
      <c r="AL501" s="91"/>
    </row>
    <row r="502" spans="1:38" ht="14.25" customHeight="1" x14ac:dyDescent="0.25">
      <c r="A502" s="38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95"/>
      <c r="O502" s="100"/>
      <c r="P502" s="100"/>
      <c r="Q502" s="200"/>
      <c r="R502" s="200"/>
      <c r="S502" s="200"/>
      <c r="T502" s="200"/>
      <c r="U502" s="200"/>
      <c r="V502" s="200"/>
      <c r="W502" s="96"/>
      <c r="X502" s="96"/>
      <c r="Y502" s="97"/>
      <c r="Z502" s="98"/>
      <c r="AA502" s="38"/>
      <c r="AB502" s="38"/>
      <c r="AC502" s="38"/>
      <c r="AD502" s="91"/>
      <c r="AE502" s="91"/>
      <c r="AF502" s="91"/>
      <c r="AG502" s="91"/>
      <c r="AH502" s="91"/>
      <c r="AI502" s="91"/>
      <c r="AJ502" s="91"/>
      <c r="AK502" s="91"/>
      <c r="AL502" s="91"/>
    </row>
    <row r="503" spans="1:38" ht="14.25" customHeight="1" x14ac:dyDescent="0.25">
      <c r="A503" s="38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95"/>
      <c r="O503" s="100"/>
      <c r="P503" s="100"/>
      <c r="Q503" s="200"/>
      <c r="R503" s="200"/>
      <c r="S503" s="200"/>
      <c r="T503" s="200"/>
      <c r="U503" s="200"/>
      <c r="V503" s="200"/>
      <c r="W503" s="96"/>
      <c r="X503" s="96"/>
      <c r="Y503" s="97"/>
      <c r="Z503" s="98"/>
      <c r="AA503" s="38"/>
      <c r="AB503" s="38"/>
      <c r="AC503" s="38"/>
      <c r="AD503" s="91"/>
      <c r="AE503" s="91"/>
      <c r="AF503" s="91"/>
      <c r="AG503" s="91"/>
      <c r="AH503" s="91"/>
      <c r="AI503" s="91"/>
      <c r="AJ503" s="91"/>
      <c r="AK503" s="91"/>
      <c r="AL503" s="91"/>
    </row>
    <row r="504" spans="1:38" ht="14.25" customHeight="1" x14ac:dyDescent="0.25">
      <c r="A504" s="38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95"/>
      <c r="O504" s="100"/>
      <c r="P504" s="100"/>
      <c r="Q504" s="200"/>
      <c r="R504" s="200"/>
      <c r="S504" s="200"/>
      <c r="T504" s="200"/>
      <c r="U504" s="200"/>
      <c r="V504" s="200"/>
      <c r="W504" s="96"/>
      <c r="X504" s="96"/>
      <c r="Y504" s="97"/>
      <c r="Z504" s="98"/>
      <c r="AA504" s="38"/>
      <c r="AB504" s="38"/>
      <c r="AC504" s="38"/>
      <c r="AD504" s="91"/>
      <c r="AE504" s="91"/>
      <c r="AF504" s="91"/>
      <c r="AG504" s="91"/>
      <c r="AH504" s="91"/>
      <c r="AI504" s="91"/>
      <c r="AJ504" s="91"/>
      <c r="AK504" s="91"/>
      <c r="AL504" s="91"/>
    </row>
    <row r="505" spans="1:38" ht="14.25" customHeight="1" x14ac:dyDescent="0.25">
      <c r="A505" s="38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95"/>
      <c r="O505" s="100"/>
      <c r="P505" s="100"/>
      <c r="Q505" s="200"/>
      <c r="R505" s="200"/>
      <c r="S505" s="200"/>
      <c r="T505" s="200"/>
      <c r="U505" s="200"/>
      <c r="V505" s="200"/>
      <c r="W505" s="96"/>
      <c r="X505" s="96"/>
      <c r="Y505" s="97"/>
      <c r="Z505" s="98"/>
      <c r="AA505" s="38"/>
      <c r="AB505" s="38"/>
      <c r="AC505" s="38"/>
      <c r="AD505" s="91"/>
      <c r="AE505" s="91"/>
      <c r="AF505" s="91"/>
      <c r="AG505" s="91"/>
      <c r="AH505" s="91"/>
      <c r="AI505" s="91"/>
      <c r="AJ505" s="91"/>
      <c r="AK505" s="91"/>
      <c r="AL505" s="91"/>
    </row>
    <row r="506" spans="1:38" ht="14.25" customHeight="1" x14ac:dyDescent="0.25">
      <c r="A506" s="38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95"/>
      <c r="O506" s="100"/>
      <c r="P506" s="100"/>
      <c r="Q506" s="200"/>
      <c r="R506" s="200"/>
      <c r="S506" s="200"/>
      <c r="T506" s="200"/>
      <c r="U506" s="200"/>
      <c r="V506" s="200"/>
      <c r="W506" s="96"/>
      <c r="X506" s="96"/>
      <c r="Y506" s="97"/>
      <c r="Z506" s="98"/>
      <c r="AA506" s="38"/>
      <c r="AB506" s="38"/>
      <c r="AC506" s="38"/>
      <c r="AD506" s="91"/>
      <c r="AE506" s="91"/>
      <c r="AF506" s="91"/>
      <c r="AG506" s="91"/>
      <c r="AH506" s="91"/>
      <c r="AI506" s="91"/>
      <c r="AJ506" s="91"/>
      <c r="AK506" s="91"/>
      <c r="AL506" s="91"/>
    </row>
    <row r="507" spans="1:38" ht="14.25" customHeight="1" x14ac:dyDescent="0.25">
      <c r="A507" s="38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95"/>
      <c r="O507" s="100"/>
      <c r="P507" s="100"/>
      <c r="Q507" s="200"/>
      <c r="R507" s="200"/>
      <c r="S507" s="200"/>
      <c r="T507" s="200"/>
      <c r="U507" s="200"/>
      <c r="V507" s="200"/>
      <c r="W507" s="96"/>
      <c r="X507" s="96"/>
      <c r="Y507" s="97"/>
      <c r="Z507" s="98"/>
      <c r="AA507" s="38"/>
      <c r="AB507" s="38"/>
      <c r="AC507" s="38"/>
      <c r="AD507" s="91"/>
      <c r="AE507" s="91"/>
      <c r="AF507" s="91"/>
      <c r="AG507" s="91"/>
      <c r="AH507" s="91"/>
      <c r="AI507" s="91"/>
      <c r="AJ507" s="91"/>
      <c r="AK507" s="91"/>
      <c r="AL507" s="91"/>
    </row>
    <row r="508" spans="1:38" ht="14.25" customHeight="1" x14ac:dyDescent="0.25">
      <c r="A508" s="38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95"/>
      <c r="O508" s="100"/>
      <c r="P508" s="100"/>
      <c r="Q508" s="200"/>
      <c r="R508" s="200"/>
      <c r="S508" s="200"/>
      <c r="T508" s="200"/>
      <c r="U508" s="200"/>
      <c r="V508" s="200"/>
      <c r="W508" s="96"/>
      <c r="X508" s="96"/>
      <c r="Y508" s="97"/>
      <c r="Z508" s="98"/>
      <c r="AA508" s="38"/>
      <c r="AB508" s="38"/>
      <c r="AC508" s="38"/>
      <c r="AD508" s="91"/>
      <c r="AE508" s="91"/>
      <c r="AF508" s="91"/>
      <c r="AG508" s="91"/>
      <c r="AH508" s="91"/>
      <c r="AI508" s="91"/>
      <c r="AJ508" s="91"/>
      <c r="AK508" s="91"/>
      <c r="AL508" s="91"/>
    </row>
    <row r="509" spans="1:38" ht="14.25" customHeight="1" x14ac:dyDescent="0.25">
      <c r="A509" s="38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95"/>
      <c r="O509" s="100"/>
      <c r="P509" s="100"/>
      <c r="Q509" s="200"/>
      <c r="R509" s="200"/>
      <c r="S509" s="200"/>
      <c r="T509" s="200"/>
      <c r="U509" s="200"/>
      <c r="V509" s="200"/>
      <c r="W509" s="96"/>
      <c r="X509" s="96"/>
      <c r="Y509" s="97"/>
      <c r="Z509" s="98"/>
      <c r="AA509" s="38"/>
      <c r="AB509" s="38"/>
      <c r="AC509" s="38"/>
      <c r="AD509" s="91"/>
      <c r="AE509" s="91"/>
      <c r="AF509" s="91"/>
      <c r="AG509" s="91"/>
      <c r="AH509" s="91"/>
      <c r="AI509" s="91"/>
      <c r="AJ509" s="91"/>
      <c r="AK509" s="91"/>
      <c r="AL509" s="91"/>
    </row>
    <row r="510" spans="1:38" ht="14.25" customHeight="1" x14ac:dyDescent="0.25">
      <c r="A510" s="38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95"/>
      <c r="O510" s="100"/>
      <c r="P510" s="100"/>
      <c r="Q510" s="200"/>
      <c r="R510" s="200"/>
      <c r="S510" s="200"/>
      <c r="T510" s="200"/>
      <c r="U510" s="200"/>
      <c r="V510" s="200"/>
      <c r="W510" s="96"/>
      <c r="X510" s="96"/>
      <c r="Y510" s="97"/>
      <c r="Z510" s="98"/>
      <c r="AA510" s="38"/>
      <c r="AB510" s="38"/>
      <c r="AC510" s="38"/>
      <c r="AD510" s="91"/>
      <c r="AE510" s="91"/>
      <c r="AF510" s="91"/>
      <c r="AG510" s="91"/>
      <c r="AH510" s="91"/>
      <c r="AI510" s="91"/>
      <c r="AJ510" s="91"/>
      <c r="AK510" s="91"/>
      <c r="AL510" s="91"/>
    </row>
    <row r="511" spans="1:38" ht="14.25" customHeight="1" x14ac:dyDescent="0.25">
      <c r="A511" s="38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95"/>
      <c r="O511" s="100"/>
      <c r="P511" s="100"/>
      <c r="Q511" s="200"/>
      <c r="R511" s="200"/>
      <c r="S511" s="200"/>
      <c r="T511" s="200"/>
      <c r="U511" s="200"/>
      <c r="V511" s="200"/>
      <c r="W511" s="96"/>
      <c r="X511" s="96"/>
      <c r="Y511" s="97"/>
      <c r="Z511" s="98"/>
      <c r="AA511" s="38"/>
      <c r="AB511" s="38"/>
      <c r="AC511" s="38"/>
      <c r="AD511" s="91"/>
      <c r="AE511" s="91"/>
      <c r="AF511" s="91"/>
      <c r="AG511" s="91"/>
      <c r="AH511" s="91"/>
      <c r="AI511" s="91"/>
      <c r="AJ511" s="91"/>
      <c r="AK511" s="91"/>
      <c r="AL511" s="91"/>
    </row>
    <row r="512" spans="1:38" ht="14.25" customHeight="1" x14ac:dyDescent="0.25">
      <c r="A512" s="38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95"/>
      <c r="O512" s="100"/>
      <c r="P512" s="100"/>
      <c r="Q512" s="200"/>
      <c r="R512" s="200"/>
      <c r="S512" s="200"/>
      <c r="T512" s="200"/>
      <c r="U512" s="200"/>
      <c r="V512" s="200"/>
      <c r="W512" s="96"/>
      <c r="X512" s="96"/>
      <c r="Y512" s="97"/>
      <c r="Z512" s="98"/>
      <c r="AA512" s="38"/>
      <c r="AB512" s="38"/>
      <c r="AC512" s="38"/>
      <c r="AD512" s="91"/>
      <c r="AE512" s="91"/>
      <c r="AF512" s="91"/>
      <c r="AG512" s="91"/>
      <c r="AH512" s="91"/>
      <c r="AI512" s="91"/>
      <c r="AJ512" s="91"/>
      <c r="AK512" s="91"/>
      <c r="AL512" s="91"/>
    </row>
    <row r="513" spans="1:38" ht="14.25" customHeight="1" x14ac:dyDescent="0.25">
      <c r="A513" s="38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95"/>
      <c r="O513" s="100"/>
      <c r="P513" s="100"/>
      <c r="Q513" s="200"/>
      <c r="R513" s="200"/>
      <c r="S513" s="200"/>
      <c r="T513" s="200"/>
      <c r="U513" s="200"/>
      <c r="V513" s="200"/>
      <c r="W513" s="96"/>
      <c r="X513" s="96"/>
      <c r="Y513" s="97"/>
      <c r="Z513" s="98"/>
      <c r="AA513" s="38"/>
      <c r="AB513" s="38"/>
      <c r="AC513" s="38"/>
      <c r="AD513" s="91"/>
      <c r="AE513" s="91"/>
      <c r="AF513" s="91"/>
      <c r="AG513" s="91"/>
      <c r="AH513" s="91"/>
      <c r="AI513" s="91"/>
      <c r="AJ513" s="91"/>
      <c r="AK513" s="91"/>
      <c r="AL513" s="91"/>
    </row>
    <row r="514" spans="1:38" ht="14.25" customHeight="1" x14ac:dyDescent="0.25">
      <c r="A514" s="38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95"/>
      <c r="O514" s="100"/>
      <c r="P514" s="100"/>
      <c r="Q514" s="200"/>
      <c r="R514" s="200"/>
      <c r="S514" s="200"/>
      <c r="T514" s="200"/>
      <c r="U514" s="200"/>
      <c r="V514" s="200"/>
      <c r="W514" s="96"/>
      <c r="X514" s="96"/>
      <c r="Y514" s="97"/>
      <c r="Z514" s="98"/>
      <c r="AA514" s="38"/>
      <c r="AB514" s="38"/>
      <c r="AC514" s="38"/>
      <c r="AD514" s="91"/>
      <c r="AE514" s="91"/>
      <c r="AF514" s="91"/>
      <c r="AG514" s="91"/>
      <c r="AH514" s="91"/>
      <c r="AI514" s="91"/>
      <c r="AJ514" s="91"/>
      <c r="AK514" s="91"/>
      <c r="AL514" s="91"/>
    </row>
    <row r="515" spans="1:38" ht="14.25" customHeight="1" x14ac:dyDescent="0.25">
      <c r="A515" s="38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95"/>
      <c r="O515" s="100"/>
      <c r="P515" s="100"/>
      <c r="Q515" s="200"/>
      <c r="R515" s="200"/>
      <c r="S515" s="200"/>
      <c r="T515" s="200"/>
      <c r="U515" s="200"/>
      <c r="V515" s="200"/>
      <c r="W515" s="96"/>
      <c r="X515" s="96"/>
      <c r="Y515" s="97"/>
      <c r="Z515" s="98"/>
      <c r="AA515" s="38"/>
      <c r="AB515" s="38"/>
      <c r="AC515" s="38"/>
      <c r="AD515" s="91"/>
      <c r="AE515" s="91"/>
      <c r="AF515" s="91"/>
      <c r="AG515" s="91"/>
      <c r="AH515" s="91"/>
      <c r="AI515" s="91"/>
      <c r="AJ515" s="91"/>
      <c r="AK515" s="91"/>
      <c r="AL515" s="91"/>
    </row>
    <row r="516" spans="1:38" ht="14.25" customHeight="1" x14ac:dyDescent="0.25">
      <c r="A516" s="38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95"/>
      <c r="O516" s="100"/>
      <c r="P516" s="100"/>
      <c r="Q516" s="200"/>
      <c r="R516" s="200"/>
      <c r="S516" s="200"/>
      <c r="T516" s="200"/>
      <c r="U516" s="200"/>
      <c r="V516" s="200"/>
      <c r="W516" s="96"/>
      <c r="X516" s="96"/>
      <c r="Y516" s="97"/>
      <c r="Z516" s="98"/>
      <c r="AA516" s="38"/>
      <c r="AB516" s="38"/>
      <c r="AC516" s="38"/>
      <c r="AD516" s="91"/>
      <c r="AE516" s="91"/>
      <c r="AF516" s="91"/>
      <c r="AG516" s="91"/>
      <c r="AH516" s="91"/>
      <c r="AI516" s="91"/>
      <c r="AJ516" s="91"/>
      <c r="AK516" s="91"/>
      <c r="AL516" s="91"/>
    </row>
    <row r="517" spans="1:38" ht="14.25" customHeight="1" x14ac:dyDescent="0.25">
      <c r="A517" s="38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95"/>
      <c r="O517" s="100"/>
      <c r="P517" s="100"/>
      <c r="Q517" s="200"/>
      <c r="R517" s="200"/>
      <c r="S517" s="200"/>
      <c r="T517" s="200"/>
      <c r="U517" s="200"/>
      <c r="V517" s="200"/>
      <c r="W517" s="96"/>
      <c r="X517" s="96"/>
      <c r="Y517" s="97"/>
      <c r="Z517" s="98"/>
      <c r="AA517" s="38"/>
      <c r="AB517" s="38"/>
      <c r="AC517" s="38"/>
      <c r="AD517" s="91"/>
      <c r="AE517" s="91"/>
      <c r="AF517" s="91"/>
      <c r="AG517" s="91"/>
      <c r="AH517" s="91"/>
      <c r="AI517" s="91"/>
      <c r="AJ517" s="91"/>
      <c r="AK517" s="91"/>
      <c r="AL517" s="91"/>
    </row>
    <row r="518" spans="1:38" ht="14.25" customHeight="1" x14ac:dyDescent="0.25">
      <c r="A518" s="38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95"/>
      <c r="O518" s="100"/>
      <c r="P518" s="100"/>
      <c r="Q518" s="200"/>
      <c r="R518" s="200"/>
      <c r="S518" s="200"/>
      <c r="T518" s="200"/>
      <c r="U518" s="200"/>
      <c r="V518" s="200"/>
      <c r="W518" s="96"/>
      <c r="X518" s="96"/>
      <c r="Y518" s="97"/>
      <c r="Z518" s="98"/>
      <c r="AA518" s="38"/>
      <c r="AB518" s="38"/>
      <c r="AC518" s="38"/>
      <c r="AD518" s="91"/>
      <c r="AE518" s="91"/>
      <c r="AF518" s="91"/>
      <c r="AG518" s="91"/>
      <c r="AH518" s="91"/>
      <c r="AI518" s="91"/>
      <c r="AJ518" s="91"/>
      <c r="AK518" s="91"/>
      <c r="AL518" s="91"/>
    </row>
    <row r="519" spans="1:38" ht="14.25" customHeight="1" x14ac:dyDescent="0.25">
      <c r="A519" s="38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95"/>
      <c r="O519" s="100"/>
      <c r="P519" s="100"/>
      <c r="Q519" s="200"/>
      <c r="R519" s="200"/>
      <c r="S519" s="200"/>
      <c r="T519" s="200"/>
      <c r="U519" s="200"/>
      <c r="V519" s="200"/>
      <c r="W519" s="96"/>
      <c r="X519" s="96"/>
      <c r="Y519" s="97"/>
      <c r="Z519" s="98"/>
      <c r="AA519" s="38"/>
      <c r="AB519" s="38"/>
      <c r="AC519" s="38"/>
      <c r="AD519" s="91"/>
      <c r="AE519" s="91"/>
      <c r="AF519" s="91"/>
      <c r="AG519" s="91"/>
      <c r="AH519" s="91"/>
      <c r="AI519" s="91"/>
      <c r="AJ519" s="91"/>
      <c r="AK519" s="91"/>
      <c r="AL519" s="91"/>
    </row>
    <row r="520" spans="1:38" ht="14.25" customHeight="1" x14ac:dyDescent="0.25">
      <c r="A520" s="38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95"/>
      <c r="O520" s="100"/>
      <c r="P520" s="100"/>
      <c r="Q520" s="200"/>
      <c r="R520" s="200"/>
      <c r="S520" s="200"/>
      <c r="T520" s="200"/>
      <c r="U520" s="200"/>
      <c r="V520" s="200"/>
      <c r="W520" s="96"/>
      <c r="X520" s="96"/>
      <c r="Y520" s="97"/>
      <c r="Z520" s="98"/>
      <c r="AA520" s="38"/>
      <c r="AB520" s="38"/>
      <c r="AC520" s="38"/>
      <c r="AD520" s="91"/>
      <c r="AE520" s="91"/>
      <c r="AF520" s="91"/>
      <c r="AG520" s="91"/>
      <c r="AH520" s="91"/>
      <c r="AI520" s="91"/>
      <c r="AJ520" s="91"/>
      <c r="AK520" s="91"/>
      <c r="AL520" s="91"/>
    </row>
    <row r="521" spans="1:38" ht="14.25" customHeight="1" x14ac:dyDescent="0.25">
      <c r="A521" s="38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95"/>
      <c r="O521" s="100"/>
      <c r="P521" s="100"/>
      <c r="Q521" s="200"/>
      <c r="R521" s="200"/>
      <c r="S521" s="200"/>
      <c r="T521" s="200"/>
      <c r="U521" s="200"/>
      <c r="V521" s="200"/>
      <c r="W521" s="96"/>
      <c r="X521" s="96"/>
      <c r="Y521" s="97"/>
      <c r="Z521" s="98"/>
      <c r="AA521" s="38"/>
      <c r="AB521" s="38"/>
      <c r="AC521" s="38"/>
      <c r="AD521" s="91"/>
      <c r="AE521" s="91"/>
      <c r="AF521" s="91"/>
      <c r="AG521" s="91"/>
      <c r="AH521" s="91"/>
      <c r="AI521" s="91"/>
      <c r="AJ521" s="91"/>
      <c r="AK521" s="91"/>
      <c r="AL521" s="91"/>
    </row>
    <row r="522" spans="1:38" ht="14.25" customHeight="1" x14ac:dyDescent="0.25">
      <c r="A522" s="38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95"/>
      <c r="O522" s="100"/>
      <c r="P522" s="100"/>
      <c r="Q522" s="200"/>
      <c r="R522" s="200"/>
      <c r="S522" s="200"/>
      <c r="T522" s="200"/>
      <c r="U522" s="200"/>
      <c r="V522" s="200"/>
      <c r="W522" s="96"/>
      <c r="X522" s="96"/>
      <c r="Y522" s="97"/>
      <c r="Z522" s="98"/>
      <c r="AA522" s="38"/>
      <c r="AB522" s="38"/>
      <c r="AC522" s="38"/>
      <c r="AD522" s="91"/>
      <c r="AE522" s="91"/>
      <c r="AF522" s="91"/>
      <c r="AG522" s="91"/>
      <c r="AH522" s="91"/>
      <c r="AI522" s="91"/>
      <c r="AJ522" s="91"/>
      <c r="AK522" s="91"/>
      <c r="AL522" s="91"/>
    </row>
    <row r="523" spans="1:38" ht="14.25" customHeight="1" x14ac:dyDescent="0.25">
      <c r="A523" s="38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95"/>
      <c r="O523" s="100"/>
      <c r="P523" s="100"/>
      <c r="Q523" s="200"/>
      <c r="R523" s="200"/>
      <c r="S523" s="200"/>
      <c r="T523" s="200"/>
      <c r="U523" s="200"/>
      <c r="V523" s="200"/>
      <c r="W523" s="96"/>
      <c r="X523" s="96"/>
      <c r="Y523" s="97"/>
      <c r="Z523" s="98"/>
      <c r="AA523" s="38"/>
      <c r="AB523" s="38"/>
      <c r="AC523" s="38"/>
      <c r="AD523" s="91"/>
      <c r="AE523" s="91"/>
      <c r="AF523" s="91"/>
      <c r="AG523" s="91"/>
      <c r="AH523" s="91"/>
      <c r="AI523" s="91"/>
      <c r="AJ523" s="91"/>
      <c r="AK523" s="91"/>
      <c r="AL523" s="91"/>
    </row>
    <row r="524" spans="1:38" ht="14.25" customHeight="1" x14ac:dyDescent="0.25">
      <c r="A524" s="38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95"/>
      <c r="O524" s="100"/>
      <c r="P524" s="100"/>
      <c r="Q524" s="200"/>
      <c r="R524" s="200"/>
      <c r="S524" s="200"/>
      <c r="T524" s="200"/>
      <c r="U524" s="200"/>
      <c r="V524" s="200"/>
      <c r="W524" s="96"/>
      <c r="X524" s="96"/>
      <c r="Y524" s="97"/>
      <c r="Z524" s="98"/>
      <c r="AA524" s="38"/>
      <c r="AB524" s="38"/>
      <c r="AC524" s="38"/>
      <c r="AD524" s="91"/>
      <c r="AE524" s="91"/>
      <c r="AF524" s="91"/>
      <c r="AG524" s="91"/>
      <c r="AH524" s="91"/>
      <c r="AI524" s="91"/>
      <c r="AJ524" s="91"/>
      <c r="AK524" s="91"/>
      <c r="AL524" s="91"/>
    </row>
    <row r="525" spans="1:38" ht="14.25" customHeight="1" x14ac:dyDescent="0.25">
      <c r="A525" s="38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95"/>
      <c r="O525" s="100"/>
      <c r="P525" s="100"/>
      <c r="Q525" s="200"/>
      <c r="R525" s="200"/>
      <c r="S525" s="200"/>
      <c r="T525" s="200"/>
      <c r="U525" s="200"/>
      <c r="V525" s="200"/>
      <c r="W525" s="96"/>
      <c r="X525" s="96"/>
      <c r="Y525" s="97"/>
      <c r="Z525" s="98"/>
      <c r="AA525" s="38"/>
      <c r="AB525" s="38"/>
      <c r="AC525" s="38"/>
      <c r="AD525" s="91"/>
      <c r="AE525" s="91"/>
      <c r="AF525" s="91"/>
      <c r="AG525" s="91"/>
      <c r="AH525" s="91"/>
      <c r="AI525" s="91"/>
      <c r="AJ525" s="91"/>
      <c r="AK525" s="91"/>
      <c r="AL525" s="91"/>
    </row>
    <row r="526" spans="1:38" ht="14.25" customHeight="1" x14ac:dyDescent="0.25">
      <c r="A526" s="38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95"/>
      <c r="O526" s="100"/>
      <c r="P526" s="100"/>
      <c r="Q526" s="200"/>
      <c r="R526" s="200"/>
      <c r="S526" s="200"/>
      <c r="T526" s="200"/>
      <c r="U526" s="200"/>
      <c r="V526" s="200"/>
      <c r="W526" s="96"/>
      <c r="X526" s="96"/>
      <c r="Y526" s="97"/>
      <c r="Z526" s="98"/>
      <c r="AA526" s="38"/>
      <c r="AB526" s="38"/>
      <c r="AC526" s="38"/>
      <c r="AD526" s="91"/>
      <c r="AE526" s="91"/>
      <c r="AF526" s="91"/>
      <c r="AG526" s="91"/>
      <c r="AH526" s="91"/>
      <c r="AI526" s="91"/>
      <c r="AJ526" s="91"/>
      <c r="AK526" s="91"/>
      <c r="AL526" s="91"/>
    </row>
    <row r="527" spans="1:38" ht="14.25" customHeight="1" x14ac:dyDescent="0.25">
      <c r="A527" s="38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95"/>
      <c r="O527" s="100"/>
      <c r="P527" s="100"/>
      <c r="Q527" s="200"/>
      <c r="R527" s="200"/>
      <c r="S527" s="200"/>
      <c r="T527" s="200"/>
      <c r="U527" s="200"/>
      <c r="V527" s="200"/>
      <c r="W527" s="96"/>
      <c r="X527" s="96"/>
      <c r="Y527" s="97"/>
      <c r="Z527" s="98"/>
      <c r="AA527" s="38"/>
      <c r="AB527" s="38"/>
      <c r="AC527" s="38"/>
      <c r="AD527" s="91"/>
      <c r="AE527" s="91"/>
      <c r="AF527" s="91"/>
      <c r="AG527" s="91"/>
      <c r="AH527" s="91"/>
      <c r="AI527" s="91"/>
      <c r="AJ527" s="91"/>
      <c r="AK527" s="91"/>
      <c r="AL527" s="91"/>
    </row>
    <row r="528" spans="1:38" ht="14.25" customHeight="1" x14ac:dyDescent="0.25">
      <c r="A528" s="38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95"/>
      <c r="O528" s="100"/>
      <c r="P528" s="100"/>
      <c r="Q528" s="200"/>
      <c r="R528" s="200"/>
      <c r="S528" s="200"/>
      <c r="T528" s="200"/>
      <c r="U528" s="200"/>
      <c r="V528" s="200"/>
      <c r="W528" s="96"/>
      <c r="X528" s="96"/>
      <c r="Y528" s="97"/>
      <c r="Z528" s="98"/>
      <c r="AA528" s="38"/>
      <c r="AB528" s="38"/>
      <c r="AC528" s="38"/>
      <c r="AD528" s="91"/>
      <c r="AE528" s="91"/>
      <c r="AF528" s="91"/>
      <c r="AG528" s="91"/>
      <c r="AH528" s="91"/>
      <c r="AI528" s="91"/>
      <c r="AJ528" s="91"/>
      <c r="AK528" s="91"/>
      <c r="AL528" s="91"/>
    </row>
    <row r="529" spans="1:38" ht="14.25" customHeight="1" x14ac:dyDescent="0.25">
      <c r="A529" s="38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95"/>
      <c r="O529" s="100"/>
      <c r="P529" s="100"/>
      <c r="Q529" s="200"/>
      <c r="R529" s="200"/>
      <c r="S529" s="200"/>
      <c r="T529" s="200"/>
      <c r="U529" s="200"/>
      <c r="V529" s="200"/>
      <c r="W529" s="96"/>
      <c r="X529" s="96"/>
      <c r="Y529" s="97"/>
      <c r="Z529" s="98"/>
      <c r="AA529" s="38"/>
      <c r="AB529" s="38"/>
      <c r="AC529" s="38"/>
      <c r="AD529" s="91"/>
      <c r="AE529" s="91"/>
      <c r="AF529" s="91"/>
      <c r="AG529" s="91"/>
      <c r="AH529" s="91"/>
      <c r="AI529" s="91"/>
      <c r="AJ529" s="91"/>
      <c r="AK529" s="91"/>
      <c r="AL529" s="91"/>
    </row>
    <row r="530" spans="1:38" ht="14.25" customHeight="1" x14ac:dyDescent="0.25">
      <c r="A530" s="38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95"/>
      <c r="O530" s="100"/>
      <c r="P530" s="100"/>
      <c r="Q530" s="200"/>
      <c r="R530" s="200"/>
      <c r="S530" s="200"/>
      <c r="T530" s="200"/>
      <c r="U530" s="200"/>
      <c r="V530" s="200"/>
      <c r="W530" s="96"/>
      <c r="X530" s="96"/>
      <c r="Y530" s="97"/>
      <c r="Z530" s="98"/>
      <c r="AA530" s="38"/>
      <c r="AB530" s="38"/>
      <c r="AC530" s="38"/>
      <c r="AD530" s="91"/>
      <c r="AE530" s="91"/>
      <c r="AF530" s="91"/>
      <c r="AG530" s="91"/>
      <c r="AH530" s="91"/>
      <c r="AI530" s="91"/>
      <c r="AJ530" s="91"/>
      <c r="AK530" s="91"/>
      <c r="AL530" s="91"/>
    </row>
    <row r="531" spans="1:38" ht="14.25" customHeight="1" x14ac:dyDescent="0.25">
      <c r="A531" s="38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95"/>
      <c r="O531" s="100"/>
      <c r="P531" s="100"/>
      <c r="Q531" s="200"/>
      <c r="R531" s="200"/>
      <c r="S531" s="200"/>
      <c r="T531" s="200"/>
      <c r="U531" s="200"/>
      <c r="V531" s="200"/>
      <c r="W531" s="96"/>
      <c r="X531" s="96"/>
      <c r="Y531" s="97"/>
      <c r="Z531" s="98"/>
      <c r="AA531" s="38"/>
      <c r="AB531" s="38"/>
      <c r="AC531" s="38"/>
      <c r="AD531" s="91"/>
      <c r="AE531" s="91"/>
      <c r="AF531" s="91"/>
      <c r="AG531" s="91"/>
      <c r="AH531" s="91"/>
      <c r="AI531" s="91"/>
      <c r="AJ531" s="91"/>
      <c r="AK531" s="91"/>
      <c r="AL531" s="91"/>
    </row>
    <row r="532" spans="1:38" ht="14.25" customHeight="1" x14ac:dyDescent="0.25">
      <c r="A532" s="38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95"/>
      <c r="O532" s="100"/>
      <c r="P532" s="100"/>
      <c r="Q532" s="200"/>
      <c r="R532" s="200"/>
      <c r="S532" s="200"/>
      <c r="T532" s="200"/>
      <c r="U532" s="200"/>
      <c r="V532" s="200"/>
      <c r="W532" s="96"/>
      <c r="X532" s="96"/>
      <c r="Y532" s="97"/>
      <c r="Z532" s="98"/>
      <c r="AA532" s="38"/>
      <c r="AB532" s="38"/>
      <c r="AC532" s="38"/>
      <c r="AD532" s="91"/>
      <c r="AE532" s="91"/>
      <c r="AF532" s="91"/>
      <c r="AG532" s="91"/>
      <c r="AH532" s="91"/>
      <c r="AI532" s="91"/>
      <c r="AJ532" s="91"/>
      <c r="AK532" s="91"/>
      <c r="AL532" s="91"/>
    </row>
    <row r="533" spans="1:38" ht="14.25" customHeight="1" x14ac:dyDescent="0.25">
      <c r="A533" s="38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95"/>
      <c r="O533" s="100"/>
      <c r="P533" s="100"/>
      <c r="Q533" s="200"/>
      <c r="R533" s="200"/>
      <c r="S533" s="200"/>
      <c r="T533" s="200"/>
      <c r="U533" s="200"/>
      <c r="V533" s="200"/>
      <c r="W533" s="96"/>
      <c r="X533" s="96"/>
      <c r="Y533" s="97"/>
      <c r="Z533" s="98"/>
      <c r="AA533" s="38"/>
      <c r="AB533" s="38"/>
      <c r="AC533" s="38"/>
      <c r="AD533" s="91"/>
      <c r="AE533" s="91"/>
      <c r="AF533" s="91"/>
      <c r="AG533" s="91"/>
      <c r="AH533" s="91"/>
      <c r="AI533" s="91"/>
      <c r="AJ533" s="91"/>
      <c r="AK533" s="91"/>
      <c r="AL533" s="91"/>
    </row>
    <row r="534" spans="1:38" ht="14.25" customHeight="1" x14ac:dyDescent="0.25">
      <c r="A534" s="38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95"/>
      <c r="O534" s="100"/>
      <c r="P534" s="100"/>
      <c r="Q534" s="200"/>
      <c r="R534" s="200"/>
      <c r="S534" s="200"/>
      <c r="T534" s="200"/>
      <c r="U534" s="200"/>
      <c r="V534" s="200"/>
      <c r="W534" s="96"/>
      <c r="X534" s="96"/>
      <c r="Y534" s="97"/>
      <c r="Z534" s="98"/>
      <c r="AA534" s="38"/>
      <c r="AB534" s="38"/>
      <c r="AC534" s="38"/>
      <c r="AD534" s="91"/>
      <c r="AE534" s="91"/>
      <c r="AF534" s="91"/>
      <c r="AG534" s="91"/>
      <c r="AH534" s="91"/>
      <c r="AI534" s="91"/>
      <c r="AJ534" s="91"/>
      <c r="AK534" s="91"/>
      <c r="AL534" s="91"/>
    </row>
    <row r="535" spans="1:38" ht="14.25" customHeight="1" x14ac:dyDescent="0.25">
      <c r="A535" s="38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95"/>
      <c r="O535" s="100"/>
      <c r="P535" s="100"/>
      <c r="Q535" s="200"/>
      <c r="R535" s="200"/>
      <c r="S535" s="200"/>
      <c r="T535" s="200"/>
      <c r="U535" s="200"/>
      <c r="V535" s="200"/>
      <c r="W535" s="96"/>
      <c r="X535" s="96"/>
      <c r="Y535" s="97"/>
      <c r="Z535" s="98"/>
      <c r="AA535" s="38"/>
      <c r="AB535" s="38"/>
      <c r="AC535" s="38"/>
      <c r="AD535" s="91"/>
      <c r="AE535" s="91"/>
      <c r="AF535" s="91"/>
      <c r="AG535" s="91"/>
      <c r="AH535" s="91"/>
      <c r="AI535" s="91"/>
      <c r="AJ535" s="91"/>
      <c r="AK535" s="91"/>
      <c r="AL535" s="91"/>
    </row>
    <row r="536" spans="1:38" ht="14.25" customHeight="1" x14ac:dyDescent="0.25">
      <c r="A536" s="38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95"/>
      <c r="O536" s="100"/>
      <c r="P536" s="100"/>
      <c r="Q536" s="200"/>
      <c r="R536" s="200"/>
      <c r="S536" s="200"/>
      <c r="T536" s="200"/>
      <c r="U536" s="200"/>
      <c r="V536" s="200"/>
      <c r="W536" s="96"/>
      <c r="X536" s="96"/>
      <c r="Y536" s="97"/>
      <c r="Z536" s="98"/>
      <c r="AA536" s="38"/>
      <c r="AB536" s="38"/>
      <c r="AC536" s="38"/>
      <c r="AD536" s="91"/>
      <c r="AE536" s="91"/>
      <c r="AF536" s="91"/>
      <c r="AG536" s="91"/>
      <c r="AH536" s="91"/>
      <c r="AI536" s="91"/>
      <c r="AJ536" s="91"/>
      <c r="AK536" s="91"/>
      <c r="AL536" s="91"/>
    </row>
    <row r="537" spans="1:38" ht="14.25" customHeight="1" x14ac:dyDescent="0.25">
      <c r="A537" s="38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95"/>
      <c r="O537" s="100"/>
      <c r="P537" s="100"/>
      <c r="Q537" s="200"/>
      <c r="R537" s="200"/>
      <c r="S537" s="200"/>
      <c r="T537" s="200"/>
      <c r="U537" s="200"/>
      <c r="V537" s="200"/>
      <c r="W537" s="96"/>
      <c r="X537" s="96"/>
      <c r="Y537" s="97"/>
      <c r="Z537" s="98"/>
      <c r="AA537" s="38"/>
      <c r="AB537" s="38"/>
      <c r="AC537" s="38"/>
      <c r="AD537" s="91"/>
      <c r="AE537" s="91"/>
      <c r="AF537" s="91"/>
      <c r="AG537" s="91"/>
      <c r="AH537" s="91"/>
      <c r="AI537" s="91"/>
      <c r="AJ537" s="91"/>
      <c r="AK537" s="91"/>
      <c r="AL537" s="91"/>
    </row>
    <row r="538" spans="1:38" ht="14.25" customHeight="1" x14ac:dyDescent="0.25">
      <c r="A538" s="38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95"/>
      <c r="O538" s="100"/>
      <c r="P538" s="100"/>
      <c r="Q538" s="200"/>
      <c r="R538" s="200"/>
      <c r="S538" s="200"/>
      <c r="T538" s="200"/>
      <c r="U538" s="200"/>
      <c r="V538" s="200"/>
      <c r="W538" s="96"/>
      <c r="X538" s="96"/>
      <c r="Y538" s="97"/>
      <c r="Z538" s="98"/>
      <c r="AA538" s="38"/>
      <c r="AB538" s="38"/>
      <c r="AC538" s="38"/>
      <c r="AD538" s="91"/>
      <c r="AE538" s="91"/>
      <c r="AF538" s="91"/>
      <c r="AG538" s="91"/>
      <c r="AH538" s="91"/>
      <c r="AI538" s="91"/>
      <c r="AJ538" s="91"/>
      <c r="AK538" s="91"/>
      <c r="AL538" s="91"/>
    </row>
    <row r="539" spans="1:38" ht="14.25" customHeight="1" x14ac:dyDescent="0.25">
      <c r="A539" s="38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95"/>
      <c r="O539" s="100"/>
      <c r="P539" s="100"/>
      <c r="Q539" s="200"/>
      <c r="R539" s="200"/>
      <c r="S539" s="200"/>
      <c r="T539" s="200"/>
      <c r="U539" s="200"/>
      <c r="V539" s="200"/>
      <c r="W539" s="96"/>
      <c r="X539" s="96"/>
      <c r="Y539" s="97"/>
      <c r="Z539" s="98"/>
      <c r="AA539" s="38"/>
      <c r="AB539" s="38"/>
      <c r="AC539" s="38"/>
      <c r="AD539" s="91"/>
      <c r="AE539" s="91"/>
      <c r="AF539" s="91"/>
      <c r="AG539" s="91"/>
      <c r="AH539" s="91"/>
      <c r="AI539" s="91"/>
      <c r="AJ539" s="91"/>
      <c r="AK539" s="91"/>
      <c r="AL539" s="91"/>
    </row>
    <row r="540" spans="1:38" ht="14.25" customHeight="1" x14ac:dyDescent="0.25">
      <c r="A540" s="38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95"/>
      <c r="O540" s="100"/>
      <c r="P540" s="100"/>
      <c r="Q540" s="200"/>
      <c r="R540" s="200"/>
      <c r="S540" s="200"/>
      <c r="T540" s="200"/>
      <c r="U540" s="200"/>
      <c r="V540" s="200"/>
      <c r="W540" s="96"/>
      <c r="X540" s="96"/>
      <c r="Y540" s="97"/>
      <c r="Z540" s="98"/>
      <c r="AA540" s="38"/>
      <c r="AB540" s="38"/>
      <c r="AC540" s="38"/>
      <c r="AD540" s="91"/>
      <c r="AE540" s="91"/>
      <c r="AF540" s="91"/>
      <c r="AG540" s="91"/>
      <c r="AH540" s="91"/>
      <c r="AI540" s="91"/>
      <c r="AJ540" s="91"/>
      <c r="AK540" s="91"/>
      <c r="AL540" s="91"/>
    </row>
    <row r="541" spans="1:38" ht="14.25" customHeight="1" x14ac:dyDescent="0.25">
      <c r="A541" s="38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95"/>
      <c r="O541" s="100"/>
      <c r="P541" s="100"/>
      <c r="Q541" s="200"/>
      <c r="R541" s="200"/>
      <c r="S541" s="200"/>
      <c r="T541" s="200"/>
      <c r="U541" s="200"/>
      <c r="V541" s="200"/>
      <c r="W541" s="96"/>
      <c r="X541" s="96"/>
      <c r="Y541" s="97"/>
      <c r="Z541" s="98"/>
      <c r="AA541" s="38"/>
      <c r="AB541" s="38"/>
      <c r="AC541" s="38"/>
      <c r="AD541" s="91"/>
      <c r="AE541" s="91"/>
      <c r="AF541" s="91"/>
      <c r="AG541" s="91"/>
      <c r="AH541" s="91"/>
      <c r="AI541" s="91"/>
      <c r="AJ541" s="91"/>
      <c r="AK541" s="91"/>
      <c r="AL541" s="91"/>
    </row>
    <row r="542" spans="1:38" ht="14.25" customHeight="1" x14ac:dyDescent="0.25">
      <c r="A542" s="38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95"/>
      <c r="O542" s="100"/>
      <c r="P542" s="100"/>
      <c r="Q542" s="200"/>
      <c r="R542" s="200"/>
      <c r="S542" s="200"/>
      <c r="T542" s="200"/>
      <c r="U542" s="200"/>
      <c r="V542" s="200"/>
      <c r="W542" s="96"/>
      <c r="X542" s="96"/>
      <c r="Y542" s="97"/>
      <c r="Z542" s="98"/>
      <c r="AA542" s="38"/>
      <c r="AB542" s="38"/>
      <c r="AC542" s="38"/>
      <c r="AD542" s="91"/>
      <c r="AE542" s="91"/>
      <c r="AF542" s="91"/>
      <c r="AG542" s="91"/>
      <c r="AH542" s="91"/>
      <c r="AI542" s="91"/>
      <c r="AJ542" s="91"/>
      <c r="AK542" s="91"/>
      <c r="AL542" s="91"/>
    </row>
    <row r="543" spans="1:38" ht="14.25" customHeight="1" x14ac:dyDescent="0.25">
      <c r="A543" s="38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95"/>
      <c r="O543" s="100"/>
      <c r="P543" s="100"/>
      <c r="Q543" s="200"/>
      <c r="R543" s="200"/>
      <c r="S543" s="200"/>
      <c r="T543" s="200"/>
      <c r="U543" s="200"/>
      <c r="V543" s="200"/>
      <c r="W543" s="96"/>
      <c r="X543" s="96"/>
      <c r="Y543" s="97"/>
      <c r="Z543" s="98"/>
      <c r="AA543" s="38"/>
      <c r="AB543" s="38"/>
      <c r="AC543" s="38"/>
      <c r="AD543" s="91"/>
      <c r="AE543" s="91"/>
      <c r="AF543" s="91"/>
      <c r="AG543" s="91"/>
      <c r="AH543" s="91"/>
      <c r="AI543" s="91"/>
      <c r="AJ543" s="91"/>
      <c r="AK543" s="91"/>
      <c r="AL543" s="91"/>
    </row>
    <row r="544" spans="1:38" ht="14.25" customHeight="1" x14ac:dyDescent="0.25">
      <c r="A544" s="38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95"/>
      <c r="O544" s="100"/>
      <c r="P544" s="100"/>
      <c r="Q544" s="200"/>
      <c r="R544" s="200"/>
      <c r="S544" s="200"/>
      <c r="T544" s="200"/>
      <c r="U544" s="200"/>
      <c r="V544" s="200"/>
      <c r="W544" s="96"/>
      <c r="X544" s="96"/>
      <c r="Y544" s="97"/>
      <c r="Z544" s="98"/>
      <c r="AA544" s="38"/>
      <c r="AB544" s="38"/>
      <c r="AC544" s="38"/>
      <c r="AD544" s="91"/>
      <c r="AE544" s="91"/>
      <c r="AF544" s="91"/>
      <c r="AG544" s="91"/>
      <c r="AH544" s="91"/>
      <c r="AI544" s="91"/>
      <c r="AJ544" s="91"/>
      <c r="AK544" s="91"/>
      <c r="AL544" s="91"/>
    </row>
    <row r="545" spans="1:38" ht="14.25" customHeight="1" x14ac:dyDescent="0.25">
      <c r="A545" s="38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95"/>
      <c r="O545" s="100"/>
      <c r="P545" s="100"/>
      <c r="Q545" s="200"/>
      <c r="R545" s="200"/>
      <c r="S545" s="200"/>
      <c r="T545" s="200"/>
      <c r="U545" s="200"/>
      <c r="V545" s="200"/>
      <c r="W545" s="96"/>
      <c r="X545" s="96"/>
      <c r="Y545" s="97"/>
      <c r="Z545" s="98"/>
      <c r="AA545" s="38"/>
      <c r="AB545" s="38"/>
      <c r="AC545" s="38"/>
      <c r="AD545" s="91"/>
      <c r="AE545" s="91"/>
      <c r="AF545" s="91"/>
      <c r="AG545" s="91"/>
      <c r="AH545" s="91"/>
      <c r="AI545" s="91"/>
      <c r="AJ545" s="91"/>
      <c r="AK545" s="91"/>
      <c r="AL545" s="91"/>
    </row>
    <row r="546" spans="1:38" ht="14.25" customHeight="1" x14ac:dyDescent="0.25">
      <c r="A546" s="38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95"/>
      <c r="O546" s="100"/>
      <c r="P546" s="100"/>
      <c r="Q546" s="200"/>
      <c r="R546" s="200"/>
      <c r="S546" s="200"/>
      <c r="T546" s="200"/>
      <c r="U546" s="200"/>
      <c r="V546" s="200"/>
      <c r="W546" s="96"/>
      <c r="X546" s="96"/>
      <c r="Y546" s="97"/>
      <c r="Z546" s="98"/>
      <c r="AA546" s="38"/>
      <c r="AB546" s="38"/>
      <c r="AC546" s="38"/>
      <c r="AD546" s="91"/>
      <c r="AE546" s="91"/>
      <c r="AF546" s="91"/>
      <c r="AG546" s="91"/>
      <c r="AH546" s="91"/>
      <c r="AI546" s="91"/>
      <c r="AJ546" s="91"/>
      <c r="AK546" s="91"/>
      <c r="AL546" s="91"/>
    </row>
    <row r="547" spans="1:38" ht="14.25" customHeight="1" x14ac:dyDescent="0.25">
      <c r="A547" s="38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95"/>
      <c r="O547" s="100"/>
      <c r="P547" s="100"/>
      <c r="Q547" s="200"/>
      <c r="R547" s="200"/>
      <c r="S547" s="200"/>
      <c r="T547" s="200"/>
      <c r="U547" s="200"/>
      <c r="V547" s="200"/>
      <c r="W547" s="96"/>
      <c r="X547" s="96"/>
      <c r="Y547" s="97"/>
      <c r="Z547" s="98"/>
      <c r="AA547" s="38"/>
      <c r="AB547" s="38"/>
      <c r="AC547" s="38"/>
      <c r="AD547" s="91"/>
      <c r="AE547" s="91"/>
      <c r="AF547" s="91"/>
      <c r="AG547" s="91"/>
      <c r="AH547" s="91"/>
      <c r="AI547" s="91"/>
      <c r="AJ547" s="91"/>
      <c r="AK547" s="91"/>
      <c r="AL547" s="91"/>
    </row>
    <row r="548" spans="1:38" ht="14.25" customHeight="1" x14ac:dyDescent="0.25">
      <c r="A548" s="38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95"/>
      <c r="O548" s="100"/>
      <c r="P548" s="100"/>
      <c r="Q548" s="200"/>
      <c r="R548" s="200"/>
      <c r="S548" s="200"/>
      <c r="T548" s="200"/>
      <c r="U548" s="200"/>
      <c r="V548" s="200"/>
      <c r="W548" s="96"/>
      <c r="X548" s="96"/>
      <c r="Y548" s="97"/>
      <c r="Z548" s="98"/>
      <c r="AA548" s="38"/>
      <c r="AB548" s="38"/>
      <c r="AC548" s="38"/>
      <c r="AD548" s="91"/>
      <c r="AE548" s="91"/>
      <c r="AF548" s="91"/>
      <c r="AG548" s="91"/>
      <c r="AH548" s="91"/>
      <c r="AI548" s="91"/>
      <c r="AJ548" s="91"/>
      <c r="AK548" s="91"/>
      <c r="AL548" s="91"/>
    </row>
    <row r="549" spans="1:38" ht="14.25" customHeight="1" x14ac:dyDescent="0.25">
      <c r="A549" s="38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95"/>
      <c r="O549" s="100"/>
      <c r="P549" s="100"/>
      <c r="Q549" s="200"/>
      <c r="R549" s="200"/>
      <c r="S549" s="200"/>
      <c r="T549" s="200"/>
      <c r="U549" s="200"/>
      <c r="V549" s="200"/>
      <c r="W549" s="96"/>
      <c r="X549" s="96"/>
      <c r="Y549" s="97"/>
      <c r="Z549" s="98"/>
      <c r="AA549" s="38"/>
      <c r="AB549" s="38"/>
      <c r="AC549" s="38"/>
      <c r="AD549" s="91"/>
      <c r="AE549" s="91"/>
      <c r="AF549" s="91"/>
      <c r="AG549" s="91"/>
      <c r="AH549" s="91"/>
      <c r="AI549" s="91"/>
      <c r="AJ549" s="91"/>
      <c r="AK549" s="91"/>
      <c r="AL549" s="91"/>
    </row>
    <row r="550" spans="1:38" ht="14.25" customHeight="1" x14ac:dyDescent="0.25">
      <c r="A550" s="38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95"/>
      <c r="O550" s="100"/>
      <c r="P550" s="100"/>
      <c r="Q550" s="200"/>
      <c r="R550" s="200"/>
      <c r="S550" s="200"/>
      <c r="T550" s="200"/>
      <c r="U550" s="200"/>
      <c r="V550" s="200"/>
      <c r="W550" s="96"/>
      <c r="X550" s="96"/>
      <c r="Y550" s="97"/>
      <c r="Z550" s="98"/>
      <c r="AA550" s="38"/>
      <c r="AB550" s="38"/>
      <c r="AC550" s="38"/>
      <c r="AD550" s="91"/>
      <c r="AE550" s="91"/>
      <c r="AF550" s="91"/>
      <c r="AG550" s="91"/>
      <c r="AH550" s="91"/>
      <c r="AI550" s="91"/>
      <c r="AJ550" s="91"/>
      <c r="AK550" s="91"/>
      <c r="AL550" s="91"/>
    </row>
    <row r="551" spans="1:38" ht="14.25" customHeight="1" x14ac:dyDescent="0.25">
      <c r="A551" s="38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95"/>
      <c r="O551" s="100"/>
      <c r="P551" s="100"/>
      <c r="Q551" s="200"/>
      <c r="R551" s="200"/>
      <c r="S551" s="200"/>
      <c r="T551" s="200"/>
      <c r="U551" s="200"/>
      <c r="V551" s="200"/>
      <c r="W551" s="96"/>
      <c r="X551" s="96"/>
      <c r="Y551" s="97"/>
      <c r="Z551" s="98"/>
      <c r="AA551" s="38"/>
      <c r="AB551" s="38"/>
      <c r="AC551" s="38"/>
      <c r="AD551" s="91"/>
      <c r="AE551" s="91"/>
      <c r="AF551" s="91"/>
      <c r="AG551" s="91"/>
      <c r="AH551" s="91"/>
      <c r="AI551" s="91"/>
      <c r="AJ551" s="91"/>
      <c r="AK551" s="91"/>
      <c r="AL551" s="91"/>
    </row>
    <row r="552" spans="1:38" ht="14.25" customHeight="1" x14ac:dyDescent="0.25">
      <c r="A552" s="91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95"/>
      <c r="O552" s="100"/>
      <c r="P552" s="100"/>
      <c r="Q552" s="200"/>
      <c r="R552" s="200"/>
      <c r="S552" s="200"/>
      <c r="T552" s="200"/>
      <c r="U552" s="200"/>
      <c r="V552" s="200"/>
      <c r="W552" s="96"/>
      <c r="X552" s="96"/>
      <c r="Y552" s="97"/>
      <c r="Z552" s="98"/>
      <c r="AA552" s="38"/>
      <c r="AB552" s="38"/>
      <c r="AC552" s="38"/>
      <c r="AD552" s="91"/>
      <c r="AE552" s="91"/>
      <c r="AF552" s="91"/>
      <c r="AG552" s="91"/>
      <c r="AH552" s="91"/>
      <c r="AI552" s="91"/>
      <c r="AJ552" s="91"/>
      <c r="AK552" s="91"/>
      <c r="AL552" s="91"/>
    </row>
    <row r="553" spans="1:38" ht="14.25" customHeight="1" x14ac:dyDescent="0.25">
      <c r="A553" s="91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95"/>
      <c r="O553" s="100"/>
      <c r="P553" s="100"/>
      <c r="Q553" s="200"/>
      <c r="R553" s="200"/>
      <c r="S553" s="200"/>
      <c r="T553" s="200"/>
      <c r="U553" s="200"/>
      <c r="V553" s="200"/>
      <c r="W553" s="96"/>
      <c r="X553" s="96"/>
      <c r="Y553" s="97"/>
      <c r="Z553" s="98"/>
      <c r="AA553" s="38"/>
      <c r="AB553" s="38"/>
      <c r="AC553" s="38"/>
      <c r="AD553" s="91"/>
      <c r="AE553" s="91"/>
      <c r="AF553" s="91"/>
      <c r="AG553" s="91"/>
      <c r="AH553" s="91"/>
      <c r="AI553" s="91"/>
      <c r="AJ553" s="91"/>
      <c r="AK553" s="91"/>
      <c r="AL553" s="91"/>
    </row>
    <row r="554" spans="1:38" ht="14.25" customHeight="1" x14ac:dyDescent="0.25">
      <c r="A554" s="65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</row>
    <row r="555" spans="1:3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</row>
    <row r="556" spans="1:38" ht="14.25" customHeight="1" x14ac:dyDescent="0.25">
      <c r="A556" s="93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9"/>
      <c r="M556" s="39"/>
      <c r="N556" s="39"/>
      <c r="O556" s="38"/>
      <c r="P556" s="38"/>
      <c r="Q556" s="38"/>
      <c r="R556" s="40"/>
      <c r="S556" s="40"/>
      <c r="T556" s="40"/>
      <c r="U556" s="40"/>
      <c r="V556" s="39"/>
      <c r="W556" s="38"/>
      <c r="X556" s="38"/>
      <c r="Y556" s="38"/>
      <c r="Z556" s="38"/>
      <c r="AA556" s="38"/>
      <c r="AB556" s="38"/>
      <c r="AC556" s="38"/>
      <c r="AD556" s="38"/>
      <c r="AE556" s="91"/>
      <c r="AF556" s="91"/>
      <c r="AG556" s="91"/>
      <c r="AH556" s="91"/>
      <c r="AI556" s="91"/>
      <c r="AJ556" s="91"/>
      <c r="AK556" s="91"/>
      <c r="AL556" s="91"/>
    </row>
    <row r="557" spans="1:3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</row>
    <row r="558" spans="1:38" ht="14.25" customHeight="1" x14ac:dyDescent="0.25">
      <c r="A558" s="91"/>
      <c r="B558" s="201"/>
      <c r="C558" s="202"/>
      <c r="D558" s="202"/>
      <c r="E558" s="45"/>
      <c r="F558" s="45"/>
      <c r="G558" s="45"/>
      <c r="H558" s="201"/>
      <c r="I558" s="201"/>
      <c r="J558" s="201"/>
      <c r="K558" s="201"/>
      <c r="L558" s="201"/>
      <c r="M558" s="201"/>
      <c r="N558" s="201"/>
      <c r="O558" s="201"/>
      <c r="P558" s="201"/>
      <c r="Q558" s="45"/>
      <c r="R558" s="91"/>
      <c r="S558" s="91"/>
      <c r="T558" s="91"/>
      <c r="U558" s="91"/>
      <c r="V558" s="91"/>
      <c r="W558" s="93"/>
      <c r="X558" s="93"/>
      <c r="Y558" s="37"/>
      <c r="Z558" s="93"/>
      <c r="AA558" s="91"/>
      <c r="AB558" s="91"/>
      <c r="AC558" s="91"/>
      <c r="AD558" s="93"/>
      <c r="AE558" s="91"/>
      <c r="AF558" s="91"/>
      <c r="AG558" s="91"/>
      <c r="AH558" s="91"/>
      <c r="AI558" s="91"/>
      <c r="AJ558" s="91"/>
      <c r="AK558" s="91"/>
      <c r="AL558" s="91"/>
    </row>
    <row r="559" spans="1:38" ht="14.25" customHeight="1" x14ac:dyDescent="0.25">
      <c r="A559" s="91"/>
      <c r="B559" s="203"/>
      <c r="C559" s="203"/>
      <c r="D559" s="203"/>
      <c r="E559" s="99"/>
      <c r="F559" s="99"/>
      <c r="G559" s="99"/>
      <c r="H559" s="204"/>
      <c r="I559" s="204"/>
      <c r="J559" s="204"/>
      <c r="K559" s="204"/>
      <c r="L559" s="205"/>
      <c r="M559" s="205"/>
      <c r="N559" s="205"/>
      <c r="O559" s="205"/>
      <c r="P559" s="205"/>
      <c r="Q559" s="101"/>
      <c r="R559" s="101"/>
      <c r="S559" s="91"/>
      <c r="T559" s="91"/>
      <c r="U559" s="91"/>
      <c r="V559" s="91"/>
      <c r="W559" s="91"/>
      <c r="X559" s="91"/>
      <c r="Y559" s="103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</row>
    <row r="560" spans="1:38" ht="14.25" customHeight="1" x14ac:dyDescent="0.25">
      <c r="A560" s="91"/>
      <c r="B560" s="203"/>
      <c r="C560" s="203"/>
      <c r="D560" s="203"/>
      <c r="E560" s="99"/>
      <c r="F560" s="99"/>
      <c r="G560" s="99"/>
      <c r="H560" s="204"/>
      <c r="I560" s="204"/>
      <c r="J560" s="204"/>
      <c r="K560" s="204"/>
      <c r="L560" s="205"/>
      <c r="M560" s="205"/>
      <c r="N560" s="205"/>
      <c r="O560" s="205"/>
      <c r="P560" s="205"/>
      <c r="Q560" s="101"/>
      <c r="R560" s="101"/>
      <c r="S560" s="91"/>
      <c r="T560" s="91"/>
      <c r="U560" s="91"/>
      <c r="V560" s="91"/>
      <c r="W560" s="91"/>
      <c r="X560" s="91"/>
      <c r="Y560" s="103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</row>
    <row r="561" spans="1:38" ht="14.25" customHeight="1" x14ac:dyDescent="0.25">
      <c r="A561" s="91"/>
      <c r="B561" s="203"/>
      <c r="C561" s="203"/>
      <c r="D561" s="203"/>
      <c r="E561" s="99"/>
      <c r="F561" s="99"/>
      <c r="G561" s="99"/>
      <c r="H561" s="204"/>
      <c r="I561" s="204"/>
      <c r="J561" s="204"/>
      <c r="K561" s="204"/>
      <c r="L561" s="205"/>
      <c r="M561" s="205"/>
      <c r="N561" s="205"/>
      <c r="O561" s="205"/>
      <c r="P561" s="205"/>
      <c r="Q561" s="101"/>
      <c r="R561" s="101"/>
      <c r="S561" s="91"/>
      <c r="T561" s="91"/>
      <c r="U561" s="91"/>
      <c r="V561" s="91"/>
      <c r="W561" s="91"/>
      <c r="X561" s="91"/>
      <c r="Y561" s="103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</row>
    <row r="562" spans="1:38" ht="14.25" customHeight="1" x14ac:dyDescent="0.25">
      <c r="A562" s="91"/>
      <c r="B562" s="203"/>
      <c r="C562" s="203"/>
      <c r="D562" s="203"/>
      <c r="E562" s="99"/>
      <c r="F562" s="99"/>
      <c r="G562" s="99"/>
      <c r="H562" s="204"/>
      <c r="I562" s="204"/>
      <c r="J562" s="204"/>
      <c r="K562" s="204"/>
      <c r="L562" s="205"/>
      <c r="M562" s="205"/>
      <c r="N562" s="205"/>
      <c r="O562" s="205"/>
      <c r="P562" s="205"/>
      <c r="Q562" s="101"/>
      <c r="R562" s="101"/>
      <c r="S562" s="91"/>
      <c r="T562" s="91"/>
      <c r="U562" s="91"/>
      <c r="V562" s="91"/>
      <c r="W562" s="91"/>
      <c r="X562" s="91"/>
      <c r="Y562" s="103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</row>
    <row r="563" spans="1:38" ht="14.25" customHeight="1" x14ac:dyDescent="0.25">
      <c r="A563" s="91"/>
      <c r="B563" s="203"/>
      <c r="C563" s="203"/>
      <c r="D563" s="203"/>
      <c r="E563" s="99"/>
      <c r="F563" s="99"/>
      <c r="G563" s="99"/>
      <c r="H563" s="204"/>
      <c r="I563" s="204"/>
      <c r="J563" s="204"/>
      <c r="K563" s="204"/>
      <c r="L563" s="205"/>
      <c r="M563" s="205"/>
      <c r="N563" s="205"/>
      <c r="O563" s="205"/>
      <c r="P563" s="205"/>
      <c r="Q563" s="101"/>
      <c r="R563" s="101"/>
      <c r="S563" s="91"/>
      <c r="T563" s="91"/>
      <c r="U563" s="91"/>
      <c r="V563" s="91"/>
      <c r="W563" s="91"/>
      <c r="X563" s="91"/>
      <c r="Y563" s="103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</row>
    <row r="564" spans="1:38" ht="14.25" customHeight="1" x14ac:dyDescent="0.25">
      <c r="A564" s="91"/>
      <c r="B564" s="203"/>
      <c r="C564" s="203"/>
      <c r="D564" s="203"/>
      <c r="E564" s="99"/>
      <c r="F564" s="99"/>
      <c r="G564" s="99"/>
      <c r="H564" s="204"/>
      <c r="I564" s="204"/>
      <c r="J564" s="204"/>
      <c r="K564" s="204"/>
      <c r="L564" s="205"/>
      <c r="M564" s="205"/>
      <c r="N564" s="205"/>
      <c r="O564" s="205"/>
      <c r="P564" s="205"/>
      <c r="Q564" s="101"/>
      <c r="R564" s="101"/>
      <c r="S564" s="91"/>
      <c r="T564" s="91"/>
      <c r="U564" s="91"/>
      <c r="V564" s="91"/>
      <c r="W564" s="91"/>
      <c r="X564" s="91"/>
      <c r="Y564" s="103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</row>
    <row r="565" spans="1:38" ht="14.25" customHeight="1" x14ac:dyDescent="0.25">
      <c r="A565" s="91"/>
      <c r="B565" s="203"/>
      <c r="C565" s="203"/>
      <c r="D565" s="203"/>
      <c r="E565" s="99"/>
      <c r="F565" s="99"/>
      <c r="G565" s="99"/>
      <c r="H565" s="204"/>
      <c r="I565" s="204"/>
      <c r="J565" s="204"/>
      <c r="K565" s="204"/>
      <c r="L565" s="205"/>
      <c r="M565" s="205"/>
      <c r="N565" s="205"/>
      <c r="O565" s="205"/>
      <c r="P565" s="205"/>
      <c r="Q565" s="101"/>
      <c r="R565" s="101"/>
      <c r="S565" s="91"/>
      <c r="T565" s="91"/>
      <c r="U565" s="91"/>
      <c r="V565" s="91"/>
      <c r="W565" s="91"/>
      <c r="X565" s="91"/>
      <c r="Y565" s="103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</row>
    <row r="566" spans="1:38" ht="14.25" customHeight="1" x14ac:dyDescent="0.25">
      <c r="A566" s="91"/>
      <c r="B566" s="203"/>
      <c r="C566" s="203"/>
      <c r="D566" s="203"/>
      <c r="E566" s="99"/>
      <c r="F566" s="99"/>
      <c r="G566" s="99"/>
      <c r="H566" s="204"/>
      <c r="I566" s="204"/>
      <c r="J566" s="204"/>
      <c r="K566" s="204"/>
      <c r="L566" s="205"/>
      <c r="M566" s="205"/>
      <c r="N566" s="205"/>
      <c r="O566" s="205"/>
      <c r="P566" s="205"/>
      <c r="Q566" s="101"/>
      <c r="R566" s="101"/>
      <c r="S566" s="91"/>
      <c r="T566" s="91"/>
      <c r="U566" s="91"/>
      <c r="V566" s="91"/>
      <c r="W566" s="91"/>
      <c r="X566" s="91"/>
      <c r="Y566" s="103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</row>
    <row r="567" spans="1:38" ht="14.25" customHeight="1" x14ac:dyDescent="0.25">
      <c r="A567" s="91"/>
      <c r="B567" s="203"/>
      <c r="C567" s="203"/>
      <c r="D567" s="203"/>
      <c r="E567" s="99"/>
      <c r="F567" s="99"/>
      <c r="G567" s="99"/>
      <c r="H567" s="204"/>
      <c r="I567" s="204"/>
      <c r="J567" s="204"/>
      <c r="K567" s="204"/>
      <c r="L567" s="205"/>
      <c r="M567" s="205"/>
      <c r="N567" s="205"/>
      <c r="O567" s="205"/>
      <c r="P567" s="205"/>
      <c r="Q567" s="101"/>
      <c r="R567" s="101"/>
      <c r="S567" s="91"/>
      <c r="T567" s="91"/>
      <c r="U567" s="91"/>
      <c r="V567" s="91"/>
      <c r="W567" s="91"/>
      <c r="X567" s="91"/>
      <c r="Y567" s="103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</row>
    <row r="568" spans="1:38" ht="14.25" customHeight="1" x14ac:dyDescent="0.25">
      <c r="A568" s="91"/>
      <c r="B568" s="203"/>
      <c r="C568" s="203"/>
      <c r="D568" s="203"/>
      <c r="E568" s="99"/>
      <c r="F568" s="99"/>
      <c r="G568" s="99"/>
      <c r="H568" s="204"/>
      <c r="I568" s="204"/>
      <c r="J568" s="204"/>
      <c r="K568" s="204"/>
      <c r="L568" s="205"/>
      <c r="M568" s="205"/>
      <c r="N568" s="205"/>
      <c r="O568" s="205"/>
      <c r="P568" s="205"/>
      <c r="Q568" s="101"/>
      <c r="R568" s="101"/>
      <c r="S568" s="91"/>
      <c r="T568" s="91"/>
      <c r="U568" s="91"/>
      <c r="V568" s="91"/>
      <c r="W568" s="91"/>
      <c r="X568" s="91"/>
      <c r="Y568" s="103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</row>
    <row r="569" spans="1:38" ht="14.25" customHeight="1" x14ac:dyDescent="0.25">
      <c r="A569" s="91"/>
      <c r="B569" s="203"/>
      <c r="C569" s="203"/>
      <c r="D569" s="203"/>
      <c r="E569" s="99"/>
      <c r="F569" s="99"/>
      <c r="G569" s="99"/>
      <c r="H569" s="204"/>
      <c r="I569" s="204"/>
      <c r="J569" s="204"/>
      <c r="K569" s="204"/>
      <c r="L569" s="205"/>
      <c r="M569" s="205"/>
      <c r="N569" s="205"/>
      <c r="O569" s="205"/>
      <c r="P569" s="205"/>
      <c r="Q569" s="101"/>
      <c r="R569" s="101"/>
      <c r="S569" s="91"/>
      <c r="T569" s="91"/>
      <c r="U569" s="91"/>
      <c r="V569" s="91"/>
      <c r="W569" s="91"/>
      <c r="X569" s="91"/>
      <c r="Y569" s="103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</row>
    <row r="570" spans="1:38" ht="14.25" customHeight="1" x14ac:dyDescent="0.25">
      <c r="A570" s="91"/>
      <c r="B570" s="203"/>
      <c r="C570" s="203"/>
      <c r="D570" s="203"/>
      <c r="E570" s="99"/>
      <c r="F570" s="99"/>
      <c r="G570" s="99"/>
      <c r="H570" s="204"/>
      <c r="I570" s="204"/>
      <c r="J570" s="204"/>
      <c r="K570" s="204"/>
      <c r="L570" s="205"/>
      <c r="M570" s="205"/>
      <c r="N570" s="205"/>
      <c r="O570" s="205"/>
      <c r="P570" s="205"/>
      <c r="Q570" s="101"/>
      <c r="R570" s="101"/>
      <c r="S570" s="91"/>
      <c r="T570" s="91"/>
      <c r="U570" s="91"/>
      <c r="V570" s="91"/>
      <c r="W570" s="91"/>
      <c r="X570" s="91"/>
      <c r="Y570" s="103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</row>
    <row r="571" spans="1:38" ht="14.25" customHeight="1" x14ac:dyDescent="0.25">
      <c r="A571" s="91"/>
      <c r="B571" s="203"/>
      <c r="C571" s="203"/>
      <c r="D571" s="203"/>
      <c r="E571" s="99"/>
      <c r="F571" s="99"/>
      <c r="G571" s="99"/>
      <c r="H571" s="204"/>
      <c r="I571" s="204"/>
      <c r="J571" s="204"/>
      <c r="K571" s="204"/>
      <c r="L571" s="205"/>
      <c r="M571" s="205"/>
      <c r="N571" s="205"/>
      <c r="O571" s="205"/>
      <c r="P571" s="205"/>
      <c r="Q571" s="101"/>
      <c r="R571" s="101"/>
      <c r="S571" s="91"/>
      <c r="T571" s="91"/>
      <c r="U571" s="91"/>
      <c r="V571" s="91"/>
      <c r="W571" s="91"/>
      <c r="X571" s="91"/>
      <c r="Y571" s="103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</row>
    <row r="572" spans="1:38" ht="14.25" customHeight="1" x14ac:dyDescent="0.25">
      <c r="A572" s="91"/>
      <c r="B572" s="203"/>
      <c r="C572" s="203"/>
      <c r="D572" s="203"/>
      <c r="E572" s="99"/>
      <c r="F572" s="99"/>
      <c r="G572" s="99"/>
      <c r="H572" s="204"/>
      <c r="I572" s="204"/>
      <c r="J572" s="204"/>
      <c r="K572" s="204"/>
      <c r="L572" s="205"/>
      <c r="M572" s="205"/>
      <c r="N572" s="205"/>
      <c r="O572" s="205"/>
      <c r="P572" s="205"/>
      <c r="Q572" s="101"/>
      <c r="R572" s="101"/>
      <c r="S572" s="91"/>
      <c r="T572" s="91"/>
      <c r="U572" s="91"/>
      <c r="V572" s="91"/>
      <c r="W572" s="91"/>
      <c r="X572" s="91"/>
      <c r="Y572" s="103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</row>
    <row r="573" spans="1:38" ht="14.25" customHeight="1" x14ac:dyDescent="0.25">
      <c r="A573" s="91"/>
      <c r="B573" s="203"/>
      <c r="C573" s="203"/>
      <c r="D573" s="203"/>
      <c r="E573" s="99"/>
      <c r="F573" s="99"/>
      <c r="G573" s="99"/>
      <c r="H573" s="204"/>
      <c r="I573" s="204"/>
      <c r="J573" s="204"/>
      <c r="K573" s="204"/>
      <c r="L573" s="205"/>
      <c r="M573" s="205"/>
      <c r="N573" s="205"/>
      <c r="O573" s="205"/>
      <c r="P573" s="205"/>
      <c r="Q573" s="101"/>
      <c r="R573" s="101"/>
      <c r="S573" s="91"/>
      <c r="T573" s="91"/>
      <c r="U573" s="91"/>
      <c r="V573" s="91"/>
      <c r="W573" s="91"/>
      <c r="X573" s="91"/>
      <c r="Y573" s="103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</row>
    <row r="574" spans="1:38" ht="14.25" customHeight="1" x14ac:dyDescent="0.25">
      <c r="A574" s="91"/>
      <c r="B574" s="203"/>
      <c r="C574" s="203"/>
      <c r="D574" s="203"/>
      <c r="E574" s="99"/>
      <c r="F574" s="99"/>
      <c r="G574" s="99"/>
      <c r="H574" s="204"/>
      <c r="I574" s="204"/>
      <c r="J574" s="204"/>
      <c r="K574" s="204"/>
      <c r="L574" s="205"/>
      <c r="M574" s="205"/>
      <c r="N574" s="205"/>
      <c r="O574" s="205"/>
      <c r="P574" s="205"/>
      <c r="Q574" s="101"/>
      <c r="R574" s="101"/>
      <c r="S574" s="91"/>
      <c r="T574" s="91"/>
      <c r="U574" s="91"/>
      <c r="V574" s="91"/>
      <c r="W574" s="91"/>
      <c r="X574" s="91"/>
      <c r="Y574" s="103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</row>
    <row r="575" spans="1:38" ht="14.25" customHeight="1" x14ac:dyDescent="0.25">
      <c r="A575" s="91"/>
      <c r="B575" s="203"/>
      <c r="C575" s="203"/>
      <c r="D575" s="203"/>
      <c r="E575" s="99"/>
      <c r="F575" s="99"/>
      <c r="G575" s="99"/>
      <c r="H575" s="204"/>
      <c r="I575" s="204"/>
      <c r="J575" s="204"/>
      <c r="K575" s="204"/>
      <c r="L575" s="205"/>
      <c r="M575" s="205"/>
      <c r="N575" s="205"/>
      <c r="O575" s="205"/>
      <c r="P575" s="205"/>
      <c r="Q575" s="101"/>
      <c r="R575" s="101"/>
      <c r="S575" s="91"/>
      <c r="T575" s="91"/>
      <c r="U575" s="91"/>
      <c r="V575" s="91"/>
      <c r="W575" s="91"/>
      <c r="X575" s="91"/>
      <c r="Y575" s="103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</row>
    <row r="576" spans="1:38" ht="14.25" customHeight="1" x14ac:dyDescent="0.25">
      <c r="A576" s="91"/>
      <c r="B576" s="203"/>
      <c r="C576" s="203"/>
      <c r="D576" s="203"/>
      <c r="E576" s="99"/>
      <c r="F576" s="99"/>
      <c r="G576" s="99"/>
      <c r="H576" s="204"/>
      <c r="I576" s="204"/>
      <c r="J576" s="204"/>
      <c r="K576" s="204"/>
      <c r="L576" s="205"/>
      <c r="M576" s="205"/>
      <c r="N576" s="205"/>
      <c r="O576" s="205"/>
      <c r="P576" s="205"/>
      <c r="Q576" s="101"/>
      <c r="R576" s="101"/>
      <c r="S576" s="91"/>
      <c r="T576" s="91"/>
      <c r="U576" s="91"/>
      <c r="V576" s="91"/>
      <c r="W576" s="91"/>
      <c r="X576" s="91"/>
      <c r="Y576" s="103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</row>
    <row r="577" spans="1:38" ht="14.25" customHeight="1" x14ac:dyDescent="0.25">
      <c r="A577" s="91"/>
      <c r="B577" s="203"/>
      <c r="C577" s="203"/>
      <c r="D577" s="203"/>
      <c r="E577" s="99"/>
      <c r="F577" s="99"/>
      <c r="G577" s="99"/>
      <c r="H577" s="204"/>
      <c r="I577" s="204"/>
      <c r="J577" s="204"/>
      <c r="K577" s="204"/>
      <c r="L577" s="205"/>
      <c r="M577" s="205"/>
      <c r="N577" s="205"/>
      <c r="O577" s="205"/>
      <c r="P577" s="205"/>
      <c r="Q577" s="101"/>
      <c r="R577" s="101"/>
      <c r="S577" s="91"/>
      <c r="T577" s="91"/>
      <c r="U577" s="91"/>
      <c r="V577" s="91"/>
      <c r="W577" s="91"/>
      <c r="X577" s="91"/>
      <c r="Y577" s="102"/>
      <c r="Z577" s="10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</row>
    <row r="578" spans="1:3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105"/>
      <c r="M578" s="105"/>
      <c r="N578" s="105"/>
      <c r="O578" s="105"/>
      <c r="P578" s="105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</row>
    <row r="579" spans="1:38" ht="14.25" customHeight="1" x14ac:dyDescent="0.25">
      <c r="A579" s="38"/>
      <c r="B579" s="91"/>
      <c r="C579" s="91"/>
      <c r="D579" s="91"/>
      <c r="E579" s="91"/>
      <c r="F579" s="91"/>
      <c r="G579" s="91"/>
      <c r="H579" s="91"/>
      <c r="I579" s="91"/>
      <c r="J579" s="91"/>
      <c r="K579" s="105"/>
      <c r="L579" s="105"/>
      <c r="M579" s="105"/>
      <c r="N579" s="105"/>
      <c r="O579" s="105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</row>
    <row r="580" spans="1:38" ht="14.25" customHeight="1" x14ac:dyDescent="0.25">
      <c r="A580" s="38"/>
      <c r="B580" s="201"/>
      <c r="C580" s="202"/>
      <c r="D580" s="202"/>
      <c r="E580" s="206"/>
      <c r="F580" s="206"/>
      <c r="G580" s="206"/>
      <c r="H580" s="206"/>
      <c r="I580" s="206"/>
      <c r="J580" s="206"/>
      <c r="K580" s="206"/>
      <c r="L580" s="206"/>
      <c r="M580" s="206"/>
      <c r="N580" s="45"/>
      <c r="O580" s="45"/>
      <c r="P580" s="201"/>
      <c r="Q580" s="201"/>
      <c r="R580" s="201"/>
      <c r="S580" s="201"/>
      <c r="T580" s="201"/>
      <c r="U580" s="201"/>
      <c r="V580" s="45"/>
      <c r="W580" s="45"/>
      <c r="X580" s="45"/>
      <c r="Y580" s="45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</row>
    <row r="581" spans="1:38" ht="14.25" customHeight="1" x14ac:dyDescent="0.25">
      <c r="A581" s="38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95"/>
      <c r="O581" s="100"/>
      <c r="P581" s="200"/>
      <c r="Q581" s="200"/>
      <c r="R581" s="200"/>
      <c r="S581" s="200"/>
      <c r="T581" s="200"/>
      <c r="U581" s="200"/>
      <c r="V581" s="96"/>
      <c r="W581" s="96"/>
      <c r="X581" s="97"/>
      <c r="Y581" s="98"/>
      <c r="Z581" s="38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</row>
    <row r="582" spans="1:38" ht="14.25" customHeight="1" x14ac:dyDescent="0.25">
      <c r="A582" s="38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95"/>
      <c r="O582" s="100"/>
      <c r="P582" s="200"/>
      <c r="Q582" s="200"/>
      <c r="R582" s="200"/>
      <c r="S582" s="200"/>
      <c r="T582" s="200"/>
      <c r="U582" s="200"/>
      <c r="V582" s="96"/>
      <c r="W582" s="96"/>
      <c r="X582" s="97"/>
      <c r="Y582" s="98"/>
      <c r="Z582" s="38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</row>
    <row r="583" spans="1:38" ht="14.25" customHeight="1" x14ac:dyDescent="0.25">
      <c r="A583" s="38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95"/>
      <c r="O583" s="100"/>
      <c r="P583" s="200"/>
      <c r="Q583" s="200"/>
      <c r="R583" s="200"/>
      <c r="S583" s="200"/>
      <c r="T583" s="200"/>
      <c r="U583" s="200"/>
      <c r="V583" s="96"/>
      <c r="W583" s="96"/>
      <c r="X583" s="97"/>
      <c r="Y583" s="98"/>
      <c r="Z583" s="38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</row>
    <row r="584" spans="1:38" ht="14.25" customHeight="1" x14ac:dyDescent="0.25">
      <c r="A584" s="38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95"/>
      <c r="O584" s="100"/>
      <c r="P584" s="200"/>
      <c r="Q584" s="200"/>
      <c r="R584" s="200"/>
      <c r="S584" s="200"/>
      <c r="T584" s="200"/>
      <c r="U584" s="200"/>
      <c r="V584" s="96"/>
      <c r="W584" s="96"/>
      <c r="X584" s="97"/>
      <c r="Y584" s="98"/>
      <c r="Z584" s="38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</row>
    <row r="585" spans="1:38" ht="14.25" customHeight="1" x14ac:dyDescent="0.25">
      <c r="A585" s="38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95"/>
      <c r="O585" s="100"/>
      <c r="P585" s="200"/>
      <c r="Q585" s="200"/>
      <c r="R585" s="200"/>
      <c r="S585" s="200"/>
      <c r="T585" s="200"/>
      <c r="U585" s="200"/>
      <c r="V585" s="96"/>
      <c r="W585" s="96"/>
      <c r="X585" s="97"/>
      <c r="Y585" s="98"/>
      <c r="Z585" s="38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</row>
    <row r="586" spans="1:38" ht="14.25" customHeight="1" x14ac:dyDescent="0.25">
      <c r="A586" s="38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95"/>
      <c r="O586" s="100"/>
      <c r="P586" s="200"/>
      <c r="Q586" s="200"/>
      <c r="R586" s="200"/>
      <c r="S586" s="200"/>
      <c r="T586" s="200"/>
      <c r="U586" s="200"/>
      <c r="V586" s="96"/>
      <c r="W586" s="96"/>
      <c r="X586" s="97"/>
      <c r="Y586" s="98"/>
      <c r="Z586" s="38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</row>
    <row r="587" spans="1:38" ht="14.25" customHeight="1" x14ac:dyDescent="0.25">
      <c r="A587" s="38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95"/>
      <c r="O587" s="100"/>
      <c r="P587" s="200"/>
      <c r="Q587" s="200"/>
      <c r="R587" s="200"/>
      <c r="S587" s="200"/>
      <c r="T587" s="200"/>
      <c r="U587" s="200"/>
      <c r="V587" s="96"/>
      <c r="W587" s="96"/>
      <c r="X587" s="97"/>
      <c r="Y587" s="98"/>
      <c r="Z587" s="38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</row>
    <row r="588" spans="1:38" ht="14.25" customHeight="1" x14ac:dyDescent="0.25">
      <c r="A588" s="38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95"/>
      <c r="O588" s="100"/>
      <c r="P588" s="200"/>
      <c r="Q588" s="200"/>
      <c r="R588" s="200"/>
      <c r="S588" s="200"/>
      <c r="T588" s="200"/>
      <c r="U588" s="200"/>
      <c r="V588" s="96"/>
      <c r="W588" s="96"/>
      <c r="X588" s="97"/>
      <c r="Y588" s="98"/>
      <c r="Z588" s="38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</row>
    <row r="589" spans="1:38" ht="14.25" customHeight="1" x14ac:dyDescent="0.25">
      <c r="A589" s="38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95"/>
      <c r="O589" s="100"/>
      <c r="P589" s="200"/>
      <c r="Q589" s="200"/>
      <c r="R589" s="200"/>
      <c r="S589" s="200"/>
      <c r="T589" s="200"/>
      <c r="U589" s="200"/>
      <c r="V589" s="96"/>
      <c r="W589" s="96"/>
      <c r="X589" s="97"/>
      <c r="Y589" s="98"/>
      <c r="Z589" s="38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</row>
    <row r="590" spans="1:38" ht="14.25" customHeight="1" x14ac:dyDescent="0.25">
      <c r="A590" s="38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95"/>
      <c r="O590" s="100"/>
      <c r="P590" s="200"/>
      <c r="Q590" s="200"/>
      <c r="R590" s="200"/>
      <c r="S590" s="200"/>
      <c r="T590" s="200"/>
      <c r="U590" s="200"/>
      <c r="V590" s="96"/>
      <c r="W590" s="96"/>
      <c r="X590" s="97"/>
      <c r="Y590" s="98"/>
      <c r="Z590" s="38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</row>
    <row r="591" spans="1:38" ht="14.25" customHeight="1" x14ac:dyDescent="0.25">
      <c r="A591" s="38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95"/>
      <c r="O591" s="100"/>
      <c r="P591" s="200"/>
      <c r="Q591" s="200"/>
      <c r="R591" s="200"/>
      <c r="S591" s="200"/>
      <c r="T591" s="200"/>
      <c r="U591" s="200"/>
      <c r="V591" s="96"/>
      <c r="W591" s="96"/>
      <c r="X591" s="97"/>
      <c r="Y591" s="98"/>
      <c r="Z591" s="38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</row>
    <row r="592" spans="1:38" ht="14.25" customHeight="1" x14ac:dyDescent="0.25">
      <c r="A592" s="38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95"/>
      <c r="O592" s="100"/>
      <c r="P592" s="200"/>
      <c r="Q592" s="200"/>
      <c r="R592" s="200"/>
      <c r="S592" s="200"/>
      <c r="T592" s="200"/>
      <c r="U592" s="200"/>
      <c r="V592" s="96"/>
      <c r="W592" s="96"/>
      <c r="X592" s="97"/>
      <c r="Y592" s="98"/>
      <c r="Z592" s="38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</row>
    <row r="593" spans="1:38" ht="14.25" customHeight="1" x14ac:dyDescent="0.25">
      <c r="A593" s="38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95"/>
      <c r="O593" s="100"/>
      <c r="P593" s="200"/>
      <c r="Q593" s="200"/>
      <c r="R593" s="200"/>
      <c r="S593" s="200"/>
      <c r="T593" s="200"/>
      <c r="U593" s="200"/>
      <c r="V593" s="96"/>
      <c r="W593" s="96"/>
      <c r="X593" s="97"/>
      <c r="Y593" s="98"/>
      <c r="Z593" s="38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</row>
    <row r="594" spans="1:38" ht="14.25" customHeight="1" x14ac:dyDescent="0.25">
      <c r="A594" s="38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95"/>
      <c r="O594" s="100"/>
      <c r="P594" s="200"/>
      <c r="Q594" s="200"/>
      <c r="R594" s="200"/>
      <c r="S594" s="200"/>
      <c r="T594" s="200"/>
      <c r="U594" s="200"/>
      <c r="V594" s="96"/>
      <c r="W594" s="96"/>
      <c r="X594" s="97"/>
      <c r="Y594" s="98"/>
      <c r="Z594" s="38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</row>
    <row r="595" spans="1:38" ht="14.25" customHeight="1" x14ac:dyDescent="0.25">
      <c r="A595" s="38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95"/>
      <c r="O595" s="100"/>
      <c r="P595" s="200"/>
      <c r="Q595" s="200"/>
      <c r="R595" s="200"/>
      <c r="S595" s="200"/>
      <c r="T595" s="200"/>
      <c r="U595" s="200"/>
      <c r="V595" s="96"/>
      <c r="W595" s="96"/>
      <c r="X595" s="97"/>
      <c r="Y595" s="98"/>
      <c r="Z595" s="38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</row>
    <row r="596" spans="1:38" ht="14.25" customHeight="1" x14ac:dyDescent="0.25">
      <c r="A596" s="38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95"/>
      <c r="O596" s="100"/>
      <c r="P596" s="200"/>
      <c r="Q596" s="200"/>
      <c r="R596" s="200"/>
      <c r="S596" s="200"/>
      <c r="T596" s="200"/>
      <c r="U596" s="200"/>
      <c r="V596" s="96"/>
      <c r="W596" s="96"/>
      <c r="X596" s="97"/>
      <c r="Y596" s="98"/>
      <c r="Z596" s="38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</row>
    <row r="597" spans="1:38" ht="14.25" customHeight="1" x14ac:dyDescent="0.25">
      <c r="A597" s="38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95"/>
      <c r="O597" s="100"/>
      <c r="P597" s="200"/>
      <c r="Q597" s="200"/>
      <c r="R597" s="200"/>
      <c r="S597" s="200"/>
      <c r="T597" s="200"/>
      <c r="U597" s="200"/>
      <c r="V597" s="96"/>
      <c r="W597" s="96"/>
      <c r="X597" s="97"/>
      <c r="Y597" s="98"/>
      <c r="Z597" s="38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</row>
    <row r="598" spans="1:38" ht="14.25" customHeight="1" x14ac:dyDescent="0.25">
      <c r="A598" s="38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95"/>
      <c r="O598" s="100"/>
      <c r="P598" s="200"/>
      <c r="Q598" s="200"/>
      <c r="R598" s="200"/>
      <c r="S598" s="200"/>
      <c r="T598" s="200"/>
      <c r="U598" s="200"/>
      <c r="V598" s="96"/>
      <c r="W598" s="96"/>
      <c r="X598" s="97"/>
      <c r="Y598" s="98"/>
      <c r="Z598" s="38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</row>
    <row r="599" spans="1:38" ht="14.25" customHeight="1" x14ac:dyDescent="0.25">
      <c r="A599" s="38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95"/>
      <c r="O599" s="100"/>
      <c r="P599" s="200"/>
      <c r="Q599" s="200"/>
      <c r="R599" s="200"/>
      <c r="S599" s="200"/>
      <c r="T599" s="200"/>
      <c r="U599" s="200"/>
      <c r="V599" s="96"/>
      <c r="W599" s="96"/>
      <c r="X599" s="97"/>
      <c r="Y599" s="98"/>
      <c r="Z599" s="38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</row>
    <row r="600" spans="1:38" ht="14.25" customHeight="1" x14ac:dyDescent="0.25">
      <c r="A600" s="38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95"/>
      <c r="O600" s="100"/>
      <c r="P600" s="200"/>
      <c r="Q600" s="200"/>
      <c r="R600" s="200"/>
      <c r="S600" s="200"/>
      <c r="T600" s="200"/>
      <c r="U600" s="200"/>
      <c r="V600" s="96"/>
      <c r="W600" s="96"/>
      <c r="X600" s="97"/>
      <c r="Y600" s="98"/>
      <c r="Z600" s="38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</row>
    <row r="601" spans="1:38" ht="14.25" customHeight="1" x14ac:dyDescent="0.25">
      <c r="A601" s="38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95"/>
      <c r="O601" s="100"/>
      <c r="P601" s="200"/>
      <c r="Q601" s="200"/>
      <c r="R601" s="200"/>
      <c r="S601" s="200"/>
      <c r="T601" s="200"/>
      <c r="U601" s="200"/>
      <c r="V601" s="96"/>
      <c r="W601" s="96"/>
      <c r="X601" s="97"/>
      <c r="Y601" s="98"/>
      <c r="Z601" s="38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</row>
    <row r="602" spans="1:38" ht="14.25" customHeight="1" x14ac:dyDescent="0.25">
      <c r="A602" s="38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95"/>
      <c r="O602" s="100"/>
      <c r="P602" s="200"/>
      <c r="Q602" s="200"/>
      <c r="R602" s="200"/>
      <c r="S602" s="200"/>
      <c r="T602" s="200"/>
      <c r="U602" s="200"/>
      <c r="V602" s="96"/>
      <c r="W602" s="96"/>
      <c r="X602" s="97"/>
      <c r="Y602" s="98"/>
      <c r="Z602" s="38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</row>
    <row r="603" spans="1:38" ht="14.25" customHeight="1" x14ac:dyDescent="0.25">
      <c r="A603" s="38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95"/>
      <c r="O603" s="100"/>
      <c r="P603" s="200"/>
      <c r="Q603" s="200"/>
      <c r="R603" s="200"/>
      <c r="S603" s="200"/>
      <c r="T603" s="200"/>
      <c r="U603" s="200"/>
      <c r="V603" s="96"/>
      <c r="W603" s="96"/>
      <c r="X603" s="97"/>
      <c r="Y603" s="98"/>
      <c r="Z603" s="38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</row>
    <row r="604" spans="1:38" ht="14.25" customHeight="1" x14ac:dyDescent="0.25">
      <c r="A604" s="38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95"/>
      <c r="O604" s="100"/>
      <c r="P604" s="200"/>
      <c r="Q604" s="200"/>
      <c r="R604" s="200"/>
      <c r="S604" s="200"/>
      <c r="T604" s="200"/>
      <c r="U604" s="200"/>
      <c r="V604" s="96"/>
      <c r="W604" s="96"/>
      <c r="X604" s="97"/>
      <c r="Y604" s="98"/>
      <c r="Z604" s="38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</row>
    <row r="605" spans="1:38" ht="14.25" customHeight="1" x14ac:dyDescent="0.25">
      <c r="A605" s="38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95"/>
      <c r="O605" s="100"/>
      <c r="P605" s="200"/>
      <c r="Q605" s="200"/>
      <c r="R605" s="200"/>
      <c r="S605" s="200"/>
      <c r="T605" s="200"/>
      <c r="U605" s="200"/>
      <c r="V605" s="96"/>
      <c r="W605" s="96"/>
      <c r="X605" s="97"/>
      <c r="Y605" s="98"/>
      <c r="Z605" s="38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</row>
    <row r="606" spans="1:38" ht="14.25" customHeight="1" x14ac:dyDescent="0.25">
      <c r="A606" s="38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95"/>
      <c r="O606" s="100"/>
      <c r="P606" s="200"/>
      <c r="Q606" s="200"/>
      <c r="R606" s="200"/>
      <c r="S606" s="200"/>
      <c r="T606" s="200"/>
      <c r="U606" s="200"/>
      <c r="V606" s="96"/>
      <c r="W606" s="96"/>
      <c r="X606" s="97"/>
      <c r="Y606" s="98"/>
      <c r="Z606" s="38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</row>
    <row r="607" spans="1:38" ht="14.25" customHeight="1" x14ac:dyDescent="0.25">
      <c r="A607" s="38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95"/>
      <c r="O607" s="100"/>
      <c r="P607" s="200"/>
      <c r="Q607" s="200"/>
      <c r="R607" s="200"/>
      <c r="S607" s="200"/>
      <c r="T607" s="200"/>
      <c r="U607" s="200"/>
      <c r="V607" s="96"/>
      <c r="W607" s="96"/>
      <c r="X607" s="97"/>
      <c r="Y607" s="98"/>
      <c r="Z607" s="38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</row>
    <row r="608" spans="1:38" ht="14.25" customHeight="1" x14ac:dyDescent="0.25">
      <c r="A608" s="38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95"/>
      <c r="O608" s="100"/>
      <c r="P608" s="200"/>
      <c r="Q608" s="200"/>
      <c r="R608" s="200"/>
      <c r="S608" s="200"/>
      <c r="T608" s="200"/>
      <c r="U608" s="200"/>
      <c r="V608" s="96"/>
      <c r="W608" s="96"/>
      <c r="X608" s="97"/>
      <c r="Y608" s="98"/>
      <c r="Z608" s="38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</row>
    <row r="609" spans="1:38" ht="14.25" customHeight="1" x14ac:dyDescent="0.25">
      <c r="A609" s="38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95"/>
      <c r="O609" s="100"/>
      <c r="P609" s="200"/>
      <c r="Q609" s="200"/>
      <c r="R609" s="200"/>
      <c r="S609" s="200"/>
      <c r="T609" s="200"/>
      <c r="U609" s="200"/>
      <c r="V609" s="96"/>
      <c r="W609" s="96"/>
      <c r="X609" s="97"/>
      <c r="Y609" s="98"/>
      <c r="Z609" s="38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</row>
    <row r="610" spans="1:38" ht="14.25" customHeight="1" x14ac:dyDescent="0.25">
      <c r="A610" s="38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95"/>
      <c r="O610" s="100"/>
      <c r="P610" s="200"/>
      <c r="Q610" s="200"/>
      <c r="R610" s="200"/>
      <c r="S610" s="200"/>
      <c r="T610" s="200"/>
      <c r="U610" s="200"/>
      <c r="V610" s="96"/>
      <c r="W610" s="96"/>
      <c r="X610" s="97"/>
      <c r="Y610" s="98"/>
      <c r="Z610" s="38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</row>
    <row r="611" spans="1:38" ht="14.25" customHeight="1" x14ac:dyDescent="0.25">
      <c r="A611" s="38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95"/>
      <c r="O611" s="100"/>
      <c r="P611" s="200"/>
      <c r="Q611" s="200"/>
      <c r="R611" s="200"/>
      <c r="S611" s="200"/>
      <c r="T611" s="200"/>
      <c r="U611" s="200"/>
      <c r="V611" s="96"/>
      <c r="W611" s="96"/>
      <c r="X611" s="97"/>
      <c r="Y611" s="98"/>
      <c r="Z611" s="38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</row>
    <row r="612" spans="1:38" ht="14.25" customHeight="1" x14ac:dyDescent="0.25">
      <c r="A612" s="38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95"/>
      <c r="O612" s="100"/>
      <c r="P612" s="200"/>
      <c r="Q612" s="200"/>
      <c r="R612" s="200"/>
      <c r="S612" s="200"/>
      <c r="T612" s="200"/>
      <c r="U612" s="200"/>
      <c r="V612" s="96"/>
      <c r="W612" s="96"/>
      <c r="X612" s="97"/>
      <c r="Y612" s="98"/>
      <c r="Z612" s="38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</row>
    <row r="613" spans="1:38" ht="14.25" customHeight="1" x14ac:dyDescent="0.25">
      <c r="A613" s="38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95"/>
      <c r="O613" s="100"/>
      <c r="P613" s="200"/>
      <c r="Q613" s="200"/>
      <c r="R613" s="200"/>
      <c r="S613" s="200"/>
      <c r="T613" s="200"/>
      <c r="U613" s="200"/>
      <c r="V613" s="96"/>
      <c r="W613" s="96"/>
      <c r="X613" s="97"/>
      <c r="Y613" s="98"/>
      <c r="Z613" s="38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</row>
    <row r="614" spans="1:38" ht="14.25" customHeight="1" x14ac:dyDescent="0.25">
      <c r="A614" s="38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95"/>
      <c r="O614" s="100"/>
      <c r="P614" s="200"/>
      <c r="Q614" s="200"/>
      <c r="R614" s="200"/>
      <c r="S614" s="200"/>
      <c r="T614" s="200"/>
      <c r="U614" s="200"/>
      <c r="V614" s="96"/>
      <c r="W614" s="96"/>
      <c r="X614" s="97"/>
      <c r="Y614" s="98"/>
      <c r="Z614" s="38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</row>
    <row r="615" spans="1:38" ht="14.25" customHeight="1" x14ac:dyDescent="0.25">
      <c r="A615" s="38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95"/>
      <c r="O615" s="100"/>
      <c r="P615" s="200"/>
      <c r="Q615" s="200"/>
      <c r="R615" s="200"/>
      <c r="S615" s="200"/>
      <c r="T615" s="200"/>
      <c r="U615" s="200"/>
      <c r="V615" s="96"/>
      <c r="W615" s="96"/>
      <c r="X615" s="97"/>
      <c r="Y615" s="98"/>
      <c r="Z615" s="38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</row>
    <row r="616" spans="1:38" ht="14.25" customHeight="1" x14ac:dyDescent="0.25">
      <c r="A616" s="38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95"/>
      <c r="O616" s="100"/>
      <c r="P616" s="200"/>
      <c r="Q616" s="200"/>
      <c r="R616" s="200"/>
      <c r="S616" s="200"/>
      <c r="T616" s="200"/>
      <c r="U616" s="200"/>
      <c r="V616" s="96"/>
      <c r="W616" s="96"/>
      <c r="X616" s="97"/>
      <c r="Y616" s="98"/>
      <c r="Z616" s="38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</row>
    <row r="617" spans="1:38" ht="14.25" customHeight="1" x14ac:dyDescent="0.25">
      <c r="A617" s="38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95"/>
      <c r="O617" s="100"/>
      <c r="P617" s="200"/>
      <c r="Q617" s="200"/>
      <c r="R617" s="200"/>
      <c r="S617" s="200"/>
      <c r="T617" s="200"/>
      <c r="U617" s="200"/>
      <c r="V617" s="96"/>
      <c r="W617" s="96"/>
      <c r="X617" s="97"/>
      <c r="Y617" s="98"/>
      <c r="Z617" s="38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</row>
    <row r="618" spans="1:38" ht="14.25" customHeight="1" x14ac:dyDescent="0.25">
      <c r="A618" s="38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95"/>
      <c r="O618" s="100"/>
      <c r="P618" s="200"/>
      <c r="Q618" s="200"/>
      <c r="R618" s="200"/>
      <c r="S618" s="200"/>
      <c r="T618" s="200"/>
      <c r="U618" s="200"/>
      <c r="V618" s="96"/>
      <c r="W618" s="96"/>
      <c r="X618" s="97"/>
      <c r="Y618" s="98"/>
      <c r="Z618" s="38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</row>
    <row r="619" spans="1:38" ht="14.25" customHeight="1" x14ac:dyDescent="0.25">
      <c r="A619" s="38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95"/>
      <c r="O619" s="100"/>
      <c r="P619" s="200"/>
      <c r="Q619" s="200"/>
      <c r="R619" s="200"/>
      <c r="S619" s="200"/>
      <c r="T619" s="200"/>
      <c r="U619" s="200"/>
      <c r="V619" s="96"/>
      <c r="W619" s="96"/>
      <c r="X619" s="97"/>
      <c r="Y619" s="98"/>
      <c r="Z619" s="38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</row>
    <row r="620" spans="1:38" ht="14.25" customHeight="1" x14ac:dyDescent="0.25">
      <c r="A620" s="38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95"/>
      <c r="O620" s="100"/>
      <c r="P620" s="200"/>
      <c r="Q620" s="200"/>
      <c r="R620" s="200"/>
      <c r="S620" s="200"/>
      <c r="T620" s="200"/>
      <c r="U620" s="200"/>
      <c r="V620" s="96"/>
      <c r="W620" s="96"/>
      <c r="X620" s="97"/>
      <c r="Y620" s="98"/>
      <c r="Z620" s="38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</row>
    <row r="621" spans="1:38" ht="14.25" customHeight="1" x14ac:dyDescent="0.25">
      <c r="A621" s="38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95"/>
      <c r="O621" s="100"/>
      <c r="P621" s="200"/>
      <c r="Q621" s="200"/>
      <c r="R621" s="200"/>
      <c r="S621" s="200"/>
      <c r="T621" s="200"/>
      <c r="U621" s="200"/>
      <c r="V621" s="96"/>
      <c r="W621" s="96"/>
      <c r="X621" s="97"/>
      <c r="Y621" s="98"/>
      <c r="Z621" s="38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</row>
    <row r="622" spans="1:38" ht="14.25" customHeight="1" x14ac:dyDescent="0.25">
      <c r="A622" s="38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95"/>
      <c r="O622" s="100"/>
      <c r="P622" s="200"/>
      <c r="Q622" s="200"/>
      <c r="R622" s="200"/>
      <c r="S622" s="200"/>
      <c r="T622" s="200"/>
      <c r="U622" s="200"/>
      <c r="V622" s="96"/>
      <c r="W622" s="96"/>
      <c r="X622" s="97"/>
      <c r="Y622" s="98"/>
      <c r="Z622" s="38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</row>
    <row r="623" spans="1:38" ht="14.25" customHeight="1" x14ac:dyDescent="0.25">
      <c r="A623" s="38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95"/>
      <c r="O623" s="100"/>
      <c r="P623" s="200"/>
      <c r="Q623" s="200"/>
      <c r="R623" s="200"/>
      <c r="S623" s="200"/>
      <c r="T623" s="200"/>
      <c r="U623" s="200"/>
      <c r="V623" s="96"/>
      <c r="W623" s="96"/>
      <c r="X623" s="97"/>
      <c r="Y623" s="98"/>
      <c r="Z623" s="38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</row>
    <row r="624" spans="1:38" ht="14.25" customHeight="1" x14ac:dyDescent="0.25">
      <c r="A624" s="38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95"/>
      <c r="O624" s="100"/>
      <c r="P624" s="200"/>
      <c r="Q624" s="200"/>
      <c r="R624" s="200"/>
      <c r="S624" s="200"/>
      <c r="T624" s="200"/>
      <c r="U624" s="200"/>
      <c r="V624" s="96"/>
      <c r="W624" s="96"/>
      <c r="X624" s="97"/>
      <c r="Y624" s="98"/>
      <c r="Z624" s="38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</row>
    <row r="625" spans="1:38" ht="14.25" customHeight="1" x14ac:dyDescent="0.25">
      <c r="A625" s="38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95"/>
      <c r="O625" s="100"/>
      <c r="P625" s="200"/>
      <c r="Q625" s="200"/>
      <c r="R625" s="200"/>
      <c r="S625" s="200"/>
      <c r="T625" s="200"/>
      <c r="U625" s="200"/>
      <c r="V625" s="96"/>
      <c r="W625" s="96"/>
      <c r="X625" s="97"/>
      <c r="Y625" s="98"/>
      <c r="Z625" s="38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</row>
    <row r="626" spans="1:38" ht="14.25" customHeight="1" x14ac:dyDescent="0.25">
      <c r="A626" s="38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95"/>
      <c r="O626" s="100"/>
      <c r="P626" s="200"/>
      <c r="Q626" s="200"/>
      <c r="R626" s="200"/>
      <c r="S626" s="200"/>
      <c r="T626" s="200"/>
      <c r="U626" s="200"/>
      <c r="V626" s="96"/>
      <c r="W626" s="96"/>
      <c r="X626" s="97"/>
      <c r="Y626" s="98"/>
      <c r="Z626" s="38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</row>
    <row r="627" spans="1:38" ht="14.25" customHeight="1" x14ac:dyDescent="0.25">
      <c r="A627" s="38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95"/>
      <c r="O627" s="100"/>
      <c r="P627" s="200"/>
      <c r="Q627" s="200"/>
      <c r="R627" s="200"/>
      <c r="S627" s="200"/>
      <c r="T627" s="200"/>
      <c r="U627" s="200"/>
      <c r="V627" s="96"/>
      <c r="W627" s="96"/>
      <c r="X627" s="97"/>
      <c r="Y627" s="98"/>
      <c r="Z627" s="38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</row>
    <row r="628" spans="1:38" ht="14.25" customHeight="1" x14ac:dyDescent="0.25">
      <c r="A628" s="38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95"/>
      <c r="O628" s="100"/>
      <c r="P628" s="200"/>
      <c r="Q628" s="200"/>
      <c r="R628" s="200"/>
      <c r="S628" s="200"/>
      <c r="T628" s="200"/>
      <c r="U628" s="200"/>
      <c r="V628" s="96"/>
      <c r="W628" s="96"/>
      <c r="X628" s="97"/>
      <c r="Y628" s="98"/>
      <c r="Z628" s="38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</row>
    <row r="629" spans="1:38" ht="14.25" customHeight="1" x14ac:dyDescent="0.25">
      <c r="A629" s="38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95"/>
      <c r="O629" s="100"/>
      <c r="P629" s="200"/>
      <c r="Q629" s="200"/>
      <c r="R629" s="200"/>
      <c r="S629" s="200"/>
      <c r="T629" s="200"/>
      <c r="U629" s="200"/>
      <c r="V629" s="96"/>
      <c r="W629" s="96"/>
      <c r="X629" s="97"/>
      <c r="Y629" s="98"/>
      <c r="Z629" s="38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</row>
    <row r="630" spans="1:38" ht="14.25" customHeight="1" x14ac:dyDescent="0.25">
      <c r="A630" s="38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95"/>
      <c r="O630" s="100"/>
      <c r="P630" s="200"/>
      <c r="Q630" s="200"/>
      <c r="R630" s="200"/>
      <c r="S630" s="200"/>
      <c r="T630" s="200"/>
      <c r="U630" s="200"/>
      <c r="V630" s="96"/>
      <c r="W630" s="96"/>
      <c r="X630" s="97"/>
      <c r="Y630" s="98"/>
      <c r="Z630" s="38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</row>
    <row r="631" spans="1:38" ht="14.25" customHeight="1" x14ac:dyDescent="0.25">
      <c r="A631" s="38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95"/>
      <c r="O631" s="100"/>
      <c r="P631" s="200"/>
      <c r="Q631" s="200"/>
      <c r="R631" s="200"/>
      <c r="S631" s="200"/>
      <c r="T631" s="200"/>
      <c r="U631" s="200"/>
      <c r="V631" s="96"/>
      <c r="W631" s="96"/>
      <c r="X631" s="97"/>
      <c r="Y631" s="98"/>
      <c r="Z631" s="38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</row>
    <row r="632" spans="1:38" ht="14.25" customHeight="1" x14ac:dyDescent="0.25">
      <c r="A632" s="38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95"/>
      <c r="O632" s="100"/>
      <c r="P632" s="200"/>
      <c r="Q632" s="200"/>
      <c r="R632" s="200"/>
      <c r="S632" s="200"/>
      <c r="T632" s="200"/>
      <c r="U632" s="200"/>
      <c r="V632" s="96"/>
      <c r="W632" s="96"/>
      <c r="X632" s="97"/>
      <c r="Y632" s="98"/>
      <c r="Z632" s="38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</row>
    <row r="633" spans="1:38" ht="14.25" customHeight="1" x14ac:dyDescent="0.25">
      <c r="A633" s="38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95"/>
      <c r="O633" s="100"/>
      <c r="P633" s="200"/>
      <c r="Q633" s="200"/>
      <c r="R633" s="200"/>
      <c r="S633" s="200"/>
      <c r="T633" s="200"/>
      <c r="U633" s="200"/>
      <c r="V633" s="96"/>
      <c r="W633" s="96"/>
      <c r="X633" s="97"/>
      <c r="Y633" s="98"/>
      <c r="Z633" s="38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</row>
    <row r="634" spans="1:38" ht="14.25" customHeight="1" x14ac:dyDescent="0.25">
      <c r="A634" s="38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95"/>
      <c r="O634" s="100"/>
      <c r="P634" s="200"/>
      <c r="Q634" s="200"/>
      <c r="R634" s="200"/>
      <c r="S634" s="200"/>
      <c r="T634" s="200"/>
      <c r="U634" s="200"/>
      <c r="V634" s="96"/>
      <c r="W634" s="96"/>
      <c r="X634" s="97"/>
      <c r="Y634" s="98"/>
      <c r="Z634" s="38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</row>
    <row r="635" spans="1:38" ht="14.25" customHeight="1" x14ac:dyDescent="0.25">
      <c r="A635" s="38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95"/>
      <c r="O635" s="100"/>
      <c r="P635" s="200"/>
      <c r="Q635" s="200"/>
      <c r="R635" s="200"/>
      <c r="S635" s="200"/>
      <c r="T635" s="200"/>
      <c r="U635" s="200"/>
      <c r="V635" s="96"/>
      <c r="W635" s="96"/>
      <c r="X635" s="97"/>
      <c r="Y635" s="98"/>
      <c r="Z635" s="38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</row>
    <row r="636" spans="1:38" ht="14.25" customHeight="1" x14ac:dyDescent="0.25">
      <c r="A636" s="38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95"/>
      <c r="O636" s="100"/>
      <c r="P636" s="200"/>
      <c r="Q636" s="200"/>
      <c r="R636" s="200"/>
      <c r="S636" s="200"/>
      <c r="T636" s="200"/>
      <c r="U636" s="200"/>
      <c r="V636" s="96"/>
      <c r="W636" s="96"/>
      <c r="X636" s="97"/>
      <c r="Y636" s="98"/>
      <c r="Z636" s="38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</row>
    <row r="637" spans="1:38" ht="14.25" customHeight="1" x14ac:dyDescent="0.25">
      <c r="A637" s="38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95"/>
      <c r="O637" s="100"/>
      <c r="P637" s="200"/>
      <c r="Q637" s="200"/>
      <c r="R637" s="200"/>
      <c r="S637" s="200"/>
      <c r="T637" s="200"/>
      <c r="U637" s="200"/>
      <c r="V637" s="96"/>
      <c r="W637" s="96"/>
      <c r="X637" s="97"/>
      <c r="Y637" s="98"/>
      <c r="Z637" s="38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</row>
    <row r="638" spans="1:38" ht="14.25" customHeight="1" x14ac:dyDescent="0.25">
      <c r="A638" s="38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95"/>
      <c r="O638" s="100"/>
      <c r="P638" s="200"/>
      <c r="Q638" s="200"/>
      <c r="R638" s="200"/>
      <c r="S638" s="200"/>
      <c r="T638" s="200"/>
      <c r="U638" s="200"/>
      <c r="V638" s="96"/>
      <c r="W638" s="96"/>
      <c r="X638" s="97"/>
      <c r="Y638" s="98"/>
      <c r="Z638" s="38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</row>
    <row r="639" spans="1:38" ht="14.25" customHeight="1" x14ac:dyDescent="0.25">
      <c r="A639" s="38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95"/>
      <c r="O639" s="100"/>
      <c r="P639" s="200"/>
      <c r="Q639" s="200"/>
      <c r="R639" s="200"/>
      <c r="S639" s="200"/>
      <c r="T639" s="200"/>
      <c r="U639" s="200"/>
      <c r="V639" s="96"/>
      <c r="W639" s="96"/>
      <c r="X639" s="97"/>
      <c r="Y639" s="98"/>
      <c r="Z639" s="38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</row>
    <row r="640" spans="1:38" ht="14.25" customHeight="1" x14ac:dyDescent="0.25">
      <c r="A640" s="38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95"/>
      <c r="O640" s="100"/>
      <c r="P640" s="200"/>
      <c r="Q640" s="200"/>
      <c r="R640" s="200"/>
      <c r="S640" s="200"/>
      <c r="T640" s="200"/>
      <c r="U640" s="200"/>
      <c r="V640" s="96"/>
      <c r="W640" s="96"/>
      <c r="X640" s="97"/>
      <c r="Y640" s="98"/>
      <c r="Z640" s="38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</row>
    <row r="641" spans="1:38" ht="14.25" customHeight="1" x14ac:dyDescent="0.25">
      <c r="A641" s="38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95"/>
      <c r="O641" s="100"/>
      <c r="P641" s="200"/>
      <c r="Q641" s="200"/>
      <c r="R641" s="200"/>
      <c r="S641" s="200"/>
      <c r="T641" s="200"/>
      <c r="U641" s="200"/>
      <c r="V641" s="96"/>
      <c r="W641" s="96"/>
      <c r="X641" s="97"/>
      <c r="Y641" s="98"/>
      <c r="Z641" s="38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</row>
    <row r="642" spans="1:38" ht="14.25" customHeight="1" x14ac:dyDescent="0.25">
      <c r="A642" s="38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95"/>
      <c r="O642" s="100"/>
      <c r="P642" s="200"/>
      <c r="Q642" s="200"/>
      <c r="R642" s="200"/>
      <c r="S642" s="200"/>
      <c r="T642" s="200"/>
      <c r="U642" s="200"/>
      <c r="V642" s="96"/>
      <c r="W642" s="96"/>
      <c r="X642" s="97"/>
      <c r="Y642" s="98"/>
      <c r="Z642" s="38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</row>
    <row r="643" spans="1:38" ht="14.25" customHeight="1" x14ac:dyDescent="0.25">
      <c r="A643" s="38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95"/>
      <c r="O643" s="100"/>
      <c r="P643" s="200"/>
      <c r="Q643" s="200"/>
      <c r="R643" s="200"/>
      <c r="S643" s="200"/>
      <c r="T643" s="200"/>
      <c r="U643" s="200"/>
      <c r="V643" s="96"/>
      <c r="W643" s="96"/>
      <c r="X643" s="97"/>
      <c r="Y643" s="98"/>
      <c r="Z643" s="38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</row>
    <row r="644" spans="1:38" ht="14.25" customHeight="1" x14ac:dyDescent="0.25">
      <c r="A644" s="38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95"/>
      <c r="O644" s="100"/>
      <c r="P644" s="200"/>
      <c r="Q644" s="200"/>
      <c r="R644" s="200"/>
      <c r="S644" s="200"/>
      <c r="T644" s="200"/>
      <c r="U644" s="200"/>
      <c r="V644" s="96"/>
      <c r="W644" s="96"/>
      <c r="X644" s="97"/>
      <c r="Y644" s="98"/>
      <c r="Z644" s="38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</row>
    <row r="645" spans="1:38" ht="14.25" customHeight="1" x14ac:dyDescent="0.25">
      <c r="A645" s="38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95"/>
      <c r="O645" s="100"/>
      <c r="P645" s="200"/>
      <c r="Q645" s="200"/>
      <c r="R645" s="200"/>
      <c r="S645" s="200"/>
      <c r="T645" s="200"/>
      <c r="U645" s="200"/>
      <c r="V645" s="96"/>
      <c r="W645" s="96"/>
      <c r="X645" s="97"/>
      <c r="Y645" s="98"/>
      <c r="Z645" s="38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</row>
    <row r="646" spans="1:38" ht="14.25" customHeight="1" x14ac:dyDescent="0.25">
      <c r="A646" s="38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95"/>
      <c r="O646" s="100"/>
      <c r="P646" s="200"/>
      <c r="Q646" s="200"/>
      <c r="R646" s="200"/>
      <c r="S646" s="200"/>
      <c r="T646" s="200"/>
      <c r="U646" s="200"/>
      <c r="V646" s="96"/>
      <c r="W646" s="96"/>
      <c r="X646" s="97"/>
      <c r="Y646" s="98"/>
      <c r="Z646" s="38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</row>
    <row r="647" spans="1:38" ht="14.25" customHeight="1" x14ac:dyDescent="0.25">
      <c r="A647" s="38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95"/>
      <c r="O647" s="100"/>
      <c r="P647" s="200"/>
      <c r="Q647" s="200"/>
      <c r="R647" s="200"/>
      <c r="S647" s="200"/>
      <c r="T647" s="200"/>
      <c r="U647" s="200"/>
      <c r="V647" s="96"/>
      <c r="W647" s="96"/>
      <c r="X647" s="97"/>
      <c r="Y647" s="98"/>
      <c r="Z647" s="38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</row>
    <row r="648" spans="1:38" ht="14.25" customHeight="1" x14ac:dyDescent="0.25">
      <c r="A648" s="38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95"/>
      <c r="O648" s="100"/>
      <c r="P648" s="200"/>
      <c r="Q648" s="200"/>
      <c r="R648" s="200"/>
      <c r="S648" s="200"/>
      <c r="T648" s="200"/>
      <c r="U648" s="200"/>
      <c r="V648" s="96"/>
      <c r="W648" s="96"/>
      <c r="X648" s="97"/>
      <c r="Y648" s="98"/>
      <c r="Z648" s="38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</row>
    <row r="649" spans="1:38" ht="14.25" customHeight="1" x14ac:dyDescent="0.25">
      <c r="A649" s="38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95"/>
      <c r="O649" s="100"/>
      <c r="P649" s="200"/>
      <c r="Q649" s="200"/>
      <c r="R649" s="200"/>
      <c r="S649" s="200"/>
      <c r="T649" s="200"/>
      <c r="U649" s="200"/>
      <c r="V649" s="96"/>
      <c r="W649" s="96"/>
      <c r="X649" s="97"/>
      <c r="Y649" s="98"/>
      <c r="Z649" s="38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</row>
    <row r="650" spans="1:38" ht="14.25" customHeight="1" x14ac:dyDescent="0.25">
      <c r="A650" s="38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95"/>
      <c r="O650" s="100"/>
      <c r="P650" s="200"/>
      <c r="Q650" s="200"/>
      <c r="R650" s="200"/>
      <c r="S650" s="200"/>
      <c r="T650" s="200"/>
      <c r="U650" s="200"/>
      <c r="V650" s="96"/>
      <c r="W650" s="96"/>
      <c r="X650" s="97"/>
      <c r="Y650" s="98"/>
      <c r="Z650" s="38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</row>
    <row r="651" spans="1:38" ht="14.25" customHeight="1" x14ac:dyDescent="0.25">
      <c r="A651" s="38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95"/>
      <c r="O651" s="100"/>
      <c r="P651" s="200"/>
      <c r="Q651" s="200"/>
      <c r="R651" s="200"/>
      <c r="S651" s="200"/>
      <c r="T651" s="200"/>
      <c r="U651" s="200"/>
      <c r="V651" s="96"/>
      <c r="W651" s="96"/>
      <c r="X651" s="97"/>
      <c r="Y651" s="98"/>
      <c r="Z651" s="38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</row>
    <row r="652" spans="1:38" ht="14.25" customHeight="1" x14ac:dyDescent="0.25">
      <c r="A652" s="38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95"/>
      <c r="O652" s="100"/>
      <c r="P652" s="200"/>
      <c r="Q652" s="200"/>
      <c r="R652" s="200"/>
      <c r="S652" s="200"/>
      <c r="T652" s="200"/>
      <c r="U652" s="200"/>
      <c r="V652" s="96"/>
      <c r="W652" s="96"/>
      <c r="X652" s="97"/>
      <c r="Y652" s="98"/>
      <c r="Z652" s="38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</row>
    <row r="653" spans="1:38" ht="14.25" customHeight="1" x14ac:dyDescent="0.25">
      <c r="A653" s="38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95"/>
      <c r="O653" s="100"/>
      <c r="P653" s="200"/>
      <c r="Q653" s="200"/>
      <c r="R653" s="200"/>
      <c r="S653" s="200"/>
      <c r="T653" s="200"/>
      <c r="U653" s="200"/>
      <c r="V653" s="96"/>
      <c r="W653" s="96"/>
      <c r="X653" s="97"/>
      <c r="Y653" s="98"/>
      <c r="Z653" s="38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</row>
    <row r="654" spans="1:38" ht="14.25" customHeight="1" x14ac:dyDescent="0.25">
      <c r="A654" s="38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95"/>
      <c r="O654" s="100"/>
      <c r="P654" s="200"/>
      <c r="Q654" s="200"/>
      <c r="R654" s="200"/>
      <c r="S654" s="200"/>
      <c r="T654" s="200"/>
      <c r="U654" s="200"/>
      <c r="V654" s="96"/>
      <c r="W654" s="96"/>
      <c r="X654" s="97"/>
      <c r="Y654" s="98"/>
      <c r="Z654" s="38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</row>
    <row r="655" spans="1:38" ht="14.25" customHeight="1" x14ac:dyDescent="0.25">
      <c r="A655" s="38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95"/>
      <c r="O655" s="100"/>
      <c r="P655" s="200"/>
      <c r="Q655" s="200"/>
      <c r="R655" s="200"/>
      <c r="S655" s="200"/>
      <c r="T655" s="200"/>
      <c r="U655" s="200"/>
      <c r="V655" s="96"/>
      <c r="W655" s="96"/>
      <c r="X655" s="97"/>
      <c r="Y655" s="98"/>
      <c r="Z655" s="38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</row>
    <row r="656" spans="1:38" ht="14.25" customHeight="1" x14ac:dyDescent="0.25">
      <c r="A656" s="38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95"/>
      <c r="O656" s="100"/>
      <c r="P656" s="200"/>
      <c r="Q656" s="200"/>
      <c r="R656" s="200"/>
      <c r="S656" s="200"/>
      <c r="T656" s="200"/>
      <c r="U656" s="200"/>
      <c r="V656" s="96"/>
      <c r="W656" s="96"/>
      <c r="X656" s="97"/>
      <c r="Y656" s="98"/>
      <c r="Z656" s="38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</row>
    <row r="657" spans="1:38" ht="14.25" customHeight="1" x14ac:dyDescent="0.25">
      <c r="A657" s="38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95"/>
      <c r="O657" s="100"/>
      <c r="P657" s="200"/>
      <c r="Q657" s="200"/>
      <c r="R657" s="200"/>
      <c r="S657" s="200"/>
      <c r="T657" s="200"/>
      <c r="U657" s="200"/>
      <c r="V657" s="96"/>
      <c r="W657" s="96"/>
      <c r="X657" s="97"/>
      <c r="Y657" s="98"/>
      <c r="Z657" s="38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</row>
    <row r="658" spans="1:38" ht="14.25" customHeight="1" x14ac:dyDescent="0.25">
      <c r="A658" s="38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95"/>
      <c r="O658" s="100"/>
      <c r="P658" s="200"/>
      <c r="Q658" s="200"/>
      <c r="R658" s="200"/>
      <c r="S658" s="200"/>
      <c r="T658" s="200"/>
      <c r="U658" s="200"/>
      <c r="V658" s="96"/>
      <c r="W658" s="96"/>
      <c r="X658" s="97"/>
      <c r="Y658" s="98"/>
      <c r="Z658" s="38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</row>
    <row r="659" spans="1:38" ht="14.25" customHeight="1" x14ac:dyDescent="0.25">
      <c r="A659" s="38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95"/>
      <c r="O659" s="100"/>
      <c r="P659" s="200"/>
      <c r="Q659" s="200"/>
      <c r="R659" s="200"/>
      <c r="S659" s="200"/>
      <c r="T659" s="200"/>
      <c r="U659" s="200"/>
      <c r="V659" s="96"/>
      <c r="W659" s="96"/>
      <c r="X659" s="97"/>
      <c r="Y659" s="98"/>
      <c r="Z659" s="38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</row>
    <row r="660" spans="1:38" ht="14.25" customHeight="1" x14ac:dyDescent="0.25">
      <c r="A660" s="38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95"/>
      <c r="O660" s="100"/>
      <c r="P660" s="200"/>
      <c r="Q660" s="200"/>
      <c r="R660" s="200"/>
      <c r="S660" s="200"/>
      <c r="T660" s="200"/>
      <c r="U660" s="200"/>
      <c r="V660" s="96"/>
      <c r="W660" s="96"/>
      <c r="X660" s="97"/>
      <c r="Y660" s="98"/>
      <c r="Z660" s="38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</row>
    <row r="661" spans="1:38" ht="14.25" customHeight="1" x14ac:dyDescent="0.25">
      <c r="A661" s="38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95"/>
      <c r="O661" s="100"/>
      <c r="P661" s="200"/>
      <c r="Q661" s="200"/>
      <c r="R661" s="200"/>
      <c r="S661" s="200"/>
      <c r="T661" s="200"/>
      <c r="U661" s="200"/>
      <c r="V661" s="96"/>
      <c r="W661" s="96"/>
      <c r="X661" s="97"/>
      <c r="Y661" s="98"/>
      <c r="Z661" s="38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</row>
    <row r="662" spans="1:38" ht="14.25" customHeight="1" x14ac:dyDescent="0.25">
      <c r="A662" s="38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95"/>
      <c r="O662" s="100"/>
      <c r="P662" s="200"/>
      <c r="Q662" s="200"/>
      <c r="R662" s="200"/>
      <c r="S662" s="200"/>
      <c r="T662" s="200"/>
      <c r="U662" s="200"/>
      <c r="V662" s="96"/>
      <c r="W662" s="96"/>
      <c r="X662" s="97"/>
      <c r="Y662" s="98"/>
      <c r="Z662" s="38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</row>
    <row r="663" spans="1:38" ht="14.25" customHeight="1" x14ac:dyDescent="0.25">
      <c r="A663" s="38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95"/>
      <c r="O663" s="100"/>
      <c r="P663" s="200"/>
      <c r="Q663" s="200"/>
      <c r="R663" s="200"/>
      <c r="S663" s="200"/>
      <c r="T663" s="200"/>
      <c r="U663" s="200"/>
      <c r="V663" s="96"/>
      <c r="W663" s="96"/>
      <c r="X663" s="97"/>
      <c r="Y663" s="98"/>
      <c r="Z663" s="38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</row>
    <row r="664" spans="1:38" ht="14.25" customHeight="1" x14ac:dyDescent="0.25">
      <c r="A664" s="38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95"/>
      <c r="O664" s="100"/>
      <c r="P664" s="200"/>
      <c r="Q664" s="200"/>
      <c r="R664" s="200"/>
      <c r="S664" s="200"/>
      <c r="T664" s="200"/>
      <c r="U664" s="200"/>
      <c r="V664" s="96"/>
      <c r="W664" s="96"/>
      <c r="X664" s="97"/>
      <c r="Y664" s="98"/>
      <c r="Z664" s="38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</row>
    <row r="665" spans="1:38" ht="14.25" customHeight="1" x14ac:dyDescent="0.25">
      <c r="A665" s="3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95"/>
      <c r="O665" s="100"/>
      <c r="P665" s="200"/>
      <c r="Q665" s="200"/>
      <c r="R665" s="200"/>
      <c r="S665" s="200"/>
      <c r="T665" s="200"/>
      <c r="U665" s="200"/>
      <c r="V665" s="96"/>
      <c r="W665" s="96"/>
      <c r="X665" s="97"/>
      <c r="Y665" s="98"/>
      <c r="Z665" s="38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</row>
    <row r="666" spans="1:38" ht="14.25" customHeight="1" x14ac:dyDescent="0.25">
      <c r="A666" s="38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95"/>
      <c r="O666" s="100"/>
      <c r="P666" s="200"/>
      <c r="Q666" s="200"/>
      <c r="R666" s="200"/>
      <c r="S666" s="200"/>
      <c r="T666" s="200"/>
      <c r="U666" s="200"/>
      <c r="V666" s="96"/>
      <c r="W666" s="96"/>
      <c r="X666" s="97"/>
      <c r="Y666" s="98"/>
      <c r="Z666" s="38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</row>
    <row r="667" spans="1:38" ht="14.25" customHeight="1" x14ac:dyDescent="0.25">
      <c r="A667" s="38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95"/>
      <c r="O667" s="100"/>
      <c r="P667" s="200"/>
      <c r="Q667" s="200"/>
      <c r="R667" s="200"/>
      <c r="S667" s="200"/>
      <c r="T667" s="200"/>
      <c r="U667" s="200"/>
      <c r="V667" s="96"/>
      <c r="W667" s="96"/>
      <c r="X667" s="97"/>
      <c r="Y667" s="98"/>
      <c r="Z667" s="38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</row>
    <row r="668" spans="1:38" ht="14.25" customHeight="1" x14ac:dyDescent="0.25">
      <c r="A668" s="38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95"/>
      <c r="O668" s="100"/>
      <c r="P668" s="200"/>
      <c r="Q668" s="200"/>
      <c r="R668" s="200"/>
      <c r="S668" s="200"/>
      <c r="T668" s="200"/>
      <c r="U668" s="200"/>
      <c r="V668" s="96"/>
      <c r="W668" s="96"/>
      <c r="X668" s="97"/>
      <c r="Y668" s="98"/>
      <c r="Z668" s="38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</row>
    <row r="669" spans="1:38" ht="14.25" customHeight="1" x14ac:dyDescent="0.25">
      <c r="A669" s="38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95"/>
      <c r="O669" s="100"/>
      <c r="P669" s="200"/>
      <c r="Q669" s="200"/>
      <c r="R669" s="200"/>
      <c r="S669" s="200"/>
      <c r="T669" s="200"/>
      <c r="U669" s="200"/>
      <c r="V669" s="96"/>
      <c r="W669" s="96"/>
      <c r="X669" s="97"/>
      <c r="Y669" s="98"/>
      <c r="Z669" s="38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</row>
    <row r="670" spans="1:38" ht="14.25" customHeight="1" x14ac:dyDescent="0.25">
      <c r="A670" s="38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95"/>
      <c r="O670" s="100"/>
      <c r="P670" s="200"/>
      <c r="Q670" s="200"/>
      <c r="R670" s="200"/>
      <c r="S670" s="200"/>
      <c r="T670" s="200"/>
      <c r="U670" s="200"/>
      <c r="V670" s="96"/>
      <c r="W670" s="96"/>
      <c r="X670" s="97"/>
      <c r="Y670" s="98"/>
      <c r="Z670" s="38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</row>
    <row r="671" spans="1:38" ht="14.25" customHeight="1" x14ac:dyDescent="0.25">
      <c r="A671" s="38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95"/>
      <c r="O671" s="100"/>
      <c r="P671" s="200"/>
      <c r="Q671" s="200"/>
      <c r="R671" s="200"/>
      <c r="S671" s="200"/>
      <c r="T671" s="200"/>
      <c r="U671" s="200"/>
      <c r="V671" s="96"/>
      <c r="W671" s="96"/>
      <c r="X671" s="97"/>
      <c r="Y671" s="98"/>
      <c r="Z671" s="38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</row>
    <row r="672" spans="1:38" ht="14.25" customHeight="1" x14ac:dyDescent="0.25">
      <c r="A672" s="38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95"/>
      <c r="O672" s="100"/>
      <c r="P672" s="200"/>
      <c r="Q672" s="200"/>
      <c r="R672" s="200"/>
      <c r="S672" s="200"/>
      <c r="T672" s="200"/>
      <c r="U672" s="200"/>
      <c r="V672" s="96"/>
      <c r="W672" s="96"/>
      <c r="X672" s="97"/>
      <c r="Y672" s="98"/>
      <c r="Z672" s="38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</row>
    <row r="673" spans="1:38" ht="14.25" customHeight="1" x14ac:dyDescent="0.25">
      <c r="A673" s="38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95"/>
      <c r="O673" s="100"/>
      <c r="P673" s="200"/>
      <c r="Q673" s="200"/>
      <c r="R673" s="200"/>
      <c r="S673" s="200"/>
      <c r="T673" s="200"/>
      <c r="U673" s="200"/>
      <c r="V673" s="96"/>
      <c r="W673" s="96"/>
      <c r="X673" s="97"/>
      <c r="Y673" s="98"/>
      <c r="Z673" s="38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</row>
    <row r="674" spans="1:38" ht="14.25" customHeight="1" x14ac:dyDescent="0.25">
      <c r="A674" s="38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95"/>
      <c r="O674" s="100"/>
      <c r="P674" s="200"/>
      <c r="Q674" s="200"/>
      <c r="R674" s="200"/>
      <c r="S674" s="200"/>
      <c r="T674" s="200"/>
      <c r="U674" s="200"/>
      <c r="V674" s="96"/>
      <c r="W674" s="96"/>
      <c r="X674" s="97"/>
      <c r="Y674" s="98"/>
      <c r="Z674" s="38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</row>
    <row r="675" spans="1:38" ht="14.25" customHeight="1" x14ac:dyDescent="0.25">
      <c r="A675" s="38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95"/>
      <c r="O675" s="100"/>
      <c r="P675" s="200"/>
      <c r="Q675" s="200"/>
      <c r="R675" s="200"/>
      <c r="S675" s="200"/>
      <c r="T675" s="200"/>
      <c r="U675" s="200"/>
      <c r="V675" s="96"/>
      <c r="W675" s="96"/>
      <c r="X675" s="97"/>
      <c r="Y675" s="98"/>
      <c r="Z675" s="38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</row>
    <row r="676" spans="1:38" ht="14.25" customHeight="1" x14ac:dyDescent="0.25">
      <c r="A676" s="38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95"/>
      <c r="O676" s="100"/>
      <c r="P676" s="200"/>
      <c r="Q676" s="200"/>
      <c r="R676" s="200"/>
      <c r="S676" s="200"/>
      <c r="T676" s="200"/>
      <c r="U676" s="200"/>
      <c r="V676" s="96"/>
      <c r="W676" s="96"/>
      <c r="X676" s="97"/>
      <c r="Y676" s="98"/>
      <c r="Z676" s="38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</row>
    <row r="677" spans="1:38" ht="14.25" customHeight="1" x14ac:dyDescent="0.25">
      <c r="A677" s="38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95"/>
      <c r="O677" s="100"/>
      <c r="P677" s="200"/>
      <c r="Q677" s="200"/>
      <c r="R677" s="200"/>
      <c r="S677" s="200"/>
      <c r="T677" s="200"/>
      <c r="U677" s="200"/>
      <c r="V677" s="96"/>
      <c r="W677" s="96"/>
      <c r="X677" s="97"/>
      <c r="Y677" s="98"/>
      <c r="Z677" s="38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</row>
    <row r="678" spans="1:38" ht="14.25" customHeight="1" x14ac:dyDescent="0.25">
      <c r="A678" s="38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95"/>
      <c r="O678" s="100"/>
      <c r="P678" s="200"/>
      <c r="Q678" s="200"/>
      <c r="R678" s="200"/>
      <c r="S678" s="200"/>
      <c r="T678" s="200"/>
      <c r="U678" s="200"/>
      <c r="V678" s="96"/>
      <c r="W678" s="96"/>
      <c r="X678" s="97"/>
      <c r="Y678" s="98"/>
      <c r="Z678" s="38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</row>
    <row r="679" spans="1:38" ht="14.25" customHeight="1" x14ac:dyDescent="0.25">
      <c r="A679" s="38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95"/>
      <c r="O679" s="100"/>
      <c r="P679" s="200"/>
      <c r="Q679" s="200"/>
      <c r="R679" s="200"/>
      <c r="S679" s="200"/>
      <c r="T679" s="200"/>
      <c r="U679" s="200"/>
      <c r="V679" s="96"/>
      <c r="W679" s="96"/>
      <c r="X679" s="97"/>
      <c r="Y679" s="98"/>
      <c r="Z679" s="38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</row>
    <row r="680" spans="1:38" ht="14.25" customHeight="1" x14ac:dyDescent="0.25">
      <c r="A680" s="38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95"/>
      <c r="O680" s="100"/>
      <c r="P680" s="200"/>
      <c r="Q680" s="200"/>
      <c r="R680" s="200"/>
      <c r="S680" s="200"/>
      <c r="T680" s="200"/>
      <c r="U680" s="200"/>
      <c r="V680" s="96"/>
      <c r="W680" s="96"/>
      <c r="X680" s="97"/>
      <c r="Y680" s="98"/>
      <c r="Z680" s="38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</row>
    <row r="681" spans="1:38" ht="14.25" customHeight="1" x14ac:dyDescent="0.25">
      <c r="A681" s="38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95"/>
      <c r="O681" s="100"/>
      <c r="P681" s="200"/>
      <c r="Q681" s="200"/>
      <c r="R681" s="200"/>
      <c r="S681" s="200"/>
      <c r="T681" s="200"/>
      <c r="U681" s="200"/>
      <c r="V681" s="96"/>
      <c r="W681" s="96"/>
      <c r="X681" s="97"/>
      <c r="Y681" s="98"/>
      <c r="Z681" s="38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</row>
    <row r="682" spans="1:38" ht="14.25" customHeight="1" x14ac:dyDescent="0.25">
      <c r="A682" s="38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95"/>
      <c r="O682" s="100"/>
      <c r="P682" s="200"/>
      <c r="Q682" s="200"/>
      <c r="R682" s="200"/>
      <c r="S682" s="200"/>
      <c r="T682" s="200"/>
      <c r="U682" s="200"/>
      <c r="V682" s="96"/>
      <c r="W682" s="96"/>
      <c r="X682" s="97"/>
      <c r="Y682" s="98"/>
      <c r="Z682" s="38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</row>
    <row r="683" spans="1:38" ht="14.25" customHeight="1" x14ac:dyDescent="0.25">
      <c r="A683" s="38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95"/>
      <c r="O683" s="100"/>
      <c r="P683" s="200"/>
      <c r="Q683" s="200"/>
      <c r="R683" s="200"/>
      <c r="S683" s="200"/>
      <c r="T683" s="200"/>
      <c r="U683" s="200"/>
      <c r="V683" s="96"/>
      <c r="W683" s="96"/>
      <c r="X683" s="97"/>
      <c r="Y683" s="98"/>
      <c r="Z683" s="38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</row>
    <row r="684" spans="1:38" ht="14.25" customHeight="1" x14ac:dyDescent="0.25">
      <c r="A684" s="38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95"/>
      <c r="O684" s="100"/>
      <c r="P684" s="200"/>
      <c r="Q684" s="200"/>
      <c r="R684" s="200"/>
      <c r="S684" s="200"/>
      <c r="T684" s="200"/>
      <c r="U684" s="200"/>
      <c r="V684" s="96"/>
      <c r="W684" s="96"/>
      <c r="X684" s="97"/>
      <c r="Y684" s="98"/>
      <c r="Z684" s="38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</row>
    <row r="685" spans="1:38" ht="14.25" customHeight="1" x14ac:dyDescent="0.25">
      <c r="A685" s="38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95"/>
      <c r="O685" s="100"/>
      <c r="P685" s="200"/>
      <c r="Q685" s="200"/>
      <c r="R685" s="200"/>
      <c r="S685" s="200"/>
      <c r="T685" s="200"/>
      <c r="U685" s="200"/>
      <c r="V685" s="96"/>
      <c r="W685" s="96"/>
      <c r="X685" s="97"/>
      <c r="Y685" s="98"/>
      <c r="Z685" s="38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</row>
    <row r="686" spans="1:38" ht="14.25" customHeight="1" x14ac:dyDescent="0.25">
      <c r="A686" s="38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95"/>
      <c r="O686" s="100"/>
      <c r="P686" s="200"/>
      <c r="Q686" s="200"/>
      <c r="R686" s="200"/>
      <c r="S686" s="200"/>
      <c r="T686" s="200"/>
      <c r="U686" s="200"/>
      <c r="V686" s="96"/>
      <c r="W686" s="96"/>
      <c r="X686" s="97"/>
      <c r="Y686" s="98"/>
      <c r="Z686" s="38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</row>
    <row r="687" spans="1:38" ht="14.25" customHeight="1" x14ac:dyDescent="0.25">
      <c r="A687" s="38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95"/>
      <c r="O687" s="100"/>
      <c r="P687" s="200"/>
      <c r="Q687" s="200"/>
      <c r="R687" s="200"/>
      <c r="S687" s="200"/>
      <c r="T687" s="200"/>
      <c r="U687" s="200"/>
      <c r="V687" s="96"/>
      <c r="W687" s="96"/>
      <c r="X687" s="97"/>
      <c r="Y687" s="98"/>
      <c r="Z687" s="38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</row>
    <row r="688" spans="1:38" ht="14.25" customHeight="1" x14ac:dyDescent="0.25">
      <c r="A688" s="38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95"/>
      <c r="O688" s="100"/>
      <c r="P688" s="200"/>
      <c r="Q688" s="200"/>
      <c r="R688" s="200"/>
      <c r="S688" s="200"/>
      <c r="T688" s="200"/>
      <c r="U688" s="200"/>
      <c r="V688" s="96"/>
      <c r="W688" s="96"/>
      <c r="X688" s="97"/>
      <c r="Y688" s="98"/>
      <c r="Z688" s="38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</row>
    <row r="689" spans="1:38" ht="14.25" customHeight="1" x14ac:dyDescent="0.25">
      <c r="A689" s="38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95"/>
      <c r="O689" s="100"/>
      <c r="P689" s="200"/>
      <c r="Q689" s="200"/>
      <c r="R689" s="200"/>
      <c r="S689" s="200"/>
      <c r="T689" s="200"/>
      <c r="U689" s="200"/>
      <c r="V689" s="96"/>
      <c r="W689" s="96"/>
      <c r="X689" s="97"/>
      <c r="Y689" s="98"/>
      <c r="Z689" s="38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</row>
    <row r="690" spans="1:38" ht="14.25" customHeight="1" x14ac:dyDescent="0.25">
      <c r="A690" s="38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95"/>
      <c r="O690" s="100"/>
      <c r="P690" s="200"/>
      <c r="Q690" s="200"/>
      <c r="R690" s="200"/>
      <c r="S690" s="200"/>
      <c r="T690" s="200"/>
      <c r="U690" s="200"/>
      <c r="V690" s="96"/>
      <c r="W690" s="96"/>
      <c r="X690" s="97"/>
      <c r="Y690" s="98"/>
      <c r="Z690" s="38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</row>
    <row r="691" spans="1:38" ht="14.25" customHeight="1" x14ac:dyDescent="0.25">
      <c r="A691" s="38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95"/>
      <c r="O691" s="100"/>
      <c r="P691" s="200"/>
      <c r="Q691" s="200"/>
      <c r="R691" s="200"/>
      <c r="S691" s="200"/>
      <c r="T691" s="200"/>
      <c r="U691" s="200"/>
      <c r="V691" s="96"/>
      <c r="W691" s="96"/>
      <c r="X691" s="97"/>
      <c r="Y691" s="98"/>
      <c r="Z691" s="38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</row>
    <row r="692" spans="1:38" ht="14.25" customHeight="1" x14ac:dyDescent="0.25">
      <c r="A692" s="38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95"/>
      <c r="O692" s="100"/>
      <c r="P692" s="200"/>
      <c r="Q692" s="200"/>
      <c r="R692" s="200"/>
      <c r="S692" s="200"/>
      <c r="T692" s="200"/>
      <c r="U692" s="200"/>
      <c r="V692" s="96"/>
      <c r="W692" s="96"/>
      <c r="X692" s="97"/>
      <c r="Y692" s="98"/>
      <c r="Z692" s="38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</row>
    <row r="693" spans="1:38" ht="14.25" customHeight="1" x14ac:dyDescent="0.25">
      <c r="A693" s="38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95"/>
      <c r="O693" s="100"/>
      <c r="P693" s="200"/>
      <c r="Q693" s="200"/>
      <c r="R693" s="200"/>
      <c r="S693" s="200"/>
      <c r="T693" s="200"/>
      <c r="U693" s="200"/>
      <c r="V693" s="96"/>
      <c r="W693" s="96"/>
      <c r="X693" s="97"/>
      <c r="Y693" s="98"/>
      <c r="Z693" s="38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</row>
    <row r="694" spans="1:38" ht="14.25" customHeight="1" x14ac:dyDescent="0.25">
      <c r="A694" s="38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95"/>
      <c r="O694" s="100"/>
      <c r="P694" s="200"/>
      <c r="Q694" s="200"/>
      <c r="R694" s="200"/>
      <c r="S694" s="200"/>
      <c r="T694" s="200"/>
      <c r="U694" s="200"/>
      <c r="V694" s="96"/>
      <c r="W694" s="96"/>
      <c r="X694" s="97"/>
      <c r="Y694" s="98"/>
      <c r="Z694" s="38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</row>
    <row r="695" spans="1:38" ht="14.25" customHeight="1" x14ac:dyDescent="0.25">
      <c r="A695" s="38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95"/>
      <c r="O695" s="100"/>
      <c r="P695" s="200"/>
      <c r="Q695" s="200"/>
      <c r="R695" s="200"/>
      <c r="S695" s="200"/>
      <c r="T695" s="200"/>
      <c r="U695" s="200"/>
      <c r="V695" s="96"/>
      <c r="W695" s="96"/>
      <c r="X695" s="97"/>
      <c r="Y695" s="98"/>
      <c r="Z695" s="38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</row>
    <row r="696" spans="1:38" ht="14.25" customHeight="1" x14ac:dyDescent="0.25">
      <c r="A696" s="38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95"/>
      <c r="O696" s="100"/>
      <c r="P696" s="200"/>
      <c r="Q696" s="200"/>
      <c r="R696" s="200"/>
      <c r="S696" s="200"/>
      <c r="T696" s="200"/>
      <c r="U696" s="200"/>
      <c r="V696" s="96"/>
      <c r="W696" s="96"/>
      <c r="X696" s="97"/>
      <c r="Y696" s="98"/>
      <c r="Z696" s="38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</row>
    <row r="697" spans="1:38" ht="14.25" customHeight="1" x14ac:dyDescent="0.25">
      <c r="A697" s="38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95"/>
      <c r="O697" s="100"/>
      <c r="P697" s="200"/>
      <c r="Q697" s="200"/>
      <c r="R697" s="200"/>
      <c r="S697" s="200"/>
      <c r="T697" s="200"/>
      <c r="U697" s="200"/>
      <c r="V697" s="96"/>
      <c r="W697" s="96"/>
      <c r="X697" s="97"/>
      <c r="Y697" s="98"/>
      <c r="Z697" s="38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</row>
    <row r="698" spans="1:38" ht="14.25" customHeight="1" x14ac:dyDescent="0.25">
      <c r="A698" s="38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95"/>
      <c r="O698" s="100"/>
      <c r="P698" s="200"/>
      <c r="Q698" s="200"/>
      <c r="R698" s="200"/>
      <c r="S698" s="200"/>
      <c r="T698" s="200"/>
      <c r="U698" s="200"/>
      <c r="V698" s="96"/>
      <c r="W698" s="96"/>
      <c r="X698" s="97"/>
      <c r="Y698" s="98"/>
      <c r="Z698" s="38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</row>
    <row r="699" spans="1:38" ht="14.25" customHeight="1" x14ac:dyDescent="0.25">
      <c r="A699" s="38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95"/>
      <c r="O699" s="100"/>
      <c r="P699" s="200"/>
      <c r="Q699" s="200"/>
      <c r="R699" s="200"/>
      <c r="S699" s="200"/>
      <c r="T699" s="200"/>
      <c r="U699" s="200"/>
      <c r="V699" s="96"/>
      <c r="W699" s="96"/>
      <c r="X699" s="97"/>
      <c r="Y699" s="98"/>
      <c r="Z699" s="38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</row>
    <row r="700" spans="1:38" ht="14.25" customHeight="1" x14ac:dyDescent="0.25">
      <c r="A700" s="38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95"/>
      <c r="O700" s="100"/>
      <c r="P700" s="200"/>
      <c r="Q700" s="200"/>
      <c r="R700" s="200"/>
      <c r="S700" s="200"/>
      <c r="T700" s="200"/>
      <c r="U700" s="200"/>
      <c r="V700" s="96"/>
      <c r="W700" s="96"/>
      <c r="X700" s="97"/>
      <c r="Y700" s="98"/>
      <c r="Z700" s="38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</row>
    <row r="701" spans="1:38" ht="14.25" customHeight="1" x14ac:dyDescent="0.25">
      <c r="A701" s="38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95"/>
      <c r="O701" s="100"/>
      <c r="P701" s="200"/>
      <c r="Q701" s="200"/>
      <c r="R701" s="200"/>
      <c r="S701" s="200"/>
      <c r="T701" s="200"/>
      <c r="U701" s="200"/>
      <c r="V701" s="96"/>
      <c r="W701" s="96"/>
      <c r="X701" s="97"/>
      <c r="Y701" s="98"/>
      <c r="Z701" s="38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</row>
    <row r="702" spans="1:38" ht="14.25" customHeight="1" x14ac:dyDescent="0.25">
      <c r="A702" s="38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95"/>
      <c r="O702" s="100"/>
      <c r="P702" s="200"/>
      <c r="Q702" s="200"/>
      <c r="R702" s="200"/>
      <c r="S702" s="200"/>
      <c r="T702" s="200"/>
      <c r="U702" s="200"/>
      <c r="V702" s="96"/>
      <c r="W702" s="96"/>
      <c r="X702" s="97"/>
      <c r="Y702" s="98"/>
      <c r="Z702" s="38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</row>
    <row r="703" spans="1:38" ht="14.25" customHeight="1" x14ac:dyDescent="0.25">
      <c r="A703" s="38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95"/>
      <c r="O703" s="100"/>
      <c r="P703" s="200"/>
      <c r="Q703" s="200"/>
      <c r="R703" s="200"/>
      <c r="S703" s="200"/>
      <c r="T703" s="200"/>
      <c r="U703" s="200"/>
      <c r="V703" s="96"/>
      <c r="W703" s="96"/>
      <c r="X703" s="97"/>
      <c r="Y703" s="98"/>
      <c r="Z703" s="38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</row>
    <row r="704" spans="1:38" ht="14.25" customHeight="1" x14ac:dyDescent="0.25">
      <c r="A704" s="38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95"/>
      <c r="O704" s="100"/>
      <c r="P704" s="200"/>
      <c r="Q704" s="200"/>
      <c r="R704" s="200"/>
      <c r="S704" s="200"/>
      <c r="T704" s="200"/>
      <c r="U704" s="200"/>
      <c r="V704" s="96"/>
      <c r="W704" s="96"/>
      <c r="X704" s="97"/>
      <c r="Y704" s="98"/>
      <c r="Z704" s="38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</row>
    <row r="705" spans="1:38" ht="14.25" customHeight="1" x14ac:dyDescent="0.25">
      <c r="A705" s="38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95"/>
      <c r="O705" s="100"/>
      <c r="P705" s="200"/>
      <c r="Q705" s="200"/>
      <c r="R705" s="200"/>
      <c r="S705" s="200"/>
      <c r="T705" s="200"/>
      <c r="U705" s="200"/>
      <c r="V705" s="96"/>
      <c r="W705" s="96"/>
      <c r="X705" s="97"/>
      <c r="Y705" s="98"/>
      <c r="Z705" s="38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</row>
    <row r="706" spans="1:38" ht="14.25" customHeight="1" x14ac:dyDescent="0.25">
      <c r="A706" s="38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95"/>
      <c r="O706" s="100"/>
      <c r="P706" s="200"/>
      <c r="Q706" s="200"/>
      <c r="R706" s="200"/>
      <c r="S706" s="200"/>
      <c r="T706" s="200"/>
      <c r="U706" s="200"/>
      <c r="V706" s="96"/>
      <c r="W706" s="96"/>
      <c r="X706" s="97"/>
      <c r="Y706" s="98"/>
      <c r="Z706" s="38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</row>
    <row r="707" spans="1:38" ht="14.25" customHeight="1" x14ac:dyDescent="0.25">
      <c r="A707" s="38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95"/>
      <c r="O707" s="100"/>
      <c r="P707" s="200"/>
      <c r="Q707" s="200"/>
      <c r="R707" s="200"/>
      <c r="S707" s="200"/>
      <c r="T707" s="200"/>
      <c r="U707" s="200"/>
      <c r="V707" s="96"/>
      <c r="W707" s="96"/>
      <c r="X707" s="97"/>
      <c r="Y707" s="98"/>
      <c r="Z707" s="38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</row>
    <row r="708" spans="1:38" ht="14.25" customHeight="1" x14ac:dyDescent="0.25">
      <c r="A708" s="38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95"/>
      <c r="O708" s="100"/>
      <c r="P708" s="200"/>
      <c r="Q708" s="200"/>
      <c r="R708" s="200"/>
      <c r="S708" s="200"/>
      <c r="T708" s="200"/>
      <c r="U708" s="200"/>
      <c r="V708" s="96"/>
      <c r="W708" s="96"/>
      <c r="X708" s="97"/>
      <c r="Y708" s="98"/>
      <c r="Z708" s="38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</row>
    <row r="709" spans="1:38" ht="14.25" customHeight="1" x14ac:dyDescent="0.25">
      <c r="A709" s="38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95"/>
      <c r="O709" s="100"/>
      <c r="P709" s="200"/>
      <c r="Q709" s="200"/>
      <c r="R709" s="200"/>
      <c r="S709" s="200"/>
      <c r="T709" s="200"/>
      <c r="U709" s="200"/>
      <c r="V709" s="96"/>
      <c r="W709" s="96"/>
      <c r="X709" s="97"/>
      <c r="Y709" s="98"/>
      <c r="Z709" s="38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</row>
    <row r="710" spans="1:38" ht="14.25" customHeight="1" x14ac:dyDescent="0.25">
      <c r="A710" s="38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95"/>
      <c r="O710" s="100"/>
      <c r="P710" s="200"/>
      <c r="Q710" s="200"/>
      <c r="R710" s="200"/>
      <c r="S710" s="200"/>
      <c r="T710" s="200"/>
      <c r="U710" s="200"/>
      <c r="V710" s="96"/>
      <c r="W710" s="96"/>
      <c r="X710" s="97"/>
      <c r="Y710" s="98"/>
      <c r="Z710" s="38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</row>
    <row r="711" spans="1:38" ht="14.25" customHeight="1" x14ac:dyDescent="0.25">
      <c r="A711" s="38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95"/>
      <c r="O711" s="100"/>
      <c r="P711" s="200"/>
      <c r="Q711" s="200"/>
      <c r="R711" s="200"/>
      <c r="S711" s="200"/>
      <c r="T711" s="200"/>
      <c r="U711" s="200"/>
      <c r="V711" s="96"/>
      <c r="W711" s="96"/>
      <c r="X711" s="97"/>
      <c r="Y711" s="98"/>
      <c r="Z711" s="38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</row>
    <row r="712" spans="1:38" ht="14.25" customHeight="1" x14ac:dyDescent="0.25">
      <c r="A712" s="38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95"/>
      <c r="O712" s="100"/>
      <c r="P712" s="200"/>
      <c r="Q712" s="200"/>
      <c r="R712" s="200"/>
      <c r="S712" s="200"/>
      <c r="T712" s="200"/>
      <c r="U712" s="200"/>
      <c r="V712" s="96"/>
      <c r="W712" s="96"/>
      <c r="X712" s="97"/>
      <c r="Y712" s="98"/>
      <c r="Z712" s="38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</row>
    <row r="713" spans="1:38" ht="14.25" customHeight="1" x14ac:dyDescent="0.25">
      <c r="A713" s="38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95"/>
      <c r="O713" s="100"/>
      <c r="P713" s="200"/>
      <c r="Q713" s="200"/>
      <c r="R713" s="200"/>
      <c r="S713" s="200"/>
      <c r="T713" s="200"/>
      <c r="U713" s="200"/>
      <c r="V713" s="96"/>
      <c r="W713" s="96"/>
      <c r="X713" s="97"/>
      <c r="Y713" s="98"/>
      <c r="Z713" s="38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</row>
    <row r="714" spans="1:38" ht="14.25" customHeight="1" x14ac:dyDescent="0.25">
      <c r="A714" s="38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95"/>
      <c r="O714" s="100"/>
      <c r="P714" s="200"/>
      <c r="Q714" s="200"/>
      <c r="R714" s="200"/>
      <c r="S714" s="200"/>
      <c r="T714" s="200"/>
      <c r="U714" s="200"/>
      <c r="V714" s="96"/>
      <c r="W714" s="96"/>
      <c r="X714" s="97"/>
      <c r="Y714" s="98"/>
      <c r="Z714" s="38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</row>
    <row r="715" spans="1:38" ht="14.25" customHeight="1" x14ac:dyDescent="0.25">
      <c r="A715" s="38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95"/>
      <c r="O715" s="100"/>
      <c r="P715" s="200"/>
      <c r="Q715" s="200"/>
      <c r="R715" s="200"/>
      <c r="S715" s="200"/>
      <c r="T715" s="200"/>
      <c r="U715" s="200"/>
      <c r="V715" s="96"/>
      <c r="W715" s="96"/>
      <c r="X715" s="97"/>
      <c r="Y715" s="98"/>
      <c r="Z715" s="38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</row>
    <row r="716" spans="1:38" ht="14.25" customHeight="1" x14ac:dyDescent="0.25">
      <c r="A716" s="38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95"/>
      <c r="O716" s="100"/>
      <c r="P716" s="200"/>
      <c r="Q716" s="200"/>
      <c r="R716" s="200"/>
      <c r="S716" s="200"/>
      <c r="T716" s="200"/>
      <c r="U716" s="200"/>
      <c r="V716" s="96"/>
      <c r="W716" s="96"/>
      <c r="X716" s="97"/>
      <c r="Y716" s="98"/>
      <c r="Z716" s="38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</row>
    <row r="717" spans="1:38" ht="14.25" customHeight="1" x14ac:dyDescent="0.25">
      <c r="A717" s="38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95"/>
      <c r="O717" s="100"/>
      <c r="P717" s="200"/>
      <c r="Q717" s="200"/>
      <c r="R717" s="200"/>
      <c r="S717" s="200"/>
      <c r="T717" s="200"/>
      <c r="U717" s="200"/>
      <c r="V717" s="96"/>
      <c r="W717" s="96"/>
      <c r="X717" s="97"/>
      <c r="Y717" s="98"/>
      <c r="Z717" s="38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</row>
    <row r="718" spans="1:38" ht="14.25" customHeight="1" x14ac:dyDescent="0.25">
      <c r="A718" s="38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95"/>
      <c r="O718" s="100"/>
      <c r="P718" s="200"/>
      <c r="Q718" s="200"/>
      <c r="R718" s="200"/>
      <c r="S718" s="200"/>
      <c r="T718" s="200"/>
      <c r="U718" s="200"/>
      <c r="V718" s="96"/>
      <c r="W718" s="96"/>
      <c r="X718" s="97"/>
      <c r="Y718" s="98"/>
      <c r="Z718" s="38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</row>
    <row r="719" spans="1:38" ht="14.25" customHeight="1" x14ac:dyDescent="0.25">
      <c r="A719" s="38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95"/>
      <c r="O719" s="100"/>
      <c r="P719" s="200"/>
      <c r="Q719" s="200"/>
      <c r="R719" s="200"/>
      <c r="S719" s="200"/>
      <c r="T719" s="200"/>
      <c r="U719" s="200"/>
      <c r="V719" s="96"/>
      <c r="W719" s="96"/>
      <c r="X719" s="97"/>
      <c r="Y719" s="98"/>
      <c r="Z719" s="38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</row>
    <row r="720" spans="1:38" ht="14.25" customHeight="1" x14ac:dyDescent="0.25">
      <c r="A720" s="38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95"/>
      <c r="O720" s="100"/>
      <c r="P720" s="200"/>
      <c r="Q720" s="200"/>
      <c r="R720" s="200"/>
      <c r="S720" s="200"/>
      <c r="T720" s="200"/>
      <c r="U720" s="200"/>
      <c r="V720" s="96"/>
      <c r="W720" s="96"/>
      <c r="X720" s="97"/>
      <c r="Y720" s="98"/>
      <c r="Z720" s="38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</row>
    <row r="721" spans="1:38" ht="14.25" customHeight="1" x14ac:dyDescent="0.25">
      <c r="A721" s="38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95"/>
      <c r="O721" s="100"/>
      <c r="P721" s="200"/>
      <c r="Q721" s="200"/>
      <c r="R721" s="200"/>
      <c r="S721" s="200"/>
      <c r="T721" s="200"/>
      <c r="U721" s="200"/>
      <c r="V721" s="96"/>
      <c r="W721" s="96"/>
      <c r="X721" s="97"/>
      <c r="Y721" s="98"/>
      <c r="Z721" s="38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</row>
    <row r="722" spans="1:38" ht="14.25" customHeight="1" x14ac:dyDescent="0.25">
      <c r="A722" s="38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95"/>
      <c r="O722" s="100"/>
      <c r="P722" s="200"/>
      <c r="Q722" s="200"/>
      <c r="R722" s="200"/>
      <c r="S722" s="200"/>
      <c r="T722" s="200"/>
      <c r="U722" s="200"/>
      <c r="V722" s="96"/>
      <c r="W722" s="96"/>
      <c r="X722" s="97"/>
      <c r="Y722" s="98"/>
      <c r="Z722" s="38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</row>
    <row r="723" spans="1:38" ht="14.25" customHeight="1" x14ac:dyDescent="0.25">
      <c r="A723" s="38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95"/>
      <c r="O723" s="100"/>
      <c r="P723" s="200"/>
      <c r="Q723" s="200"/>
      <c r="R723" s="200"/>
      <c r="S723" s="200"/>
      <c r="T723" s="200"/>
      <c r="U723" s="200"/>
      <c r="V723" s="96"/>
      <c r="W723" s="96"/>
      <c r="X723" s="97"/>
      <c r="Y723" s="98"/>
      <c r="Z723" s="38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</row>
    <row r="724" spans="1:38" ht="14.25" customHeight="1" x14ac:dyDescent="0.25">
      <c r="A724" s="38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95"/>
      <c r="O724" s="100"/>
      <c r="P724" s="200"/>
      <c r="Q724" s="200"/>
      <c r="R724" s="200"/>
      <c r="S724" s="200"/>
      <c r="T724" s="200"/>
      <c r="U724" s="200"/>
      <c r="V724" s="96"/>
      <c r="W724" s="96"/>
      <c r="X724" s="97"/>
      <c r="Y724" s="98"/>
      <c r="Z724" s="38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</row>
    <row r="725" spans="1:38" ht="14.25" customHeight="1" x14ac:dyDescent="0.25">
      <c r="A725" s="38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95"/>
      <c r="O725" s="100"/>
      <c r="P725" s="200"/>
      <c r="Q725" s="200"/>
      <c r="R725" s="200"/>
      <c r="S725" s="200"/>
      <c r="T725" s="200"/>
      <c r="U725" s="200"/>
      <c r="V725" s="96"/>
      <c r="W725" s="96"/>
      <c r="X725" s="97"/>
      <c r="Y725" s="98"/>
      <c r="Z725" s="38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</row>
    <row r="726" spans="1:38" ht="14.25" customHeight="1" x14ac:dyDescent="0.25">
      <c r="A726" s="38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95"/>
      <c r="O726" s="100"/>
      <c r="P726" s="200"/>
      <c r="Q726" s="200"/>
      <c r="R726" s="200"/>
      <c r="S726" s="200"/>
      <c r="T726" s="200"/>
      <c r="U726" s="200"/>
      <c r="V726" s="96"/>
      <c r="W726" s="96"/>
      <c r="X726" s="97"/>
      <c r="Y726" s="98"/>
      <c r="Z726" s="38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</row>
    <row r="727" spans="1:38" ht="14.25" customHeight="1" x14ac:dyDescent="0.25">
      <c r="A727" s="38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95"/>
      <c r="O727" s="100"/>
      <c r="P727" s="200"/>
      <c r="Q727" s="200"/>
      <c r="R727" s="200"/>
      <c r="S727" s="200"/>
      <c r="T727" s="200"/>
      <c r="U727" s="200"/>
      <c r="V727" s="96"/>
      <c r="W727" s="96"/>
      <c r="X727" s="97"/>
      <c r="Y727" s="98"/>
      <c r="Z727" s="38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</row>
    <row r="728" spans="1:38" ht="14.25" customHeight="1" x14ac:dyDescent="0.25">
      <c r="A728" s="38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95"/>
      <c r="O728" s="100"/>
      <c r="P728" s="200"/>
      <c r="Q728" s="200"/>
      <c r="R728" s="200"/>
      <c r="S728" s="200"/>
      <c r="T728" s="200"/>
      <c r="U728" s="200"/>
      <c r="V728" s="96"/>
      <c r="W728" s="96"/>
      <c r="X728" s="97"/>
      <c r="Y728" s="98"/>
      <c r="Z728" s="38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</row>
    <row r="729" spans="1:38" ht="14.25" customHeight="1" x14ac:dyDescent="0.25">
      <c r="A729" s="38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95"/>
      <c r="O729" s="100"/>
      <c r="P729" s="200"/>
      <c r="Q729" s="200"/>
      <c r="R729" s="200"/>
      <c r="S729" s="200"/>
      <c r="T729" s="200"/>
      <c r="U729" s="200"/>
      <c r="V729" s="96"/>
      <c r="W729" s="96"/>
      <c r="X729" s="97"/>
      <c r="Y729" s="98"/>
      <c r="Z729" s="38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</row>
    <row r="730" spans="1:38" ht="14.25" customHeight="1" x14ac:dyDescent="0.25">
      <c r="A730" s="38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95"/>
      <c r="O730" s="100"/>
      <c r="P730" s="200"/>
      <c r="Q730" s="200"/>
      <c r="R730" s="200"/>
      <c r="S730" s="200"/>
      <c r="T730" s="200"/>
      <c r="U730" s="200"/>
      <c r="V730" s="96"/>
      <c r="W730" s="96"/>
      <c r="X730" s="97"/>
      <c r="Y730" s="98"/>
      <c r="Z730" s="38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</row>
    <row r="731" spans="1:38" ht="14.25" customHeight="1" x14ac:dyDescent="0.25">
      <c r="A731" s="38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95"/>
      <c r="O731" s="100"/>
      <c r="P731" s="200"/>
      <c r="Q731" s="200"/>
      <c r="R731" s="200"/>
      <c r="S731" s="200"/>
      <c r="T731" s="200"/>
      <c r="U731" s="200"/>
      <c r="V731" s="96"/>
      <c r="W731" s="96"/>
      <c r="X731" s="97"/>
      <c r="Y731" s="98"/>
      <c r="Z731" s="38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</row>
    <row r="732" spans="1:38" ht="14.25" customHeight="1" x14ac:dyDescent="0.25">
      <c r="A732" s="38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95"/>
      <c r="O732" s="100"/>
      <c r="P732" s="200"/>
      <c r="Q732" s="200"/>
      <c r="R732" s="200"/>
      <c r="S732" s="200"/>
      <c r="T732" s="200"/>
      <c r="U732" s="200"/>
      <c r="V732" s="96"/>
      <c r="W732" s="96"/>
      <c r="X732" s="97"/>
      <c r="Y732" s="98"/>
      <c r="Z732" s="38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</row>
    <row r="733" spans="1:38" ht="14.25" customHeight="1" x14ac:dyDescent="0.25">
      <c r="A733" s="38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95"/>
      <c r="O733" s="100"/>
      <c r="P733" s="200"/>
      <c r="Q733" s="200"/>
      <c r="R733" s="200"/>
      <c r="S733" s="200"/>
      <c r="T733" s="200"/>
      <c r="U733" s="200"/>
      <c r="V733" s="96"/>
      <c r="W733" s="96"/>
      <c r="X733" s="97"/>
      <c r="Y733" s="98"/>
      <c r="Z733" s="38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</row>
    <row r="734" spans="1:38" ht="14.25" customHeight="1" x14ac:dyDescent="0.25">
      <c r="A734" s="38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95"/>
      <c r="O734" s="100"/>
      <c r="P734" s="200"/>
      <c r="Q734" s="200"/>
      <c r="R734" s="200"/>
      <c r="S734" s="200"/>
      <c r="T734" s="200"/>
      <c r="U734" s="200"/>
      <c r="V734" s="96"/>
      <c r="W734" s="96"/>
      <c r="X734" s="97"/>
      <c r="Y734" s="98"/>
      <c r="Z734" s="38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</row>
    <row r="735" spans="1:38" ht="14.25" customHeight="1" x14ac:dyDescent="0.25">
      <c r="A735" s="38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95"/>
      <c r="O735" s="100"/>
      <c r="P735" s="200"/>
      <c r="Q735" s="200"/>
      <c r="R735" s="200"/>
      <c r="S735" s="200"/>
      <c r="T735" s="200"/>
      <c r="U735" s="200"/>
      <c r="V735" s="96"/>
      <c r="W735" s="96"/>
      <c r="X735" s="97"/>
      <c r="Y735" s="98"/>
      <c r="Z735" s="38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</row>
    <row r="736" spans="1:38" ht="14.25" customHeight="1" x14ac:dyDescent="0.25">
      <c r="A736" s="38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95"/>
      <c r="O736" s="100"/>
      <c r="P736" s="200"/>
      <c r="Q736" s="200"/>
      <c r="R736" s="200"/>
      <c r="S736" s="200"/>
      <c r="T736" s="200"/>
      <c r="U736" s="200"/>
      <c r="V736" s="96"/>
      <c r="W736" s="96"/>
      <c r="X736" s="97"/>
      <c r="Y736" s="98"/>
      <c r="Z736" s="38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</row>
    <row r="737" spans="1:38" ht="14.25" customHeight="1" x14ac:dyDescent="0.25">
      <c r="A737" s="38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95"/>
      <c r="O737" s="100"/>
      <c r="P737" s="200"/>
      <c r="Q737" s="200"/>
      <c r="R737" s="200"/>
      <c r="S737" s="200"/>
      <c r="T737" s="200"/>
      <c r="U737" s="200"/>
      <c r="V737" s="96"/>
      <c r="W737" s="96"/>
      <c r="X737" s="97"/>
      <c r="Y737" s="98"/>
      <c r="Z737" s="38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</row>
    <row r="738" spans="1:38" ht="14.25" customHeight="1" x14ac:dyDescent="0.25">
      <c r="A738" s="38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95"/>
      <c r="O738" s="100"/>
      <c r="P738" s="200"/>
      <c r="Q738" s="200"/>
      <c r="R738" s="200"/>
      <c r="S738" s="200"/>
      <c r="T738" s="200"/>
      <c r="U738" s="200"/>
      <c r="V738" s="96"/>
      <c r="W738" s="96"/>
      <c r="X738" s="97"/>
      <c r="Y738" s="98"/>
      <c r="Z738" s="38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</row>
    <row r="739" spans="1:38" ht="14.25" customHeight="1" x14ac:dyDescent="0.25">
      <c r="A739" s="38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95"/>
      <c r="O739" s="100"/>
      <c r="P739" s="200"/>
      <c r="Q739" s="200"/>
      <c r="R739" s="200"/>
      <c r="S739" s="200"/>
      <c r="T739" s="200"/>
      <c r="U739" s="200"/>
      <c r="V739" s="96"/>
      <c r="W739" s="96"/>
      <c r="X739" s="97"/>
      <c r="Y739" s="98"/>
      <c r="Z739" s="38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</row>
    <row r="740" spans="1:38" ht="14.25" customHeight="1" x14ac:dyDescent="0.25">
      <c r="A740" s="38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95"/>
      <c r="O740" s="100"/>
      <c r="P740" s="200"/>
      <c r="Q740" s="200"/>
      <c r="R740" s="200"/>
      <c r="S740" s="200"/>
      <c r="T740" s="200"/>
      <c r="U740" s="200"/>
      <c r="V740" s="96"/>
      <c r="W740" s="96"/>
      <c r="X740" s="97"/>
      <c r="Y740" s="98"/>
      <c r="Z740" s="38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</row>
    <row r="741" spans="1:38" ht="14.25" customHeight="1" x14ac:dyDescent="0.25">
      <c r="A741" s="38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95"/>
      <c r="O741" s="100"/>
      <c r="P741" s="200"/>
      <c r="Q741" s="200"/>
      <c r="R741" s="200"/>
      <c r="S741" s="200"/>
      <c r="T741" s="200"/>
      <c r="U741" s="200"/>
      <c r="V741" s="96"/>
      <c r="W741" s="96"/>
      <c r="X741" s="97"/>
      <c r="Y741" s="98"/>
      <c r="Z741" s="38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</row>
    <row r="742" spans="1:38" ht="14.25" customHeight="1" x14ac:dyDescent="0.25">
      <c r="A742" s="38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95"/>
      <c r="O742" s="100"/>
      <c r="P742" s="200"/>
      <c r="Q742" s="200"/>
      <c r="R742" s="200"/>
      <c r="S742" s="200"/>
      <c r="T742" s="200"/>
      <c r="U742" s="200"/>
      <c r="V742" s="96"/>
      <c r="W742" s="96"/>
      <c r="X742" s="97"/>
      <c r="Y742" s="98"/>
      <c r="Z742" s="38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</row>
    <row r="743" spans="1:38" ht="14.25" customHeight="1" x14ac:dyDescent="0.25">
      <c r="A743" s="38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95"/>
      <c r="O743" s="100"/>
      <c r="P743" s="200"/>
      <c r="Q743" s="200"/>
      <c r="R743" s="200"/>
      <c r="S743" s="200"/>
      <c r="T743" s="200"/>
      <c r="U743" s="200"/>
      <c r="V743" s="96"/>
      <c r="W743" s="96"/>
      <c r="X743" s="97"/>
      <c r="Y743" s="98"/>
      <c r="Z743" s="38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</row>
    <row r="744" spans="1:38" ht="14.25" customHeight="1" x14ac:dyDescent="0.25">
      <c r="A744" s="38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95"/>
      <c r="O744" s="100"/>
      <c r="P744" s="200"/>
      <c r="Q744" s="200"/>
      <c r="R744" s="200"/>
      <c r="S744" s="200"/>
      <c r="T744" s="200"/>
      <c r="U744" s="200"/>
      <c r="V744" s="96"/>
      <c r="W744" s="96"/>
      <c r="X744" s="97"/>
      <c r="Y744" s="98"/>
      <c r="Z744" s="38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</row>
    <row r="745" spans="1:38" ht="14.25" customHeight="1" x14ac:dyDescent="0.25">
      <c r="A745" s="38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95"/>
      <c r="O745" s="100"/>
      <c r="P745" s="200"/>
      <c r="Q745" s="200"/>
      <c r="R745" s="200"/>
      <c r="S745" s="200"/>
      <c r="T745" s="200"/>
      <c r="U745" s="200"/>
      <c r="V745" s="96"/>
      <c r="W745" s="96"/>
      <c r="X745" s="97"/>
      <c r="Y745" s="98"/>
      <c r="Z745" s="38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</row>
    <row r="746" spans="1:38" ht="14.25" customHeight="1" x14ac:dyDescent="0.25">
      <c r="A746" s="91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95"/>
      <c r="O746" s="100"/>
      <c r="P746" s="200"/>
      <c r="Q746" s="200"/>
      <c r="R746" s="200"/>
      <c r="S746" s="200"/>
      <c r="T746" s="200"/>
      <c r="U746" s="200"/>
      <c r="V746" s="96"/>
      <c r="W746" s="96"/>
      <c r="X746" s="97"/>
      <c r="Y746" s="98"/>
      <c r="Z746" s="38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</row>
    <row r="747" spans="1:38" ht="14.25" customHeight="1" x14ac:dyDescent="0.25">
      <c r="A747" s="91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95"/>
      <c r="O747" s="100"/>
      <c r="P747" s="200"/>
      <c r="Q747" s="200"/>
      <c r="R747" s="200"/>
      <c r="S747" s="200"/>
      <c r="T747" s="200"/>
      <c r="U747" s="200"/>
      <c r="V747" s="96"/>
      <c r="W747" s="96"/>
      <c r="X747" s="97"/>
      <c r="Y747" s="98"/>
      <c r="Z747" s="38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</row>
    <row r="748" spans="1:3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</row>
    <row r="749" spans="1:3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</row>
    <row r="750" spans="1:3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</row>
    <row r="751" spans="1:3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</row>
    <row r="752" spans="1:3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</row>
    <row r="753" spans="1:3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</row>
    <row r="754" spans="1:3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</row>
    <row r="755" spans="1:3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</row>
    <row r="756" spans="1:3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</row>
    <row r="757" spans="1:3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</row>
    <row r="758" spans="1:3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</row>
    <row r="759" spans="1:3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</row>
    <row r="760" spans="1:3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</row>
    <row r="761" spans="1:3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</row>
    <row r="762" spans="1:3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</row>
    <row r="763" spans="1:3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</row>
    <row r="764" spans="1:3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</row>
    <row r="765" spans="1:3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</row>
    <row r="766" spans="1:3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</row>
    <row r="767" spans="1:3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</row>
    <row r="768" spans="1:3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</row>
    <row r="769" spans="1:3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</row>
    <row r="770" spans="1:3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</row>
    <row r="771" spans="1:3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</row>
    <row r="772" spans="1:3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</row>
    <row r="773" spans="1:3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</row>
    <row r="774" spans="1:3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</row>
    <row r="775" spans="1:3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</row>
    <row r="776" spans="1:3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</row>
    <row r="777" spans="1:3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</row>
    <row r="778" spans="1:3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</row>
    <row r="779" spans="1:3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</row>
    <row r="780" spans="1:3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</row>
    <row r="781" spans="1:38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</row>
    <row r="782" spans="1:38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</row>
    <row r="783" spans="1:38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</row>
    <row r="784" spans="1:38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</row>
    <row r="785" spans="1:38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</row>
    <row r="786" spans="1:38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</row>
    <row r="787" spans="1:38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</row>
    <row r="788" spans="1:38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</row>
    <row r="789" spans="1:38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</row>
    <row r="790" spans="1:38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</row>
    <row r="791" spans="1:38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</row>
    <row r="792" spans="1:38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</row>
    <row r="793" spans="1:38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</row>
    <row r="794" spans="1:38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</row>
    <row r="795" spans="1:38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</row>
    <row r="796" spans="1:38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</row>
    <row r="797" spans="1:38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</row>
    <row r="798" spans="1:38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</row>
    <row r="799" spans="1:38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</row>
    <row r="800" spans="1:38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</row>
    <row r="801" spans="1:38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</row>
    <row r="802" spans="1:38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</row>
    <row r="803" spans="1:38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</row>
    <row r="804" spans="1:38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</row>
    <row r="805" spans="1:38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</row>
  </sheetData>
  <sheetProtection password="B58F" sheet="1" objects="1" scenarios="1"/>
  <mergeCells count="2157"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X15:Y15"/>
    <mergeCell ref="X14:Y14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B746:D746"/>
    <mergeCell ref="E746:M746"/>
    <mergeCell ref="P746:U746"/>
    <mergeCell ref="B747:D747"/>
    <mergeCell ref="E747:M747"/>
    <mergeCell ref="P747:U747"/>
    <mergeCell ref="B744:D744"/>
    <mergeCell ref="E744:M744"/>
    <mergeCell ref="P744:U744"/>
    <mergeCell ref="B745:D745"/>
    <mergeCell ref="E745:M745"/>
    <mergeCell ref="P745:U745"/>
    <mergeCell ref="B742:D742"/>
    <mergeCell ref="E742:M742"/>
    <mergeCell ref="P742:U742"/>
    <mergeCell ref="B743:D743"/>
    <mergeCell ref="E743:M743"/>
    <mergeCell ref="P743:U743"/>
    <mergeCell ref="B740:D740"/>
    <mergeCell ref="E740:M740"/>
    <mergeCell ref="P740:U740"/>
    <mergeCell ref="B741:D741"/>
    <mergeCell ref="E741:M741"/>
    <mergeCell ref="P741:U741"/>
    <mergeCell ref="B738:D738"/>
    <mergeCell ref="E738:M738"/>
    <mergeCell ref="P738:U738"/>
    <mergeCell ref="B739:D739"/>
    <mergeCell ref="E739:M739"/>
    <mergeCell ref="P739:U739"/>
    <mergeCell ref="B736:D736"/>
    <mergeCell ref="E736:M736"/>
    <mergeCell ref="P736:U736"/>
    <mergeCell ref="B737:D737"/>
    <mergeCell ref="E737:M737"/>
    <mergeCell ref="P737:U737"/>
    <mergeCell ref="B734:D734"/>
    <mergeCell ref="E734:M734"/>
    <mergeCell ref="P734:U734"/>
    <mergeCell ref="B735:D735"/>
    <mergeCell ref="E735:M735"/>
    <mergeCell ref="P735:U735"/>
    <mergeCell ref="B732:D732"/>
    <mergeCell ref="E732:M732"/>
    <mergeCell ref="P732:U732"/>
    <mergeCell ref="B733:D733"/>
    <mergeCell ref="E733:M733"/>
    <mergeCell ref="P733:U733"/>
    <mergeCell ref="B730:D730"/>
    <mergeCell ref="E730:M730"/>
    <mergeCell ref="P730:U730"/>
    <mergeCell ref="B731:D731"/>
    <mergeCell ref="E731:M731"/>
    <mergeCell ref="P731:U731"/>
    <mergeCell ref="B728:D728"/>
    <mergeCell ref="E728:M728"/>
    <mergeCell ref="P728:U728"/>
    <mergeCell ref="B729:D729"/>
    <mergeCell ref="E729:M729"/>
    <mergeCell ref="P729:U729"/>
    <mergeCell ref="B726:D726"/>
    <mergeCell ref="E726:M726"/>
    <mergeCell ref="P726:U726"/>
    <mergeCell ref="B727:D727"/>
    <mergeCell ref="E727:M727"/>
    <mergeCell ref="P727:U727"/>
    <mergeCell ref="B724:D724"/>
    <mergeCell ref="E724:M724"/>
    <mergeCell ref="P724:U724"/>
    <mergeCell ref="B725:D725"/>
    <mergeCell ref="E725:M725"/>
    <mergeCell ref="P725:U725"/>
    <mergeCell ref="B722:D722"/>
    <mergeCell ref="E722:M722"/>
    <mergeCell ref="P722:U722"/>
    <mergeCell ref="B723:D723"/>
    <mergeCell ref="E723:M723"/>
    <mergeCell ref="P723:U723"/>
    <mergeCell ref="B720:D720"/>
    <mergeCell ref="E720:M720"/>
    <mergeCell ref="P720:U720"/>
    <mergeCell ref="B721:D721"/>
    <mergeCell ref="E721:M721"/>
    <mergeCell ref="P721:U721"/>
    <mergeCell ref="B718:D718"/>
    <mergeCell ref="E718:M718"/>
    <mergeCell ref="P718:U718"/>
    <mergeCell ref="B719:D719"/>
    <mergeCell ref="E719:M719"/>
    <mergeCell ref="P719:U719"/>
    <mergeCell ref="B716:D716"/>
    <mergeCell ref="E716:M716"/>
    <mergeCell ref="P716:U716"/>
    <mergeCell ref="B717:D717"/>
    <mergeCell ref="E717:M717"/>
    <mergeCell ref="P717:U717"/>
    <mergeCell ref="B714:D714"/>
    <mergeCell ref="E714:M714"/>
    <mergeCell ref="P714:U714"/>
    <mergeCell ref="B715:D715"/>
    <mergeCell ref="E715:M715"/>
    <mergeCell ref="P715:U715"/>
    <mergeCell ref="B712:D712"/>
    <mergeCell ref="E712:M712"/>
    <mergeCell ref="P712:U712"/>
    <mergeCell ref="B713:D713"/>
    <mergeCell ref="E713:M713"/>
    <mergeCell ref="P713:U713"/>
    <mergeCell ref="B710:D710"/>
    <mergeCell ref="E710:M710"/>
    <mergeCell ref="P710:U710"/>
    <mergeCell ref="B711:D711"/>
    <mergeCell ref="E711:M711"/>
    <mergeCell ref="P711:U711"/>
    <mergeCell ref="B708:D708"/>
    <mergeCell ref="E708:M708"/>
    <mergeCell ref="P708:U708"/>
    <mergeCell ref="B709:D709"/>
    <mergeCell ref="E709:M709"/>
    <mergeCell ref="P709:U709"/>
    <mergeCell ref="B706:D706"/>
    <mergeCell ref="E706:M706"/>
    <mergeCell ref="P706:U706"/>
    <mergeCell ref="B707:D707"/>
    <mergeCell ref="E707:M707"/>
    <mergeCell ref="P707:U707"/>
    <mergeCell ref="B704:D704"/>
    <mergeCell ref="E704:M704"/>
    <mergeCell ref="P704:U704"/>
    <mergeCell ref="B705:D705"/>
    <mergeCell ref="E705:M705"/>
    <mergeCell ref="P705:U705"/>
    <mergeCell ref="B702:D702"/>
    <mergeCell ref="E702:M702"/>
    <mergeCell ref="P702:U702"/>
    <mergeCell ref="B703:D703"/>
    <mergeCell ref="E703:M703"/>
    <mergeCell ref="P703:U703"/>
    <mergeCell ref="B700:D700"/>
    <mergeCell ref="E700:M700"/>
    <mergeCell ref="P700:U700"/>
    <mergeCell ref="B701:D701"/>
    <mergeCell ref="E701:M701"/>
    <mergeCell ref="P701:U701"/>
    <mergeCell ref="B698:D698"/>
    <mergeCell ref="E698:M698"/>
    <mergeCell ref="P698:U698"/>
    <mergeCell ref="B699:D699"/>
    <mergeCell ref="E699:M699"/>
    <mergeCell ref="P699:U699"/>
    <mergeCell ref="B696:D696"/>
    <mergeCell ref="E696:M696"/>
    <mergeCell ref="P696:U696"/>
    <mergeCell ref="B697:D697"/>
    <mergeCell ref="E697:M697"/>
    <mergeCell ref="P697:U697"/>
    <mergeCell ref="B694:D694"/>
    <mergeCell ref="E694:M694"/>
    <mergeCell ref="P694:U694"/>
    <mergeCell ref="B695:D695"/>
    <mergeCell ref="E695:M695"/>
    <mergeCell ref="P695:U695"/>
    <mergeCell ref="B692:D692"/>
    <mergeCell ref="E692:M692"/>
    <mergeCell ref="P692:U692"/>
    <mergeCell ref="B693:D693"/>
    <mergeCell ref="E693:M693"/>
    <mergeCell ref="P693:U693"/>
    <mergeCell ref="B690:D690"/>
    <mergeCell ref="E690:M690"/>
    <mergeCell ref="P690:U690"/>
    <mergeCell ref="B691:D691"/>
    <mergeCell ref="E691:M691"/>
    <mergeCell ref="P691:U691"/>
    <mergeCell ref="B688:D688"/>
    <mergeCell ref="E688:M688"/>
    <mergeCell ref="P688:U688"/>
    <mergeCell ref="B689:D689"/>
    <mergeCell ref="E689:M689"/>
    <mergeCell ref="P689:U689"/>
    <mergeCell ref="B686:D686"/>
    <mergeCell ref="E686:M686"/>
    <mergeCell ref="P686:U686"/>
    <mergeCell ref="B687:D687"/>
    <mergeCell ref="E687:M687"/>
    <mergeCell ref="P687:U687"/>
    <mergeCell ref="B684:D684"/>
    <mergeCell ref="E684:M684"/>
    <mergeCell ref="P684:U684"/>
    <mergeCell ref="B685:D685"/>
    <mergeCell ref="E685:M685"/>
    <mergeCell ref="P685:U685"/>
    <mergeCell ref="B682:D682"/>
    <mergeCell ref="E682:M682"/>
    <mergeCell ref="P682:U682"/>
    <mergeCell ref="B683:D683"/>
    <mergeCell ref="E683:M683"/>
    <mergeCell ref="P683:U683"/>
    <mergeCell ref="B680:D680"/>
    <mergeCell ref="E680:M680"/>
    <mergeCell ref="P680:U680"/>
    <mergeCell ref="B681:D681"/>
    <mergeCell ref="E681:M681"/>
    <mergeCell ref="P681:U681"/>
    <mergeCell ref="B678:D678"/>
    <mergeCell ref="E678:M678"/>
    <mergeCell ref="P678:U678"/>
    <mergeCell ref="B679:D679"/>
    <mergeCell ref="E679:M679"/>
    <mergeCell ref="P679:U679"/>
    <mergeCell ref="B676:D676"/>
    <mergeCell ref="E676:M676"/>
    <mergeCell ref="P676:U676"/>
    <mergeCell ref="B677:D677"/>
    <mergeCell ref="E677:M677"/>
    <mergeCell ref="P677:U677"/>
    <mergeCell ref="B674:D674"/>
    <mergeCell ref="E674:M674"/>
    <mergeCell ref="P674:U674"/>
    <mergeCell ref="B675:D675"/>
    <mergeCell ref="E675:M675"/>
    <mergeCell ref="P675:U675"/>
    <mergeCell ref="B672:D672"/>
    <mergeCell ref="E672:M672"/>
    <mergeCell ref="P672:U672"/>
    <mergeCell ref="B673:D673"/>
    <mergeCell ref="E673:M673"/>
    <mergeCell ref="P673:U673"/>
    <mergeCell ref="B670:D670"/>
    <mergeCell ref="E670:M670"/>
    <mergeCell ref="P670:U670"/>
    <mergeCell ref="B671:D671"/>
    <mergeCell ref="E671:M671"/>
    <mergeCell ref="P671:U671"/>
    <mergeCell ref="B668:D668"/>
    <mergeCell ref="E668:M668"/>
    <mergeCell ref="P668:U668"/>
    <mergeCell ref="B669:D669"/>
    <mergeCell ref="E669:M669"/>
    <mergeCell ref="P669:U669"/>
    <mergeCell ref="B666:D666"/>
    <mergeCell ref="E666:M666"/>
    <mergeCell ref="P666:U666"/>
    <mergeCell ref="B667:D667"/>
    <mergeCell ref="E667:M667"/>
    <mergeCell ref="P667:U667"/>
    <mergeCell ref="B664:D664"/>
    <mergeCell ref="E664:M664"/>
    <mergeCell ref="P664:U664"/>
    <mergeCell ref="B665:D665"/>
    <mergeCell ref="E665:M665"/>
    <mergeCell ref="P665:U665"/>
    <mergeCell ref="B662:D662"/>
    <mergeCell ref="E662:M662"/>
    <mergeCell ref="P662:U662"/>
    <mergeCell ref="B663:D663"/>
    <mergeCell ref="E663:M663"/>
    <mergeCell ref="P663:U663"/>
    <mergeCell ref="B660:D660"/>
    <mergeCell ref="E660:M660"/>
    <mergeCell ref="P660:U660"/>
    <mergeCell ref="B661:D661"/>
    <mergeCell ref="E661:M661"/>
    <mergeCell ref="P661:U661"/>
    <mergeCell ref="B658:D658"/>
    <mergeCell ref="E658:M658"/>
    <mergeCell ref="P658:U658"/>
    <mergeCell ref="B659:D659"/>
    <mergeCell ref="E659:M659"/>
    <mergeCell ref="P659:U659"/>
    <mergeCell ref="B656:D656"/>
    <mergeCell ref="E656:M656"/>
    <mergeCell ref="P656:U656"/>
    <mergeCell ref="B657:D657"/>
    <mergeCell ref="E657:M657"/>
    <mergeCell ref="P657:U657"/>
    <mergeCell ref="B654:D654"/>
    <mergeCell ref="E654:M654"/>
    <mergeCell ref="P654:U654"/>
    <mergeCell ref="B655:D655"/>
    <mergeCell ref="E655:M655"/>
    <mergeCell ref="P655:U655"/>
    <mergeCell ref="B652:D652"/>
    <mergeCell ref="E652:M652"/>
    <mergeCell ref="P652:U652"/>
    <mergeCell ref="B653:D653"/>
    <mergeCell ref="E653:M653"/>
    <mergeCell ref="P653:U653"/>
    <mergeCell ref="B650:D650"/>
    <mergeCell ref="E650:M650"/>
    <mergeCell ref="P650:U650"/>
    <mergeCell ref="B651:D651"/>
    <mergeCell ref="E651:M651"/>
    <mergeCell ref="P651:U651"/>
    <mergeCell ref="B648:D648"/>
    <mergeCell ref="E648:M648"/>
    <mergeCell ref="P648:U648"/>
    <mergeCell ref="B649:D649"/>
    <mergeCell ref="E649:M649"/>
    <mergeCell ref="P649:U649"/>
    <mergeCell ref="B646:D646"/>
    <mergeCell ref="E646:M646"/>
    <mergeCell ref="P646:U646"/>
    <mergeCell ref="B647:D647"/>
    <mergeCell ref="E647:M647"/>
    <mergeCell ref="P647:U647"/>
    <mergeCell ref="B644:D644"/>
    <mergeCell ref="E644:M644"/>
    <mergeCell ref="P644:U644"/>
    <mergeCell ref="B645:D645"/>
    <mergeCell ref="E645:M645"/>
    <mergeCell ref="P645:U645"/>
    <mergeCell ref="B642:D642"/>
    <mergeCell ref="E642:M642"/>
    <mergeCell ref="P642:U642"/>
    <mergeCell ref="B643:D643"/>
    <mergeCell ref="E643:M643"/>
    <mergeCell ref="P643:U643"/>
    <mergeCell ref="B640:D640"/>
    <mergeCell ref="E640:M640"/>
    <mergeCell ref="P640:U640"/>
    <mergeCell ref="B641:D641"/>
    <mergeCell ref="E641:M641"/>
    <mergeCell ref="P641:U641"/>
    <mergeCell ref="B638:D638"/>
    <mergeCell ref="E638:M638"/>
    <mergeCell ref="P638:U638"/>
    <mergeCell ref="B639:D639"/>
    <mergeCell ref="E639:M639"/>
    <mergeCell ref="P639:U639"/>
    <mergeCell ref="B636:D636"/>
    <mergeCell ref="E636:M636"/>
    <mergeCell ref="P636:U636"/>
    <mergeCell ref="B637:D637"/>
    <mergeCell ref="E637:M637"/>
    <mergeCell ref="P637:U637"/>
    <mergeCell ref="B634:D634"/>
    <mergeCell ref="E634:M634"/>
    <mergeCell ref="P634:U634"/>
    <mergeCell ref="B635:D635"/>
    <mergeCell ref="E635:M635"/>
    <mergeCell ref="P635:U635"/>
    <mergeCell ref="B632:D632"/>
    <mergeCell ref="E632:M632"/>
    <mergeCell ref="P632:U632"/>
    <mergeCell ref="B633:D633"/>
    <mergeCell ref="E633:M633"/>
    <mergeCell ref="P633:U633"/>
    <mergeCell ref="B630:D630"/>
    <mergeCell ref="E630:M630"/>
    <mergeCell ref="P630:U630"/>
    <mergeCell ref="B631:D631"/>
    <mergeCell ref="E631:M631"/>
    <mergeCell ref="P631:U631"/>
    <mergeCell ref="B628:D628"/>
    <mergeCell ref="E628:M628"/>
    <mergeCell ref="P628:U628"/>
    <mergeCell ref="B629:D629"/>
    <mergeCell ref="E629:M629"/>
    <mergeCell ref="P629:U629"/>
    <mergeCell ref="B626:D626"/>
    <mergeCell ref="E626:M626"/>
    <mergeCell ref="P626:U626"/>
    <mergeCell ref="B627:D627"/>
    <mergeCell ref="E627:M627"/>
    <mergeCell ref="P627:U627"/>
    <mergeCell ref="B624:D624"/>
    <mergeCell ref="E624:M624"/>
    <mergeCell ref="P624:U624"/>
    <mergeCell ref="B625:D625"/>
    <mergeCell ref="E625:M625"/>
    <mergeCell ref="P625:U625"/>
    <mergeCell ref="B622:D622"/>
    <mergeCell ref="E622:M622"/>
    <mergeCell ref="P622:U622"/>
    <mergeCell ref="B623:D623"/>
    <mergeCell ref="E623:M623"/>
    <mergeCell ref="P623:U623"/>
    <mergeCell ref="B620:D620"/>
    <mergeCell ref="E620:M620"/>
    <mergeCell ref="P620:U620"/>
    <mergeCell ref="B621:D621"/>
    <mergeCell ref="E621:M621"/>
    <mergeCell ref="P621:U621"/>
    <mergeCell ref="B618:D618"/>
    <mergeCell ref="E618:M618"/>
    <mergeCell ref="P618:U618"/>
    <mergeCell ref="B619:D619"/>
    <mergeCell ref="E619:M619"/>
    <mergeCell ref="P619:U619"/>
    <mergeCell ref="B616:D616"/>
    <mergeCell ref="E616:M616"/>
    <mergeCell ref="P616:U616"/>
    <mergeCell ref="B617:D617"/>
    <mergeCell ref="E617:M617"/>
    <mergeCell ref="P617:U617"/>
    <mergeCell ref="B614:D614"/>
    <mergeCell ref="E614:M614"/>
    <mergeCell ref="P614:U614"/>
    <mergeCell ref="B615:D615"/>
    <mergeCell ref="E615:M615"/>
    <mergeCell ref="P615:U615"/>
    <mergeCell ref="B612:D612"/>
    <mergeCell ref="E612:M612"/>
    <mergeCell ref="P612:U612"/>
    <mergeCell ref="B613:D613"/>
    <mergeCell ref="E613:M613"/>
    <mergeCell ref="P613:U613"/>
    <mergeCell ref="B610:D610"/>
    <mergeCell ref="E610:M610"/>
    <mergeCell ref="P610:U610"/>
    <mergeCell ref="B611:D611"/>
    <mergeCell ref="E611:M611"/>
    <mergeCell ref="P611:U611"/>
    <mergeCell ref="B608:D608"/>
    <mergeCell ref="E608:M608"/>
    <mergeCell ref="P608:U608"/>
    <mergeCell ref="B609:D609"/>
    <mergeCell ref="E609:M609"/>
    <mergeCell ref="P609:U609"/>
    <mergeCell ref="B606:D606"/>
    <mergeCell ref="E606:M606"/>
    <mergeCell ref="P606:U606"/>
    <mergeCell ref="B607:D607"/>
    <mergeCell ref="E607:M607"/>
    <mergeCell ref="P607:U607"/>
    <mergeCell ref="B604:D604"/>
    <mergeCell ref="E604:M604"/>
    <mergeCell ref="P604:U604"/>
    <mergeCell ref="B605:D605"/>
    <mergeCell ref="E605:M605"/>
    <mergeCell ref="P605:U605"/>
    <mergeCell ref="B602:D602"/>
    <mergeCell ref="E602:M602"/>
    <mergeCell ref="P602:U602"/>
    <mergeCell ref="B603:D603"/>
    <mergeCell ref="E603:M603"/>
    <mergeCell ref="P603:U603"/>
    <mergeCell ref="B600:D600"/>
    <mergeCell ref="E600:M600"/>
    <mergeCell ref="P600:U600"/>
    <mergeCell ref="B601:D601"/>
    <mergeCell ref="E601:M601"/>
    <mergeCell ref="P601:U601"/>
    <mergeCell ref="B598:D598"/>
    <mergeCell ref="E598:M598"/>
    <mergeCell ref="P598:U598"/>
    <mergeCell ref="B599:D599"/>
    <mergeCell ref="E599:M599"/>
    <mergeCell ref="P599:U599"/>
    <mergeCell ref="B596:D596"/>
    <mergeCell ref="E596:M596"/>
    <mergeCell ref="P596:U596"/>
    <mergeCell ref="B597:D597"/>
    <mergeCell ref="E597:M597"/>
    <mergeCell ref="P597:U597"/>
    <mergeCell ref="B594:D594"/>
    <mergeCell ref="E594:M594"/>
    <mergeCell ref="P594:U594"/>
    <mergeCell ref="B595:D595"/>
    <mergeCell ref="E595:M595"/>
    <mergeCell ref="P595:U595"/>
    <mergeCell ref="B592:D592"/>
    <mergeCell ref="E592:M592"/>
    <mergeCell ref="P592:U592"/>
    <mergeCell ref="B593:D593"/>
    <mergeCell ref="E593:M593"/>
    <mergeCell ref="P593:U593"/>
    <mergeCell ref="B590:D590"/>
    <mergeCell ref="E590:M590"/>
    <mergeCell ref="P590:U590"/>
    <mergeCell ref="B591:D591"/>
    <mergeCell ref="E591:M591"/>
    <mergeCell ref="P591:U591"/>
    <mergeCell ref="B588:D588"/>
    <mergeCell ref="E588:M588"/>
    <mergeCell ref="P588:U588"/>
    <mergeCell ref="B589:D589"/>
    <mergeCell ref="E589:M589"/>
    <mergeCell ref="P589:U589"/>
    <mergeCell ref="B586:D586"/>
    <mergeCell ref="E586:M586"/>
    <mergeCell ref="P586:U586"/>
    <mergeCell ref="B587:D587"/>
    <mergeCell ref="E587:M587"/>
    <mergeCell ref="P587:U587"/>
    <mergeCell ref="B584:D584"/>
    <mergeCell ref="E584:M584"/>
    <mergeCell ref="P584:U584"/>
    <mergeCell ref="B585:D585"/>
    <mergeCell ref="E585:M585"/>
    <mergeCell ref="P585:U585"/>
    <mergeCell ref="B582:D582"/>
    <mergeCell ref="E582:M582"/>
    <mergeCell ref="P582:U582"/>
    <mergeCell ref="B583:D583"/>
    <mergeCell ref="E583:M583"/>
    <mergeCell ref="P583:U583"/>
    <mergeCell ref="B580:D580"/>
    <mergeCell ref="E580:M580"/>
    <mergeCell ref="P580:U580"/>
    <mergeCell ref="B581:D581"/>
    <mergeCell ref="E581:M581"/>
    <mergeCell ref="P581:U581"/>
    <mergeCell ref="B576:D576"/>
    <mergeCell ref="H576:K576"/>
    <mergeCell ref="L576:P576"/>
    <mergeCell ref="B577:D577"/>
    <mergeCell ref="H577:K577"/>
    <mergeCell ref="L577:P577"/>
    <mergeCell ref="B574:D574"/>
    <mergeCell ref="H574:K574"/>
    <mergeCell ref="L574:P574"/>
    <mergeCell ref="B575:D575"/>
    <mergeCell ref="H575:K575"/>
    <mergeCell ref="L575:P575"/>
    <mergeCell ref="B572:D572"/>
    <mergeCell ref="H572:K572"/>
    <mergeCell ref="L572:P572"/>
    <mergeCell ref="B573:D573"/>
    <mergeCell ref="H573:K573"/>
    <mergeCell ref="L573:P573"/>
    <mergeCell ref="B570:D570"/>
    <mergeCell ref="H570:K570"/>
    <mergeCell ref="L570:P570"/>
    <mergeCell ref="B571:D571"/>
    <mergeCell ref="H571:K571"/>
    <mergeCell ref="L571:P571"/>
    <mergeCell ref="B568:D568"/>
    <mergeCell ref="H568:K568"/>
    <mergeCell ref="L568:P568"/>
    <mergeCell ref="B569:D569"/>
    <mergeCell ref="H569:K569"/>
    <mergeCell ref="L569:P569"/>
    <mergeCell ref="B566:D566"/>
    <mergeCell ref="H566:K566"/>
    <mergeCell ref="L566:P566"/>
    <mergeCell ref="B567:D567"/>
    <mergeCell ref="H567:K567"/>
    <mergeCell ref="L567:P567"/>
    <mergeCell ref="B564:D564"/>
    <mergeCell ref="H564:K564"/>
    <mergeCell ref="L564:P564"/>
    <mergeCell ref="B565:D565"/>
    <mergeCell ref="H565:K565"/>
    <mergeCell ref="L565:P565"/>
    <mergeCell ref="B562:D562"/>
    <mergeCell ref="H562:K562"/>
    <mergeCell ref="L562:P562"/>
    <mergeCell ref="B563:D563"/>
    <mergeCell ref="H563:K563"/>
    <mergeCell ref="L563:P563"/>
    <mergeCell ref="B560:D560"/>
    <mergeCell ref="H560:K560"/>
    <mergeCell ref="L560:P560"/>
    <mergeCell ref="B561:D561"/>
    <mergeCell ref="H561:K561"/>
    <mergeCell ref="L561:P561"/>
    <mergeCell ref="B558:D558"/>
    <mergeCell ref="H558:K558"/>
    <mergeCell ref="L558:P558"/>
    <mergeCell ref="B559:D559"/>
    <mergeCell ref="H559:K559"/>
    <mergeCell ref="L559:P559"/>
    <mergeCell ref="B552:D552"/>
    <mergeCell ref="E552:M552"/>
    <mergeCell ref="Q552:V552"/>
    <mergeCell ref="B553:D553"/>
    <mergeCell ref="E553:M553"/>
    <mergeCell ref="Q553:V553"/>
    <mergeCell ref="B550:D550"/>
    <mergeCell ref="E550:M550"/>
    <mergeCell ref="Q550:V550"/>
    <mergeCell ref="B551:D551"/>
    <mergeCell ref="E551:M551"/>
    <mergeCell ref="Q551:V551"/>
    <mergeCell ref="B548:D548"/>
    <mergeCell ref="E548:M548"/>
    <mergeCell ref="Q548:V548"/>
    <mergeCell ref="B549:D549"/>
    <mergeCell ref="E549:M549"/>
    <mergeCell ref="Q549:V549"/>
    <mergeCell ref="B546:D546"/>
    <mergeCell ref="E546:M546"/>
    <mergeCell ref="Q546:V546"/>
    <mergeCell ref="B547:D547"/>
    <mergeCell ref="E547:M547"/>
    <mergeCell ref="Q547:V547"/>
    <mergeCell ref="B544:D544"/>
    <mergeCell ref="E544:M544"/>
    <mergeCell ref="Q544:V544"/>
    <mergeCell ref="B545:D545"/>
    <mergeCell ref="E545:M545"/>
    <mergeCell ref="Q545:V545"/>
    <mergeCell ref="B542:D542"/>
    <mergeCell ref="E542:M542"/>
    <mergeCell ref="Q542:V542"/>
    <mergeCell ref="B543:D543"/>
    <mergeCell ref="E543:M543"/>
    <mergeCell ref="Q543:V543"/>
    <mergeCell ref="B540:D540"/>
    <mergeCell ref="E540:M540"/>
    <mergeCell ref="Q540:V540"/>
    <mergeCell ref="B541:D541"/>
    <mergeCell ref="E541:M541"/>
    <mergeCell ref="Q541:V541"/>
    <mergeCell ref="B538:D538"/>
    <mergeCell ref="E538:M538"/>
    <mergeCell ref="Q538:V538"/>
    <mergeCell ref="B539:D539"/>
    <mergeCell ref="E539:M539"/>
    <mergeCell ref="Q539:V539"/>
    <mergeCell ref="B536:D536"/>
    <mergeCell ref="E536:M536"/>
    <mergeCell ref="Q536:V536"/>
    <mergeCell ref="B537:D537"/>
    <mergeCell ref="E537:M537"/>
    <mergeCell ref="Q537:V537"/>
    <mergeCell ref="B534:D534"/>
    <mergeCell ref="E534:M534"/>
    <mergeCell ref="Q534:V534"/>
    <mergeCell ref="B535:D535"/>
    <mergeCell ref="E535:M535"/>
    <mergeCell ref="Q535:V535"/>
    <mergeCell ref="B532:D532"/>
    <mergeCell ref="E532:M532"/>
    <mergeCell ref="Q532:V532"/>
    <mergeCell ref="B533:D533"/>
    <mergeCell ref="E533:M533"/>
    <mergeCell ref="Q533:V533"/>
    <mergeCell ref="B530:D530"/>
    <mergeCell ref="E530:M530"/>
    <mergeCell ref="Q530:V530"/>
    <mergeCell ref="B531:D531"/>
    <mergeCell ref="E531:M531"/>
    <mergeCell ref="Q531:V531"/>
    <mergeCell ref="B528:D528"/>
    <mergeCell ref="E528:M528"/>
    <mergeCell ref="Q528:V528"/>
    <mergeCell ref="B529:D529"/>
    <mergeCell ref="E529:M529"/>
    <mergeCell ref="Q529:V529"/>
    <mergeCell ref="B526:D526"/>
    <mergeCell ref="E526:M526"/>
    <mergeCell ref="Q526:V526"/>
    <mergeCell ref="B527:D527"/>
    <mergeCell ref="E527:M527"/>
    <mergeCell ref="Q527:V527"/>
    <mergeCell ref="B524:D524"/>
    <mergeCell ref="E524:M524"/>
    <mergeCell ref="Q524:V524"/>
    <mergeCell ref="B525:D525"/>
    <mergeCell ref="E525:M525"/>
    <mergeCell ref="Q525:V525"/>
    <mergeCell ref="B522:D522"/>
    <mergeCell ref="E522:M522"/>
    <mergeCell ref="Q522:V522"/>
    <mergeCell ref="B523:D523"/>
    <mergeCell ref="E523:M523"/>
    <mergeCell ref="Q523:V523"/>
    <mergeCell ref="B520:D520"/>
    <mergeCell ref="E520:M520"/>
    <mergeCell ref="Q520:V520"/>
    <mergeCell ref="B521:D521"/>
    <mergeCell ref="E521:M521"/>
    <mergeCell ref="Q521:V521"/>
    <mergeCell ref="B518:D518"/>
    <mergeCell ref="E518:M518"/>
    <mergeCell ref="Q518:V518"/>
    <mergeCell ref="B519:D519"/>
    <mergeCell ref="E519:M519"/>
    <mergeCell ref="Q519:V519"/>
    <mergeCell ref="B516:D516"/>
    <mergeCell ref="E516:M516"/>
    <mergeCell ref="Q516:V516"/>
    <mergeCell ref="B517:D517"/>
    <mergeCell ref="E517:M517"/>
    <mergeCell ref="Q517:V517"/>
    <mergeCell ref="B514:D514"/>
    <mergeCell ref="E514:M514"/>
    <mergeCell ref="Q514:V514"/>
    <mergeCell ref="B515:D515"/>
    <mergeCell ref="E515:M515"/>
    <mergeCell ref="Q515:V515"/>
    <mergeCell ref="B512:D512"/>
    <mergeCell ref="E512:M512"/>
    <mergeCell ref="Q512:V512"/>
    <mergeCell ref="B513:D513"/>
    <mergeCell ref="E513:M513"/>
    <mergeCell ref="Q513:V513"/>
    <mergeCell ref="B510:D510"/>
    <mergeCell ref="E510:M510"/>
    <mergeCell ref="Q510:V510"/>
    <mergeCell ref="B511:D511"/>
    <mergeCell ref="E511:M511"/>
    <mergeCell ref="Q511:V511"/>
    <mergeCell ref="B508:D508"/>
    <mergeCell ref="E508:M508"/>
    <mergeCell ref="Q508:V508"/>
    <mergeCell ref="B509:D509"/>
    <mergeCell ref="E509:M509"/>
    <mergeCell ref="Q509:V509"/>
    <mergeCell ref="B506:D506"/>
    <mergeCell ref="E506:M506"/>
    <mergeCell ref="Q506:V506"/>
    <mergeCell ref="B507:D507"/>
    <mergeCell ref="E507:M507"/>
    <mergeCell ref="Q507:V507"/>
    <mergeCell ref="B504:D504"/>
    <mergeCell ref="E504:M504"/>
    <mergeCell ref="Q504:V504"/>
    <mergeCell ref="B505:D505"/>
    <mergeCell ref="E505:M505"/>
    <mergeCell ref="Q505:V505"/>
    <mergeCell ref="B502:D502"/>
    <mergeCell ref="E502:M502"/>
    <mergeCell ref="Q502:V502"/>
    <mergeCell ref="B503:D503"/>
    <mergeCell ref="E503:M503"/>
    <mergeCell ref="Q503:V503"/>
    <mergeCell ref="B500:D500"/>
    <mergeCell ref="E500:M500"/>
    <mergeCell ref="Q500:V500"/>
    <mergeCell ref="B501:D501"/>
    <mergeCell ref="E501:M501"/>
    <mergeCell ref="Q501:V501"/>
    <mergeCell ref="B498:D498"/>
    <mergeCell ref="E498:M498"/>
    <mergeCell ref="Q498:V498"/>
    <mergeCell ref="B499:D499"/>
    <mergeCell ref="E499:M499"/>
    <mergeCell ref="Q499:V499"/>
    <mergeCell ref="B496:D496"/>
    <mergeCell ref="E496:M496"/>
    <mergeCell ref="Q496:V496"/>
    <mergeCell ref="B497:D497"/>
    <mergeCell ref="E497:M497"/>
    <mergeCell ref="Q497:V497"/>
    <mergeCell ref="B494:D494"/>
    <mergeCell ref="E494:M494"/>
    <mergeCell ref="Q494:V494"/>
    <mergeCell ref="B495:D495"/>
    <mergeCell ref="E495:M495"/>
    <mergeCell ref="Q495:V495"/>
    <mergeCell ref="B492:D492"/>
    <mergeCell ref="E492:M492"/>
    <mergeCell ref="Q492:V492"/>
    <mergeCell ref="B493:D493"/>
    <mergeCell ref="E493:M493"/>
    <mergeCell ref="Q493:V493"/>
    <mergeCell ref="B490:D490"/>
    <mergeCell ref="E490:M490"/>
    <mergeCell ref="Q490:V490"/>
    <mergeCell ref="B491:D491"/>
    <mergeCell ref="E491:M491"/>
    <mergeCell ref="Q491:V491"/>
    <mergeCell ref="B488:D488"/>
    <mergeCell ref="E488:M488"/>
    <mergeCell ref="Q488:V488"/>
    <mergeCell ref="B489:D489"/>
    <mergeCell ref="E489:M489"/>
    <mergeCell ref="Q489:V489"/>
    <mergeCell ref="B486:D486"/>
    <mergeCell ref="E486:M486"/>
    <mergeCell ref="Q486:V486"/>
    <mergeCell ref="B487:D487"/>
    <mergeCell ref="E487:M487"/>
    <mergeCell ref="Q487:V487"/>
    <mergeCell ref="B484:D484"/>
    <mergeCell ref="E484:M484"/>
    <mergeCell ref="Q484:V484"/>
    <mergeCell ref="B485:D485"/>
    <mergeCell ref="E485:M485"/>
    <mergeCell ref="Q485:V485"/>
    <mergeCell ref="B482:D482"/>
    <mergeCell ref="E482:M482"/>
    <mergeCell ref="Q482:V482"/>
    <mergeCell ref="B483:D483"/>
    <mergeCell ref="E483:M483"/>
    <mergeCell ref="Q483:V483"/>
    <mergeCell ref="B480:D480"/>
    <mergeCell ref="E480:M480"/>
    <mergeCell ref="Q480:V480"/>
    <mergeCell ref="B481:D481"/>
    <mergeCell ref="E481:M481"/>
    <mergeCell ref="Q481:V481"/>
    <mergeCell ref="B478:D478"/>
    <mergeCell ref="E478:M478"/>
    <mergeCell ref="Q478:V478"/>
    <mergeCell ref="B479:D479"/>
    <mergeCell ref="E479:M479"/>
    <mergeCell ref="Q479:V479"/>
    <mergeCell ref="B476:D476"/>
    <mergeCell ref="E476:M476"/>
    <mergeCell ref="Q476:V476"/>
    <mergeCell ref="B477:D477"/>
    <mergeCell ref="E477:M477"/>
    <mergeCell ref="Q477:V477"/>
    <mergeCell ref="B474:D474"/>
    <mergeCell ref="E474:M474"/>
    <mergeCell ref="Q474:V474"/>
    <mergeCell ref="B475:D475"/>
    <mergeCell ref="E475:M475"/>
    <mergeCell ref="Q475:V475"/>
    <mergeCell ref="B472:D472"/>
    <mergeCell ref="E472:M472"/>
    <mergeCell ref="Q472:V472"/>
    <mergeCell ref="B473:D473"/>
    <mergeCell ref="E473:M473"/>
    <mergeCell ref="Q473:V473"/>
    <mergeCell ref="B470:D470"/>
    <mergeCell ref="E470:M470"/>
    <mergeCell ref="Q470:V470"/>
    <mergeCell ref="B471:D471"/>
    <mergeCell ref="E471:M471"/>
    <mergeCell ref="Q471:V471"/>
    <mergeCell ref="B468:D468"/>
    <mergeCell ref="E468:M468"/>
    <mergeCell ref="Q468:V468"/>
    <mergeCell ref="B469:D469"/>
    <mergeCell ref="E469:M469"/>
    <mergeCell ref="Q469:V469"/>
    <mergeCell ref="B466:D466"/>
    <mergeCell ref="E466:M466"/>
    <mergeCell ref="Q466:V466"/>
    <mergeCell ref="B467:D467"/>
    <mergeCell ref="E467:M467"/>
    <mergeCell ref="Q467:V467"/>
    <mergeCell ref="B464:D464"/>
    <mergeCell ref="E464:M464"/>
    <mergeCell ref="Q464:V464"/>
    <mergeCell ref="B465:D465"/>
    <mergeCell ref="E465:M465"/>
    <mergeCell ref="Q465:V465"/>
    <mergeCell ref="B462:D462"/>
    <mergeCell ref="E462:M462"/>
    <mergeCell ref="Q462:V462"/>
    <mergeCell ref="B463:D463"/>
    <mergeCell ref="E463:M463"/>
    <mergeCell ref="Q463:V463"/>
    <mergeCell ref="B460:D460"/>
    <mergeCell ref="E460:M460"/>
    <mergeCell ref="Q460:V460"/>
    <mergeCell ref="B461:D461"/>
    <mergeCell ref="E461:M461"/>
    <mergeCell ref="Q461:V461"/>
    <mergeCell ref="B458:D458"/>
    <mergeCell ref="E458:M458"/>
    <mergeCell ref="Q458:V458"/>
    <mergeCell ref="B459:D459"/>
    <mergeCell ref="E459:M459"/>
    <mergeCell ref="Q459:V459"/>
    <mergeCell ref="B456:D456"/>
    <mergeCell ref="E456:M456"/>
    <mergeCell ref="Q456:V456"/>
    <mergeCell ref="B457:D457"/>
    <mergeCell ref="E457:M457"/>
    <mergeCell ref="Q457:V457"/>
    <mergeCell ref="B454:D454"/>
    <mergeCell ref="E454:M454"/>
    <mergeCell ref="Q454:V454"/>
    <mergeCell ref="B455:D455"/>
    <mergeCell ref="E455:M455"/>
    <mergeCell ref="Q455:V455"/>
    <mergeCell ref="B452:D452"/>
    <mergeCell ref="E452:M452"/>
    <mergeCell ref="Q452:V452"/>
    <mergeCell ref="B453:D453"/>
    <mergeCell ref="E453:M453"/>
    <mergeCell ref="Q453:V453"/>
    <mergeCell ref="B450:D450"/>
    <mergeCell ref="E450:M450"/>
    <mergeCell ref="Q450:V450"/>
    <mergeCell ref="B451:D451"/>
    <mergeCell ref="E451:M451"/>
    <mergeCell ref="Q451:V451"/>
    <mergeCell ref="B448:D448"/>
    <mergeCell ref="E448:M448"/>
    <mergeCell ref="Q448:V448"/>
    <mergeCell ref="B449:D449"/>
    <mergeCell ref="E449:M449"/>
    <mergeCell ref="Q449:V449"/>
    <mergeCell ref="B446:D446"/>
    <mergeCell ref="E446:M446"/>
    <mergeCell ref="Q446:V446"/>
    <mergeCell ref="B447:D447"/>
    <mergeCell ref="E447:M447"/>
    <mergeCell ref="Q447:V447"/>
    <mergeCell ref="B444:D444"/>
    <mergeCell ref="E444:M444"/>
    <mergeCell ref="Q444:V444"/>
    <mergeCell ref="B445:D445"/>
    <mergeCell ref="E445:M445"/>
    <mergeCell ref="Q445:V445"/>
    <mergeCell ref="B442:D442"/>
    <mergeCell ref="E442:M442"/>
    <mergeCell ref="Q442:V442"/>
    <mergeCell ref="B443:D443"/>
    <mergeCell ref="E443:M443"/>
    <mergeCell ref="Q443:V443"/>
    <mergeCell ref="B440:D440"/>
    <mergeCell ref="E440:M440"/>
    <mergeCell ref="Q440:V440"/>
    <mergeCell ref="B441:D441"/>
    <mergeCell ref="E441:M441"/>
    <mergeCell ref="Q441:V441"/>
    <mergeCell ref="B438:D438"/>
    <mergeCell ref="E438:M438"/>
    <mergeCell ref="Q438:V438"/>
    <mergeCell ref="B439:D439"/>
    <mergeCell ref="E439:M439"/>
    <mergeCell ref="Q439:V439"/>
    <mergeCell ref="B436:D436"/>
    <mergeCell ref="E436:M436"/>
    <mergeCell ref="Q436:V436"/>
    <mergeCell ref="B437:D437"/>
    <mergeCell ref="E437:M437"/>
    <mergeCell ref="Q437:V437"/>
    <mergeCell ref="B434:D434"/>
    <mergeCell ref="E434:M434"/>
    <mergeCell ref="Q434:V434"/>
    <mergeCell ref="B435:D435"/>
    <mergeCell ref="E435:M435"/>
    <mergeCell ref="Q435:V435"/>
    <mergeCell ref="B432:D432"/>
    <mergeCell ref="E432:M432"/>
    <mergeCell ref="Q432:V432"/>
    <mergeCell ref="B433:D433"/>
    <mergeCell ref="E433:M433"/>
    <mergeCell ref="Q433:V433"/>
    <mergeCell ref="B430:D430"/>
    <mergeCell ref="E430:M430"/>
    <mergeCell ref="Q430:V430"/>
    <mergeCell ref="B431:D431"/>
    <mergeCell ref="E431:M431"/>
    <mergeCell ref="Q431:V431"/>
    <mergeCell ref="B428:D428"/>
    <mergeCell ref="E428:M428"/>
    <mergeCell ref="Q428:V428"/>
    <mergeCell ref="B429:D429"/>
    <mergeCell ref="E429:M429"/>
    <mergeCell ref="Q429:V429"/>
    <mergeCell ref="B426:D426"/>
    <mergeCell ref="E426:M426"/>
    <mergeCell ref="Q426:V426"/>
    <mergeCell ref="B427:D427"/>
    <mergeCell ref="E427:M427"/>
    <mergeCell ref="Q427:V427"/>
    <mergeCell ref="B424:D424"/>
    <mergeCell ref="E424:M424"/>
    <mergeCell ref="Q424:V424"/>
    <mergeCell ref="B425:D425"/>
    <mergeCell ref="E425:M425"/>
    <mergeCell ref="Q425:V425"/>
    <mergeCell ref="B422:D422"/>
    <mergeCell ref="E422:M422"/>
    <mergeCell ref="Q422:V422"/>
    <mergeCell ref="B423:D423"/>
    <mergeCell ref="E423:M423"/>
    <mergeCell ref="Q423:V423"/>
    <mergeCell ref="B420:D420"/>
    <mergeCell ref="E420:M420"/>
    <mergeCell ref="Q420:V420"/>
    <mergeCell ref="B421:D421"/>
    <mergeCell ref="E421:M421"/>
    <mergeCell ref="Q421:V421"/>
    <mergeCell ref="B418:D418"/>
    <mergeCell ref="E418:M418"/>
    <mergeCell ref="Q418:V418"/>
    <mergeCell ref="B419:D419"/>
    <mergeCell ref="E419:M419"/>
    <mergeCell ref="Q419:V419"/>
    <mergeCell ref="B416:D416"/>
    <mergeCell ref="E416:M416"/>
    <mergeCell ref="Q416:V416"/>
    <mergeCell ref="B417:D417"/>
    <mergeCell ref="E417:M417"/>
    <mergeCell ref="Q417:V417"/>
    <mergeCell ref="B414:D414"/>
    <mergeCell ref="E414:M414"/>
    <mergeCell ref="Q414:V414"/>
    <mergeCell ref="B415:D415"/>
    <mergeCell ref="E415:M415"/>
    <mergeCell ref="Q415:V415"/>
    <mergeCell ref="B412:D412"/>
    <mergeCell ref="E412:M412"/>
    <mergeCell ref="Q412:V412"/>
    <mergeCell ref="B413:D413"/>
    <mergeCell ref="E413:M413"/>
    <mergeCell ref="Q413:V413"/>
    <mergeCell ref="B410:D410"/>
    <mergeCell ref="E410:M410"/>
    <mergeCell ref="Q410:V410"/>
    <mergeCell ref="B411:D411"/>
    <mergeCell ref="E411:M411"/>
    <mergeCell ref="Q411:V411"/>
    <mergeCell ref="B408:D408"/>
    <mergeCell ref="E408:M408"/>
    <mergeCell ref="Q408:V408"/>
    <mergeCell ref="B409:D409"/>
    <mergeCell ref="E409:M409"/>
    <mergeCell ref="Q409:V409"/>
    <mergeCell ref="B406:D406"/>
    <mergeCell ref="E406:M406"/>
    <mergeCell ref="Q406:V406"/>
    <mergeCell ref="B407:D407"/>
    <mergeCell ref="E407:M407"/>
    <mergeCell ref="Q407:V407"/>
    <mergeCell ref="B404:D404"/>
    <mergeCell ref="E404:M404"/>
    <mergeCell ref="Q404:V404"/>
    <mergeCell ref="B405:D405"/>
    <mergeCell ref="E405:M405"/>
    <mergeCell ref="Q405:V405"/>
    <mergeCell ref="B402:D402"/>
    <mergeCell ref="E402:M402"/>
    <mergeCell ref="Q402:V402"/>
    <mergeCell ref="B403:D403"/>
    <mergeCell ref="E403:M403"/>
    <mergeCell ref="Q403:V403"/>
    <mergeCell ref="B400:D400"/>
    <mergeCell ref="E400:M400"/>
    <mergeCell ref="Q400:V400"/>
    <mergeCell ref="B401:D401"/>
    <mergeCell ref="E401:M401"/>
    <mergeCell ref="Q401:V401"/>
    <mergeCell ref="B398:D398"/>
    <mergeCell ref="E398:M398"/>
    <mergeCell ref="Q398:V398"/>
    <mergeCell ref="B399:D399"/>
    <mergeCell ref="E399:M399"/>
    <mergeCell ref="Q399:V399"/>
    <mergeCell ref="B396:D396"/>
    <mergeCell ref="E396:M396"/>
    <mergeCell ref="Q396:V396"/>
    <mergeCell ref="B397:D397"/>
    <mergeCell ref="E397:M397"/>
    <mergeCell ref="Q397:V397"/>
    <mergeCell ref="B394:D394"/>
    <mergeCell ref="E394:M394"/>
    <mergeCell ref="Q394:V394"/>
    <mergeCell ref="B395:D395"/>
    <mergeCell ref="E395:M395"/>
    <mergeCell ref="Q395:V395"/>
    <mergeCell ref="B392:D392"/>
    <mergeCell ref="E392:M392"/>
    <mergeCell ref="Q392:V392"/>
    <mergeCell ref="B393:D393"/>
    <mergeCell ref="E393:M393"/>
    <mergeCell ref="Q393:V393"/>
    <mergeCell ref="B390:D390"/>
    <mergeCell ref="E390:M390"/>
    <mergeCell ref="Q390:V390"/>
    <mergeCell ref="B391:D391"/>
    <mergeCell ref="E391:M391"/>
    <mergeCell ref="Q391:V391"/>
    <mergeCell ref="B388:D388"/>
    <mergeCell ref="E388:M388"/>
    <mergeCell ref="Q388:V388"/>
    <mergeCell ref="B389:D389"/>
    <mergeCell ref="E389:M389"/>
    <mergeCell ref="Q389:V389"/>
    <mergeCell ref="B386:D386"/>
    <mergeCell ref="E386:M386"/>
    <mergeCell ref="Q386:V386"/>
    <mergeCell ref="B387:D387"/>
    <mergeCell ref="E387:M387"/>
    <mergeCell ref="Q387:V387"/>
    <mergeCell ref="B382:D382"/>
    <mergeCell ref="H382:K382"/>
    <mergeCell ref="L382:P382"/>
    <mergeCell ref="Q382:U382"/>
    <mergeCell ref="B383:D383"/>
    <mergeCell ref="H383:K383"/>
    <mergeCell ref="L383:P383"/>
    <mergeCell ref="Q383:U383"/>
    <mergeCell ref="B380:D380"/>
    <mergeCell ref="H380:K380"/>
    <mergeCell ref="L380:P380"/>
    <mergeCell ref="Q380:U380"/>
    <mergeCell ref="B381:D381"/>
    <mergeCell ref="H381:K381"/>
    <mergeCell ref="L381:P381"/>
    <mergeCell ref="Q381:U381"/>
    <mergeCell ref="B378:D378"/>
    <mergeCell ref="H378:K378"/>
    <mergeCell ref="L378:P378"/>
    <mergeCell ref="Q378:U378"/>
    <mergeCell ref="B379:D379"/>
    <mergeCell ref="H379:K379"/>
    <mergeCell ref="L379:P379"/>
    <mergeCell ref="Q379:U379"/>
    <mergeCell ref="B376:D376"/>
    <mergeCell ref="H376:K376"/>
    <mergeCell ref="L376:P376"/>
    <mergeCell ref="Q376:U376"/>
    <mergeCell ref="B377:D377"/>
    <mergeCell ref="H377:K377"/>
    <mergeCell ref="L377:P377"/>
    <mergeCell ref="Q377:U377"/>
    <mergeCell ref="B374:D374"/>
    <mergeCell ref="H374:K374"/>
    <mergeCell ref="L374:P374"/>
    <mergeCell ref="Q374:U374"/>
    <mergeCell ref="B375:D375"/>
    <mergeCell ref="H375:K375"/>
    <mergeCell ref="L375:P375"/>
    <mergeCell ref="Q375:U375"/>
    <mergeCell ref="B372:D372"/>
    <mergeCell ref="H372:K372"/>
    <mergeCell ref="L372:P372"/>
    <mergeCell ref="Q372:U372"/>
    <mergeCell ref="B373:D373"/>
    <mergeCell ref="H373:K373"/>
    <mergeCell ref="L373:P373"/>
    <mergeCell ref="Q373:U373"/>
    <mergeCell ref="B370:D370"/>
    <mergeCell ref="H370:K370"/>
    <mergeCell ref="L370:P370"/>
    <mergeCell ref="Q370:U370"/>
    <mergeCell ref="B371:D371"/>
    <mergeCell ref="H371:K371"/>
    <mergeCell ref="L371:P371"/>
    <mergeCell ref="Q371:U371"/>
    <mergeCell ref="B368:D368"/>
    <mergeCell ref="H368:K368"/>
    <mergeCell ref="L368:P368"/>
    <mergeCell ref="Q368:U368"/>
    <mergeCell ref="B369:D369"/>
    <mergeCell ref="H369:K369"/>
    <mergeCell ref="L369:P369"/>
    <mergeCell ref="Q369:U369"/>
    <mergeCell ref="B366:D366"/>
    <mergeCell ref="H366:K366"/>
    <mergeCell ref="L366:P366"/>
    <mergeCell ref="Q366:U366"/>
    <mergeCell ref="B367:D367"/>
    <mergeCell ref="H367:K367"/>
    <mergeCell ref="L367:P367"/>
    <mergeCell ref="Q367:U367"/>
    <mergeCell ref="B360:D360"/>
    <mergeCell ref="E360:M360"/>
    <mergeCell ref="P360:U360"/>
    <mergeCell ref="B365:D365"/>
    <mergeCell ref="H365:K365"/>
    <mergeCell ref="L365:P365"/>
    <mergeCell ref="Q365:U365"/>
    <mergeCell ref="B358:D358"/>
    <mergeCell ref="E358:M358"/>
    <mergeCell ref="P358:U358"/>
    <mergeCell ref="B359:D359"/>
    <mergeCell ref="E359:M359"/>
    <mergeCell ref="P359:U359"/>
    <mergeCell ref="B356:D356"/>
    <mergeCell ref="E356:M356"/>
    <mergeCell ref="P356:U356"/>
    <mergeCell ref="B357:D357"/>
    <mergeCell ref="E357:M357"/>
    <mergeCell ref="P357:U357"/>
    <mergeCell ref="B354:D354"/>
    <mergeCell ref="E354:M354"/>
    <mergeCell ref="P354:U354"/>
    <mergeCell ref="B355:D355"/>
    <mergeCell ref="E355:M355"/>
    <mergeCell ref="P355:U355"/>
    <mergeCell ref="B352:D352"/>
    <mergeCell ref="E352:M352"/>
    <mergeCell ref="P352:U352"/>
    <mergeCell ref="B353:D353"/>
    <mergeCell ref="E353:M353"/>
    <mergeCell ref="P353:U353"/>
    <mergeCell ref="B350:D350"/>
    <mergeCell ref="E350:M350"/>
    <mergeCell ref="P350:U350"/>
    <mergeCell ref="B351:D351"/>
    <mergeCell ref="E351:M351"/>
    <mergeCell ref="P351:U351"/>
    <mergeCell ref="B348:D348"/>
    <mergeCell ref="E348:M348"/>
    <mergeCell ref="P348:U348"/>
    <mergeCell ref="B349:D349"/>
    <mergeCell ref="E349:M349"/>
    <mergeCell ref="P349:U349"/>
    <mergeCell ref="B346:D346"/>
    <mergeCell ref="E346:M346"/>
    <mergeCell ref="P346:U346"/>
    <mergeCell ref="B347:D347"/>
    <mergeCell ref="E347:M347"/>
    <mergeCell ref="P347:U347"/>
    <mergeCell ref="B344:D344"/>
    <mergeCell ref="E344:M344"/>
    <mergeCell ref="P344:U344"/>
    <mergeCell ref="B345:D345"/>
    <mergeCell ref="E345:M345"/>
    <mergeCell ref="P345:U345"/>
    <mergeCell ref="B342:D342"/>
    <mergeCell ref="E342:M342"/>
    <mergeCell ref="P342:U342"/>
    <mergeCell ref="B343:D343"/>
    <mergeCell ref="E343:M343"/>
    <mergeCell ref="P343:U343"/>
    <mergeCell ref="B340:D340"/>
    <mergeCell ref="E340:M340"/>
    <mergeCell ref="P340:U340"/>
    <mergeCell ref="B341:D341"/>
    <mergeCell ref="E341:M341"/>
    <mergeCell ref="P341:U341"/>
    <mergeCell ref="B338:D338"/>
    <mergeCell ref="E338:M338"/>
    <mergeCell ref="P338:U338"/>
    <mergeCell ref="B339:D339"/>
    <mergeCell ref="E339:M339"/>
    <mergeCell ref="P339:U339"/>
    <mergeCell ref="B336:D336"/>
    <mergeCell ref="E336:M336"/>
    <mergeCell ref="P336:U336"/>
    <mergeCell ref="B337:D337"/>
    <mergeCell ref="E337:M337"/>
    <mergeCell ref="P337:U337"/>
    <mergeCell ref="B334:D334"/>
    <mergeCell ref="E334:M334"/>
    <mergeCell ref="P334:U334"/>
    <mergeCell ref="B335:D335"/>
    <mergeCell ref="E335:M335"/>
    <mergeCell ref="P335:U335"/>
    <mergeCell ref="B332:D332"/>
    <mergeCell ref="E332:M332"/>
    <mergeCell ref="P332:U332"/>
    <mergeCell ref="B333:D333"/>
    <mergeCell ref="E333:M333"/>
    <mergeCell ref="P333:U333"/>
    <mergeCell ref="B330:D330"/>
    <mergeCell ref="E330:M330"/>
    <mergeCell ref="P330:U330"/>
    <mergeCell ref="B331:D331"/>
    <mergeCell ref="E331:M331"/>
    <mergeCell ref="P331:U331"/>
    <mergeCell ref="B328:D328"/>
    <mergeCell ref="E328:M328"/>
    <mergeCell ref="P328:U328"/>
    <mergeCell ref="B329:D329"/>
    <mergeCell ref="E329:M329"/>
    <mergeCell ref="P329:U329"/>
    <mergeCell ref="B326:D326"/>
    <mergeCell ref="E326:M326"/>
    <mergeCell ref="P326:U326"/>
    <mergeCell ref="B327:D327"/>
    <mergeCell ref="E327:M327"/>
    <mergeCell ref="P327:U327"/>
    <mergeCell ref="B324:D324"/>
    <mergeCell ref="E324:M324"/>
    <mergeCell ref="P324:U324"/>
    <mergeCell ref="B325:D325"/>
    <mergeCell ref="E325:M325"/>
    <mergeCell ref="P325:U325"/>
    <mergeCell ref="B322:D322"/>
    <mergeCell ref="E322:M322"/>
    <mergeCell ref="P322:U322"/>
    <mergeCell ref="B323:D323"/>
    <mergeCell ref="E323:M323"/>
    <mergeCell ref="P323:U323"/>
    <mergeCell ref="B320:D320"/>
    <mergeCell ref="E320:M320"/>
    <mergeCell ref="P320:U320"/>
    <mergeCell ref="B321:D321"/>
    <mergeCell ref="E321:M321"/>
    <mergeCell ref="P321:U321"/>
    <mergeCell ref="B318:D318"/>
    <mergeCell ref="E318:M318"/>
    <mergeCell ref="P318:U318"/>
    <mergeCell ref="B319:D319"/>
    <mergeCell ref="E319:M319"/>
    <mergeCell ref="P319:U319"/>
    <mergeCell ref="B316:D316"/>
    <mergeCell ref="E316:M316"/>
    <mergeCell ref="P316:U316"/>
    <mergeCell ref="B317:D317"/>
    <mergeCell ref="E317:M317"/>
    <mergeCell ref="P317:U317"/>
    <mergeCell ref="B314:D314"/>
    <mergeCell ref="E314:M314"/>
    <mergeCell ref="P314:U314"/>
    <mergeCell ref="B315:D315"/>
    <mergeCell ref="E315:M315"/>
    <mergeCell ref="P315:U315"/>
    <mergeCell ref="B312:D312"/>
    <mergeCell ref="E312:M312"/>
    <mergeCell ref="P312:U312"/>
    <mergeCell ref="B313:D313"/>
    <mergeCell ref="E313:M313"/>
    <mergeCell ref="P313:U313"/>
    <mergeCell ref="B310:D310"/>
    <mergeCell ref="E310:M310"/>
    <mergeCell ref="P310:U310"/>
    <mergeCell ref="B311:D311"/>
    <mergeCell ref="E311:M311"/>
    <mergeCell ref="P311:U311"/>
    <mergeCell ref="B306:D306"/>
    <mergeCell ref="H306:K306"/>
    <mergeCell ref="M306:Q306"/>
    <mergeCell ref="B307:D307"/>
    <mergeCell ref="H307:K307"/>
    <mergeCell ref="M307:Q307"/>
    <mergeCell ref="B304:D304"/>
    <mergeCell ref="H304:K304"/>
    <mergeCell ref="M304:Q304"/>
    <mergeCell ref="B305:D305"/>
    <mergeCell ref="H305:K305"/>
    <mergeCell ref="M305:Q305"/>
    <mergeCell ref="B302:D302"/>
    <mergeCell ref="H302:K302"/>
    <mergeCell ref="M302:Q302"/>
    <mergeCell ref="B303:D303"/>
    <mergeCell ref="H303:K303"/>
    <mergeCell ref="M303:Q303"/>
    <mergeCell ref="B296:D296"/>
    <mergeCell ref="E296:M296"/>
    <mergeCell ref="P296:U296"/>
    <mergeCell ref="B301:D301"/>
    <mergeCell ref="H301:K301"/>
    <mergeCell ref="M301:Q301"/>
    <mergeCell ref="B294:D294"/>
    <mergeCell ref="E294:M294"/>
    <mergeCell ref="P294:U294"/>
    <mergeCell ref="B295:D295"/>
    <mergeCell ref="E295:M295"/>
    <mergeCell ref="P295:U295"/>
    <mergeCell ref="B292:D292"/>
    <mergeCell ref="E292:M292"/>
    <mergeCell ref="P292:U292"/>
    <mergeCell ref="B293:D293"/>
    <mergeCell ref="E293:M293"/>
    <mergeCell ref="P293:U293"/>
    <mergeCell ref="B290:D290"/>
    <mergeCell ref="E290:M290"/>
    <mergeCell ref="P290:U290"/>
    <mergeCell ref="B291:D291"/>
    <mergeCell ref="E291:M291"/>
    <mergeCell ref="P291:U291"/>
    <mergeCell ref="B288:D288"/>
    <mergeCell ref="E288:M288"/>
    <mergeCell ref="P288:U288"/>
    <mergeCell ref="B289:D289"/>
    <mergeCell ref="E289:M289"/>
    <mergeCell ref="P289:U289"/>
    <mergeCell ref="B286:D286"/>
    <mergeCell ref="E286:M286"/>
    <mergeCell ref="P286:U286"/>
    <mergeCell ref="B287:D287"/>
    <mergeCell ref="E287:M287"/>
    <mergeCell ref="P287:U287"/>
    <mergeCell ref="B284:D284"/>
    <mergeCell ref="E284:M284"/>
    <mergeCell ref="P284:U284"/>
    <mergeCell ref="B285:D285"/>
    <mergeCell ref="E285:M285"/>
    <mergeCell ref="P285:U285"/>
    <mergeCell ref="B282:D282"/>
    <mergeCell ref="E282:M282"/>
    <mergeCell ref="P282:U282"/>
    <mergeCell ref="B283:D283"/>
    <mergeCell ref="E283:M283"/>
    <mergeCell ref="P283:U283"/>
    <mergeCell ref="B280:D280"/>
    <mergeCell ref="E280:M280"/>
    <mergeCell ref="P280:U280"/>
    <mergeCell ref="B281:D281"/>
    <mergeCell ref="E281:M281"/>
    <mergeCell ref="P281:U281"/>
    <mergeCell ref="B278:D278"/>
    <mergeCell ref="E278:M278"/>
    <mergeCell ref="P278:U278"/>
    <mergeCell ref="B279:D279"/>
    <mergeCell ref="E279:M279"/>
    <mergeCell ref="P279:U279"/>
    <mergeCell ref="B276:D276"/>
    <mergeCell ref="E276:M276"/>
    <mergeCell ref="P276:U276"/>
    <mergeCell ref="B277:D277"/>
    <mergeCell ref="E277:M277"/>
    <mergeCell ref="P277:U277"/>
    <mergeCell ref="B274:D274"/>
    <mergeCell ref="E274:M274"/>
    <mergeCell ref="P274:U274"/>
    <mergeCell ref="B275:D275"/>
    <mergeCell ref="E275:M275"/>
    <mergeCell ref="P275:U275"/>
    <mergeCell ref="B272:D272"/>
    <mergeCell ref="E272:M272"/>
    <mergeCell ref="P272:U272"/>
    <mergeCell ref="B273:D273"/>
    <mergeCell ref="E273:M273"/>
    <mergeCell ref="P273:U273"/>
    <mergeCell ref="B270:D270"/>
    <mergeCell ref="E270:M270"/>
    <mergeCell ref="P270:U270"/>
    <mergeCell ref="B271:D271"/>
    <mergeCell ref="E271:M271"/>
    <mergeCell ref="P271:U271"/>
    <mergeCell ref="B268:D268"/>
    <mergeCell ref="E268:M268"/>
    <mergeCell ref="P268:U268"/>
    <mergeCell ref="B269:D269"/>
    <mergeCell ref="E269:M269"/>
    <mergeCell ref="P269:U269"/>
    <mergeCell ref="B266:D266"/>
    <mergeCell ref="E266:M266"/>
    <mergeCell ref="P266:U266"/>
    <mergeCell ref="B267:D267"/>
    <mergeCell ref="E267:M267"/>
    <mergeCell ref="P267:U267"/>
    <mergeCell ref="B264:D264"/>
    <mergeCell ref="E264:M264"/>
    <mergeCell ref="P264:U264"/>
    <mergeCell ref="B265:D265"/>
    <mergeCell ref="E265:M265"/>
    <mergeCell ref="P265:U265"/>
    <mergeCell ref="B262:D262"/>
    <mergeCell ref="E262:M262"/>
    <mergeCell ref="P262:U262"/>
    <mergeCell ref="B263:D263"/>
    <mergeCell ref="E263:M263"/>
    <mergeCell ref="P263:U263"/>
    <mergeCell ref="B260:D260"/>
    <mergeCell ref="E260:M260"/>
    <mergeCell ref="P260:U260"/>
    <mergeCell ref="B261:D261"/>
    <mergeCell ref="E261:M261"/>
    <mergeCell ref="P261:U261"/>
    <mergeCell ref="B258:D258"/>
    <mergeCell ref="E258:M258"/>
    <mergeCell ref="P258:U258"/>
    <mergeCell ref="B259:D259"/>
    <mergeCell ref="E259:M259"/>
    <mergeCell ref="P259:U259"/>
    <mergeCell ref="B256:D256"/>
    <mergeCell ref="E256:M256"/>
    <mergeCell ref="P256:U256"/>
    <mergeCell ref="B257:D257"/>
    <mergeCell ref="E257:M257"/>
    <mergeCell ref="P257:U257"/>
    <mergeCell ref="B254:D254"/>
    <mergeCell ref="E254:M254"/>
    <mergeCell ref="P254:U254"/>
    <mergeCell ref="B255:D255"/>
    <mergeCell ref="E255:M255"/>
    <mergeCell ref="P255:U255"/>
    <mergeCell ref="B252:D252"/>
    <mergeCell ref="E252:M252"/>
    <mergeCell ref="P252:U252"/>
    <mergeCell ref="B253:D253"/>
    <mergeCell ref="E253:M253"/>
    <mergeCell ref="P253:U253"/>
    <mergeCell ref="B250:D250"/>
    <mergeCell ref="E250:M250"/>
    <mergeCell ref="P250:U250"/>
    <mergeCell ref="B251:D251"/>
    <mergeCell ref="E251:M251"/>
    <mergeCell ref="P251:U251"/>
    <mergeCell ref="B248:D248"/>
    <mergeCell ref="E248:M248"/>
    <mergeCell ref="P248:U248"/>
    <mergeCell ref="B249:D249"/>
    <mergeCell ref="E249:M249"/>
    <mergeCell ref="P249:U249"/>
    <mergeCell ref="B246:D246"/>
    <mergeCell ref="E246:M246"/>
    <mergeCell ref="P246:U246"/>
    <mergeCell ref="B247:D247"/>
    <mergeCell ref="E247:M247"/>
    <mergeCell ref="P247:U247"/>
    <mergeCell ref="B242:D242"/>
    <mergeCell ref="H242:K242"/>
    <mergeCell ref="L242:P242"/>
    <mergeCell ref="B243:D243"/>
    <mergeCell ref="H243:K243"/>
    <mergeCell ref="L243:P243"/>
    <mergeCell ref="B240:D240"/>
    <mergeCell ref="H240:K240"/>
    <mergeCell ref="L240:P240"/>
    <mergeCell ref="B241:D241"/>
    <mergeCell ref="H241:K241"/>
    <mergeCell ref="L241:P241"/>
    <mergeCell ref="B238:D238"/>
    <mergeCell ref="H238:K238"/>
    <mergeCell ref="L238:P238"/>
    <mergeCell ref="B239:D239"/>
    <mergeCell ref="H239:K239"/>
    <mergeCell ref="L239:P239"/>
    <mergeCell ref="B236:D236"/>
    <mergeCell ref="H236:K236"/>
    <mergeCell ref="L236:P236"/>
    <mergeCell ref="B237:D237"/>
    <mergeCell ref="H237:K237"/>
    <mergeCell ref="L237:P237"/>
    <mergeCell ref="B230:D230"/>
    <mergeCell ref="E230:M230"/>
    <mergeCell ref="Q230:T230"/>
    <mergeCell ref="B231:D231"/>
    <mergeCell ref="E231:M231"/>
    <mergeCell ref="Q231:T231"/>
    <mergeCell ref="B228:D228"/>
    <mergeCell ref="E228:M228"/>
    <mergeCell ref="Q228:T228"/>
    <mergeCell ref="B229:D229"/>
    <mergeCell ref="E229:M229"/>
    <mergeCell ref="Q229:T229"/>
    <mergeCell ref="B226:D226"/>
    <mergeCell ref="E226:M226"/>
    <mergeCell ref="Q226:T226"/>
    <mergeCell ref="B227:D227"/>
    <mergeCell ref="E227:M227"/>
    <mergeCell ref="Q227:T227"/>
    <mergeCell ref="B224:D224"/>
    <mergeCell ref="E224:M224"/>
    <mergeCell ref="Q224:T224"/>
    <mergeCell ref="B225:D225"/>
    <mergeCell ref="E225:M225"/>
    <mergeCell ref="Q225:T225"/>
    <mergeCell ref="B222:D222"/>
    <mergeCell ref="E222:M222"/>
    <mergeCell ref="Q222:T222"/>
    <mergeCell ref="B223:D223"/>
    <mergeCell ref="E223:M223"/>
    <mergeCell ref="Q223:T223"/>
    <mergeCell ref="B220:D220"/>
    <mergeCell ref="E220:M220"/>
    <mergeCell ref="Q220:T220"/>
    <mergeCell ref="B221:D221"/>
    <mergeCell ref="E221:M221"/>
    <mergeCell ref="Q221:T221"/>
    <mergeCell ref="B218:D218"/>
    <mergeCell ref="E218:M218"/>
    <mergeCell ref="Q218:T218"/>
    <mergeCell ref="B219:D219"/>
    <mergeCell ref="E219:M219"/>
    <mergeCell ref="Q219:T219"/>
    <mergeCell ref="B216:D216"/>
    <mergeCell ref="E216:M216"/>
    <mergeCell ref="Q216:T216"/>
    <mergeCell ref="B217:D217"/>
    <mergeCell ref="E217:M217"/>
    <mergeCell ref="Q217:T217"/>
    <mergeCell ref="B214:D214"/>
    <mergeCell ref="E214:M214"/>
    <mergeCell ref="Q214:T214"/>
    <mergeCell ref="B215:D215"/>
    <mergeCell ref="E215:M215"/>
    <mergeCell ref="Q215:T215"/>
    <mergeCell ref="B212:D212"/>
    <mergeCell ref="E212:M212"/>
    <mergeCell ref="Q212:T212"/>
    <mergeCell ref="B213:D213"/>
    <mergeCell ref="E213:M213"/>
    <mergeCell ref="Q213:T213"/>
    <mergeCell ref="B210:D210"/>
    <mergeCell ref="E210:M210"/>
    <mergeCell ref="Q210:T210"/>
    <mergeCell ref="B211:D211"/>
    <mergeCell ref="E211:M211"/>
    <mergeCell ref="Q211:T211"/>
    <mergeCell ref="B208:D208"/>
    <mergeCell ref="E208:M208"/>
    <mergeCell ref="Q208:T208"/>
    <mergeCell ref="B209:D209"/>
    <mergeCell ref="E209:M209"/>
    <mergeCell ref="Q209:T209"/>
    <mergeCell ref="B206:D206"/>
    <mergeCell ref="E206:M206"/>
    <mergeCell ref="Q206:T206"/>
    <mergeCell ref="B207:D207"/>
    <mergeCell ref="E207:M207"/>
    <mergeCell ref="Q207:T207"/>
    <mergeCell ref="B204:D204"/>
    <mergeCell ref="E204:M204"/>
    <mergeCell ref="Q204:T204"/>
    <mergeCell ref="B205:D205"/>
    <mergeCell ref="E205:M205"/>
    <mergeCell ref="Q205:T205"/>
    <mergeCell ref="B202:D202"/>
    <mergeCell ref="E202:M202"/>
    <mergeCell ref="Q202:T202"/>
    <mergeCell ref="B203:D203"/>
    <mergeCell ref="E203:M203"/>
    <mergeCell ref="Q203:T203"/>
    <mergeCell ref="B200:D200"/>
    <mergeCell ref="E200:M200"/>
    <mergeCell ref="Q200:T200"/>
    <mergeCell ref="B201:D201"/>
    <mergeCell ref="E201:M201"/>
    <mergeCell ref="Q201:T201"/>
    <mergeCell ref="B198:D198"/>
    <mergeCell ref="E198:M198"/>
    <mergeCell ref="Q198:T198"/>
    <mergeCell ref="B199:D199"/>
    <mergeCell ref="E199:M199"/>
    <mergeCell ref="Q199:T199"/>
    <mergeCell ref="B196:D196"/>
    <mergeCell ref="E196:M196"/>
    <mergeCell ref="Q196:T196"/>
    <mergeCell ref="B197:D197"/>
    <mergeCell ref="E197:M197"/>
    <mergeCell ref="Q197:T197"/>
    <mergeCell ref="B194:D194"/>
    <mergeCell ref="E194:M194"/>
    <mergeCell ref="Q194:T194"/>
    <mergeCell ref="B195:D195"/>
    <mergeCell ref="E195:M195"/>
    <mergeCell ref="Q195:T195"/>
    <mergeCell ref="B192:D192"/>
    <mergeCell ref="E192:M192"/>
    <mergeCell ref="Q192:T192"/>
    <mergeCell ref="B193:D193"/>
    <mergeCell ref="E193:M193"/>
    <mergeCell ref="Q193:T193"/>
    <mergeCell ref="B188:D188"/>
    <mergeCell ref="H188:K188"/>
    <mergeCell ref="L188:P188"/>
    <mergeCell ref="Q188:U188"/>
    <mergeCell ref="B191:D191"/>
    <mergeCell ref="E191:M191"/>
    <mergeCell ref="Q191:T191"/>
    <mergeCell ref="B187:D187"/>
    <mergeCell ref="H187:K187"/>
    <mergeCell ref="L187:P187"/>
    <mergeCell ref="Q187:U187"/>
    <mergeCell ref="B184:D184"/>
    <mergeCell ref="H184:K184"/>
    <mergeCell ref="L184:P184"/>
    <mergeCell ref="Q184:U184"/>
    <mergeCell ref="B185:D185"/>
    <mergeCell ref="H185:K185"/>
    <mergeCell ref="L185:P185"/>
    <mergeCell ref="Q185:U185"/>
    <mergeCell ref="B186:D186"/>
    <mergeCell ref="H186:K186"/>
    <mergeCell ref="L186:P186"/>
    <mergeCell ref="Q186:U186"/>
    <mergeCell ref="B178:D178"/>
    <mergeCell ref="E178:M178"/>
    <mergeCell ref="P178:U178"/>
    <mergeCell ref="B183:D183"/>
    <mergeCell ref="H183:K183"/>
    <mergeCell ref="L183:P183"/>
    <mergeCell ref="Q183:U183"/>
    <mergeCell ref="B177:D177"/>
    <mergeCell ref="E177:M177"/>
    <mergeCell ref="P177:U177"/>
    <mergeCell ref="B174:D174"/>
    <mergeCell ref="E174:M174"/>
    <mergeCell ref="P174:U174"/>
    <mergeCell ref="B175:D175"/>
    <mergeCell ref="E175:M175"/>
    <mergeCell ref="P175:U175"/>
    <mergeCell ref="B172:D172"/>
    <mergeCell ref="E172:M172"/>
    <mergeCell ref="P172:U172"/>
    <mergeCell ref="B173:D173"/>
    <mergeCell ref="E173:M173"/>
    <mergeCell ref="P173:U173"/>
    <mergeCell ref="B171:D171"/>
    <mergeCell ref="E171:M171"/>
    <mergeCell ref="P171:U171"/>
    <mergeCell ref="B168:D168"/>
    <mergeCell ref="E168:M168"/>
    <mergeCell ref="P168:U168"/>
    <mergeCell ref="B169:D169"/>
    <mergeCell ref="E169:M169"/>
    <mergeCell ref="P169:U169"/>
    <mergeCell ref="B166:D166"/>
    <mergeCell ref="E166:M166"/>
    <mergeCell ref="P166:U166"/>
    <mergeCell ref="B167:D167"/>
    <mergeCell ref="E167:M167"/>
    <mergeCell ref="P167:U167"/>
    <mergeCell ref="B176:D176"/>
    <mergeCell ref="E176:M176"/>
    <mergeCell ref="P176:U176"/>
    <mergeCell ref="B165:D165"/>
    <mergeCell ref="E165:M165"/>
    <mergeCell ref="P165:U165"/>
    <mergeCell ref="B162:D162"/>
    <mergeCell ref="E162:M162"/>
    <mergeCell ref="P162:U162"/>
    <mergeCell ref="B163:D163"/>
    <mergeCell ref="E163:M163"/>
    <mergeCell ref="P163:U163"/>
    <mergeCell ref="B160:D160"/>
    <mergeCell ref="E160:M160"/>
    <mergeCell ref="P160:U160"/>
    <mergeCell ref="B161:D161"/>
    <mergeCell ref="E161:M161"/>
    <mergeCell ref="P161:U161"/>
    <mergeCell ref="B170:D170"/>
    <mergeCell ref="E170:M170"/>
    <mergeCell ref="P170:U170"/>
    <mergeCell ref="B159:D159"/>
    <mergeCell ref="E159:M159"/>
    <mergeCell ref="P159:U159"/>
    <mergeCell ref="B156:D156"/>
    <mergeCell ref="E156:M156"/>
    <mergeCell ref="P156:U156"/>
    <mergeCell ref="B157:D157"/>
    <mergeCell ref="E157:M157"/>
    <mergeCell ref="P157:U157"/>
    <mergeCell ref="B154:D154"/>
    <mergeCell ref="E154:M154"/>
    <mergeCell ref="P154:U154"/>
    <mergeCell ref="B155:D155"/>
    <mergeCell ref="E155:M155"/>
    <mergeCell ref="P155:U155"/>
    <mergeCell ref="B164:D164"/>
    <mergeCell ref="E164:M164"/>
    <mergeCell ref="P164:U164"/>
    <mergeCell ref="B153:D153"/>
    <mergeCell ref="E153:M153"/>
    <mergeCell ref="P153:U153"/>
    <mergeCell ref="B150:D150"/>
    <mergeCell ref="E150:M150"/>
    <mergeCell ref="P150:U150"/>
    <mergeCell ref="B151:D151"/>
    <mergeCell ref="E151:M151"/>
    <mergeCell ref="P151:U151"/>
    <mergeCell ref="B148:D148"/>
    <mergeCell ref="E148:M148"/>
    <mergeCell ref="P148:U148"/>
    <mergeCell ref="B149:D149"/>
    <mergeCell ref="E149:M149"/>
    <mergeCell ref="P149:U149"/>
    <mergeCell ref="B158:D158"/>
    <mergeCell ref="E158:M158"/>
    <mergeCell ref="P158:U158"/>
    <mergeCell ref="B147:D147"/>
    <mergeCell ref="E147:M147"/>
    <mergeCell ref="P147:U147"/>
    <mergeCell ref="B144:D144"/>
    <mergeCell ref="E144:M144"/>
    <mergeCell ref="P144:U144"/>
    <mergeCell ref="B145:D145"/>
    <mergeCell ref="E145:M145"/>
    <mergeCell ref="P145:U145"/>
    <mergeCell ref="B142:D142"/>
    <mergeCell ref="E142:M142"/>
    <mergeCell ref="P142:U142"/>
    <mergeCell ref="B143:D143"/>
    <mergeCell ref="E143:M143"/>
    <mergeCell ref="P143:U143"/>
    <mergeCell ref="B152:D152"/>
    <mergeCell ref="E152:M152"/>
    <mergeCell ref="P152:U152"/>
    <mergeCell ref="B141:D141"/>
    <mergeCell ref="E141:M141"/>
    <mergeCell ref="P141:U141"/>
    <mergeCell ref="B138:D138"/>
    <mergeCell ref="E138:M138"/>
    <mergeCell ref="P138:U138"/>
    <mergeCell ref="B139:D139"/>
    <mergeCell ref="E139:M139"/>
    <mergeCell ref="P139:U139"/>
    <mergeCell ref="B134:D134"/>
    <mergeCell ref="H134:K134"/>
    <mergeCell ref="M134:Q134"/>
    <mergeCell ref="B135:D135"/>
    <mergeCell ref="H135:K135"/>
    <mergeCell ref="M135:Q135"/>
    <mergeCell ref="B146:D146"/>
    <mergeCell ref="E146:M146"/>
    <mergeCell ref="P146:U146"/>
    <mergeCell ref="B133:D133"/>
    <mergeCell ref="H133:K133"/>
    <mergeCell ref="M133:Q133"/>
    <mergeCell ref="B130:D130"/>
    <mergeCell ref="H130:K130"/>
    <mergeCell ref="M130:Q130"/>
    <mergeCell ref="B131:D131"/>
    <mergeCell ref="H131:K131"/>
    <mergeCell ref="M131:Q131"/>
    <mergeCell ref="B128:D128"/>
    <mergeCell ref="H128:K128"/>
    <mergeCell ref="M128:Q128"/>
    <mergeCell ref="B129:D129"/>
    <mergeCell ref="H129:K129"/>
    <mergeCell ref="M129:Q129"/>
    <mergeCell ref="B140:D140"/>
    <mergeCell ref="E140:M140"/>
    <mergeCell ref="P140:U140"/>
    <mergeCell ref="B127:D127"/>
    <mergeCell ref="H127:K127"/>
    <mergeCell ref="M127:Q127"/>
    <mergeCell ref="B120:D120"/>
    <mergeCell ref="E120:M120"/>
    <mergeCell ref="P120:U120"/>
    <mergeCell ref="B121:D121"/>
    <mergeCell ref="E121:M121"/>
    <mergeCell ref="P121:U121"/>
    <mergeCell ref="B118:D118"/>
    <mergeCell ref="E118:M118"/>
    <mergeCell ref="P118:U118"/>
    <mergeCell ref="B119:D119"/>
    <mergeCell ref="E119:M119"/>
    <mergeCell ref="P119:U119"/>
    <mergeCell ref="B132:D132"/>
    <mergeCell ref="H132:K132"/>
    <mergeCell ref="M132:Q132"/>
    <mergeCell ref="B117:D117"/>
    <mergeCell ref="E117:M117"/>
    <mergeCell ref="P117:U117"/>
    <mergeCell ref="B114:D114"/>
    <mergeCell ref="E114:M114"/>
    <mergeCell ref="P114:U114"/>
    <mergeCell ref="B115:D115"/>
    <mergeCell ref="E115:M115"/>
    <mergeCell ref="P115:U115"/>
    <mergeCell ref="B112:D112"/>
    <mergeCell ref="E112:M112"/>
    <mergeCell ref="P112:U112"/>
    <mergeCell ref="B113:D113"/>
    <mergeCell ref="E113:M113"/>
    <mergeCell ref="P113:U113"/>
    <mergeCell ref="B126:D126"/>
    <mergeCell ref="H126:K126"/>
    <mergeCell ref="M126:Q126"/>
    <mergeCell ref="B111:D111"/>
    <mergeCell ref="E111:M111"/>
    <mergeCell ref="P111:U111"/>
    <mergeCell ref="B108:D108"/>
    <mergeCell ref="E108:M108"/>
    <mergeCell ref="P108:U108"/>
    <mergeCell ref="B109:D109"/>
    <mergeCell ref="E109:M109"/>
    <mergeCell ref="P109:U109"/>
    <mergeCell ref="B106:D106"/>
    <mergeCell ref="E106:M106"/>
    <mergeCell ref="P106:U106"/>
    <mergeCell ref="B107:D107"/>
    <mergeCell ref="E107:M107"/>
    <mergeCell ref="P107:U107"/>
    <mergeCell ref="B116:D116"/>
    <mergeCell ref="E116:M116"/>
    <mergeCell ref="P116:U116"/>
    <mergeCell ref="B105:D105"/>
    <mergeCell ref="E105:M105"/>
    <mergeCell ref="P105:U105"/>
    <mergeCell ref="B102:D102"/>
    <mergeCell ref="E102:M102"/>
    <mergeCell ref="P102:U102"/>
    <mergeCell ref="B103:D103"/>
    <mergeCell ref="E103:M103"/>
    <mergeCell ref="P103:U103"/>
    <mergeCell ref="B100:D100"/>
    <mergeCell ref="E100:M100"/>
    <mergeCell ref="P100:U100"/>
    <mergeCell ref="B101:D101"/>
    <mergeCell ref="E101:M101"/>
    <mergeCell ref="P101:U101"/>
    <mergeCell ref="B110:D110"/>
    <mergeCell ref="E110:M110"/>
    <mergeCell ref="P110:U110"/>
    <mergeCell ref="B99:D99"/>
    <mergeCell ref="E99:M99"/>
    <mergeCell ref="P99:U99"/>
    <mergeCell ref="B96:D96"/>
    <mergeCell ref="E96:M96"/>
    <mergeCell ref="P96:U96"/>
    <mergeCell ref="B97:D97"/>
    <mergeCell ref="E97:M97"/>
    <mergeCell ref="P97:U97"/>
    <mergeCell ref="B94:D94"/>
    <mergeCell ref="E94:M94"/>
    <mergeCell ref="P94:U94"/>
    <mergeCell ref="B95:D95"/>
    <mergeCell ref="E95:M95"/>
    <mergeCell ref="P95:U95"/>
    <mergeCell ref="B104:D104"/>
    <mergeCell ref="E104:M104"/>
    <mergeCell ref="P104:U104"/>
    <mergeCell ref="B93:D93"/>
    <mergeCell ref="E93:M93"/>
    <mergeCell ref="Q93:V93"/>
    <mergeCell ref="B90:D90"/>
    <mergeCell ref="E90:M90"/>
    <mergeCell ref="Q90:V90"/>
    <mergeCell ref="B91:D91"/>
    <mergeCell ref="E91:M91"/>
    <mergeCell ref="Q91:V91"/>
    <mergeCell ref="B88:D88"/>
    <mergeCell ref="E88:M88"/>
    <mergeCell ref="Q88:V88"/>
    <mergeCell ref="B89:D89"/>
    <mergeCell ref="E89:M89"/>
    <mergeCell ref="Q89:V89"/>
    <mergeCell ref="B98:D98"/>
    <mergeCell ref="E98:M98"/>
    <mergeCell ref="P98:U98"/>
    <mergeCell ref="B87:D87"/>
    <mergeCell ref="E87:M87"/>
    <mergeCell ref="Q87:V87"/>
    <mergeCell ref="B84:D84"/>
    <mergeCell ref="E84:M84"/>
    <mergeCell ref="Q84:V84"/>
    <mergeCell ref="B85:D85"/>
    <mergeCell ref="E85:M85"/>
    <mergeCell ref="Q85:V85"/>
    <mergeCell ref="B82:D82"/>
    <mergeCell ref="E82:M82"/>
    <mergeCell ref="Q82:V82"/>
    <mergeCell ref="B83:D83"/>
    <mergeCell ref="E83:M83"/>
    <mergeCell ref="Q83:V83"/>
    <mergeCell ref="B92:D92"/>
    <mergeCell ref="E92:M92"/>
    <mergeCell ref="Q92:V92"/>
    <mergeCell ref="B81:D81"/>
    <mergeCell ref="E81:M81"/>
    <mergeCell ref="Q81:V81"/>
    <mergeCell ref="B78:D78"/>
    <mergeCell ref="E78:M78"/>
    <mergeCell ref="Q78:V78"/>
    <mergeCell ref="B79:D79"/>
    <mergeCell ref="E79:M79"/>
    <mergeCell ref="Q79:V79"/>
    <mergeCell ref="B76:D76"/>
    <mergeCell ref="E76:M76"/>
    <mergeCell ref="Q76:V76"/>
    <mergeCell ref="B77:D77"/>
    <mergeCell ref="E77:M77"/>
    <mergeCell ref="Q77:V77"/>
    <mergeCell ref="B86:D86"/>
    <mergeCell ref="E86:M86"/>
    <mergeCell ref="Q86:V86"/>
    <mergeCell ref="B75:D75"/>
    <mergeCell ref="E75:M75"/>
    <mergeCell ref="Q75:V75"/>
    <mergeCell ref="B72:D72"/>
    <mergeCell ref="E72:M72"/>
    <mergeCell ref="Q72:V72"/>
    <mergeCell ref="B73:D73"/>
    <mergeCell ref="E73:M73"/>
    <mergeCell ref="Q73:V73"/>
    <mergeCell ref="B70:D70"/>
    <mergeCell ref="E70:M70"/>
    <mergeCell ref="Q70:V70"/>
    <mergeCell ref="B71:D71"/>
    <mergeCell ref="E71:M71"/>
    <mergeCell ref="Q71:V71"/>
    <mergeCell ref="B80:D80"/>
    <mergeCell ref="E80:M80"/>
    <mergeCell ref="Q80:V80"/>
    <mergeCell ref="B69:D69"/>
    <mergeCell ref="E69:M69"/>
    <mergeCell ref="Q69:V69"/>
    <mergeCell ref="B66:D66"/>
    <mergeCell ref="E66:M66"/>
    <mergeCell ref="Q66:V66"/>
    <mergeCell ref="B67:D67"/>
    <mergeCell ref="E67:M67"/>
    <mergeCell ref="Q67:V67"/>
    <mergeCell ref="B64:D64"/>
    <mergeCell ref="E64:M64"/>
    <mergeCell ref="Q64:V64"/>
    <mergeCell ref="B65:D65"/>
    <mergeCell ref="E65:M65"/>
    <mergeCell ref="Q65:V65"/>
    <mergeCell ref="B74:D74"/>
    <mergeCell ref="E74:M74"/>
    <mergeCell ref="Q74:V74"/>
    <mergeCell ref="B63:D63"/>
    <mergeCell ref="E63:M63"/>
    <mergeCell ref="Q63:V63"/>
    <mergeCell ref="B60:D60"/>
    <mergeCell ref="E60:M60"/>
    <mergeCell ref="Q60:V60"/>
    <mergeCell ref="B61:D61"/>
    <mergeCell ref="E61:M61"/>
    <mergeCell ref="Q61:V61"/>
    <mergeCell ref="B58:D58"/>
    <mergeCell ref="E58:M58"/>
    <mergeCell ref="Q58:V58"/>
    <mergeCell ref="B59:D59"/>
    <mergeCell ref="E59:M59"/>
    <mergeCell ref="Q59:V59"/>
    <mergeCell ref="B68:D68"/>
    <mergeCell ref="E68:M68"/>
    <mergeCell ref="Q68:V68"/>
    <mergeCell ref="B57:D57"/>
    <mergeCell ref="E57:M57"/>
    <mergeCell ref="Q57:V57"/>
    <mergeCell ref="B54:D54"/>
    <mergeCell ref="E54:M54"/>
    <mergeCell ref="Q54:V54"/>
    <mergeCell ref="B55:D55"/>
    <mergeCell ref="E55:M55"/>
    <mergeCell ref="Q55:V55"/>
    <mergeCell ref="B52:D52"/>
    <mergeCell ref="E52:M52"/>
    <mergeCell ref="Q52:V52"/>
    <mergeCell ref="B53:D53"/>
    <mergeCell ref="E53:M53"/>
    <mergeCell ref="Q53:V53"/>
    <mergeCell ref="B62:D62"/>
    <mergeCell ref="E62:M62"/>
    <mergeCell ref="Q62:V62"/>
    <mergeCell ref="B51:D51"/>
    <mergeCell ref="E51:M51"/>
    <mergeCell ref="Q51:V51"/>
    <mergeCell ref="B48:D48"/>
    <mergeCell ref="E48:M48"/>
    <mergeCell ref="Q48:V48"/>
    <mergeCell ref="B49:D49"/>
    <mergeCell ref="E49:M49"/>
    <mergeCell ref="Q49:V49"/>
    <mergeCell ref="B46:D46"/>
    <mergeCell ref="E46:M46"/>
    <mergeCell ref="Q46:V46"/>
    <mergeCell ref="B47:D47"/>
    <mergeCell ref="E47:M47"/>
    <mergeCell ref="Q47:V47"/>
    <mergeCell ref="B56:D56"/>
    <mergeCell ref="E56:M56"/>
    <mergeCell ref="Q56:V56"/>
    <mergeCell ref="B45:D45"/>
    <mergeCell ref="E45:M45"/>
    <mergeCell ref="Q45:V45"/>
    <mergeCell ref="B42:D42"/>
    <mergeCell ref="E42:M42"/>
    <mergeCell ref="Q42:V42"/>
    <mergeCell ref="B43:D43"/>
    <mergeCell ref="E43:M43"/>
    <mergeCell ref="Q43:V43"/>
    <mergeCell ref="B40:D40"/>
    <mergeCell ref="E40:M40"/>
    <mergeCell ref="Q40:V40"/>
    <mergeCell ref="B41:D41"/>
    <mergeCell ref="E41:M41"/>
    <mergeCell ref="Q41:V41"/>
    <mergeCell ref="B50:D50"/>
    <mergeCell ref="E50:M50"/>
    <mergeCell ref="Q50:V50"/>
    <mergeCell ref="B39:D39"/>
    <mergeCell ref="E39:M39"/>
    <mergeCell ref="Q39:V39"/>
    <mergeCell ref="B36:D36"/>
    <mergeCell ref="E36:M36"/>
    <mergeCell ref="Q36:V36"/>
    <mergeCell ref="B37:D37"/>
    <mergeCell ref="E37:M37"/>
    <mergeCell ref="Q37:V37"/>
    <mergeCell ref="B34:D34"/>
    <mergeCell ref="E34:M34"/>
    <mergeCell ref="Q34:V34"/>
    <mergeCell ref="B35:D35"/>
    <mergeCell ref="E35:M35"/>
    <mergeCell ref="Q35:V35"/>
    <mergeCell ref="B44:D44"/>
    <mergeCell ref="E44:M44"/>
    <mergeCell ref="Q44:V44"/>
    <mergeCell ref="B33:D33"/>
    <mergeCell ref="E33:M33"/>
    <mergeCell ref="Q33:V33"/>
    <mergeCell ref="B30:D30"/>
    <mergeCell ref="E30:M30"/>
    <mergeCell ref="Q30:V30"/>
    <mergeCell ref="B31:D31"/>
    <mergeCell ref="E31:M31"/>
    <mergeCell ref="Q31:V31"/>
    <mergeCell ref="B28:D28"/>
    <mergeCell ref="E28:M28"/>
    <mergeCell ref="Q28:V28"/>
    <mergeCell ref="B29:D29"/>
    <mergeCell ref="E29:M29"/>
    <mergeCell ref="Q29:V29"/>
    <mergeCell ref="B38:D38"/>
    <mergeCell ref="E38:M38"/>
    <mergeCell ref="Q38:V38"/>
    <mergeCell ref="H17:K17"/>
    <mergeCell ref="M17:P17"/>
    <mergeCell ref="Q17:W17"/>
    <mergeCell ref="B18:D18"/>
    <mergeCell ref="H18:K18"/>
    <mergeCell ref="M18:P18"/>
    <mergeCell ref="Q18:W18"/>
    <mergeCell ref="B23:D23"/>
    <mergeCell ref="H23:K23"/>
    <mergeCell ref="M23:P23"/>
    <mergeCell ref="Q23:W23"/>
    <mergeCell ref="B24:D24"/>
    <mergeCell ref="H24:K24"/>
    <mergeCell ref="M24:P24"/>
    <mergeCell ref="Q24:W24"/>
    <mergeCell ref="B32:D32"/>
    <mergeCell ref="E32:M32"/>
    <mergeCell ref="Q32:V32"/>
    <mergeCell ref="A7:M7"/>
    <mergeCell ref="B15:D15"/>
    <mergeCell ref="H15:K15"/>
    <mergeCell ref="M15:P15"/>
    <mergeCell ref="Q15:W15"/>
    <mergeCell ref="B16:D16"/>
    <mergeCell ref="H16:K16"/>
    <mergeCell ref="M16:P16"/>
    <mergeCell ref="Q16:W16"/>
    <mergeCell ref="D2:Q2"/>
    <mergeCell ref="A6:M6"/>
    <mergeCell ref="B14:D14"/>
    <mergeCell ref="H14:K14"/>
    <mergeCell ref="M14:P14"/>
    <mergeCell ref="Q14:W14"/>
    <mergeCell ref="B22:D22"/>
    <mergeCell ref="H22:K22"/>
    <mergeCell ref="M22:P22"/>
    <mergeCell ref="Q22:W22"/>
    <mergeCell ref="B19:D19"/>
    <mergeCell ref="H19:K19"/>
    <mergeCell ref="M19:P19"/>
    <mergeCell ref="Q19:W19"/>
    <mergeCell ref="B20:D20"/>
    <mergeCell ref="H20:K20"/>
    <mergeCell ref="M20:P20"/>
    <mergeCell ref="Q20:W20"/>
    <mergeCell ref="B21:D21"/>
    <mergeCell ref="H21:K21"/>
    <mergeCell ref="M21:P21"/>
    <mergeCell ref="Q21:W21"/>
    <mergeCell ref="B17:D17"/>
  </mergeCells>
  <conditionalFormatting sqref="Y244">
    <cfRule type="cellIs" dxfId="119" priority="59" operator="equal">
      <formula>"KO"</formula>
    </cfRule>
    <cfRule type="cellIs" dxfId="118" priority="60" operator="equal">
      <formula>"OK"</formula>
    </cfRule>
  </conditionalFormatting>
  <conditionalFormatting sqref="Z189">
    <cfRule type="cellIs" dxfId="117" priority="57" operator="equal">
      <formula>"KO"</formula>
    </cfRule>
    <cfRule type="cellIs" dxfId="116" priority="58" operator="equal">
      <formula>"OK"</formula>
    </cfRule>
  </conditionalFormatting>
  <conditionalFormatting sqref="Z136">
    <cfRule type="cellIs" dxfId="115" priority="55" operator="equal">
      <formula>"KO"</formula>
    </cfRule>
    <cfRule type="cellIs" dxfId="114" priority="56" operator="equal">
      <formula>"OK"</formula>
    </cfRule>
  </conditionalFormatting>
  <conditionalFormatting sqref="Z308">
    <cfRule type="cellIs" dxfId="113" priority="51" operator="equal">
      <formula>"KO"</formula>
    </cfRule>
    <cfRule type="cellIs" dxfId="112" priority="52" operator="equal">
      <formula>"OK"</formula>
    </cfRule>
  </conditionalFormatting>
  <conditionalFormatting sqref="Z384">
    <cfRule type="cellIs" dxfId="111" priority="49" operator="equal">
      <formula>"KO"</formula>
    </cfRule>
    <cfRule type="cellIs" dxfId="110" priority="50" operator="equal">
      <formula>"OK"</formula>
    </cfRule>
  </conditionalFormatting>
  <conditionalFormatting sqref="AD15:AD24">
    <cfRule type="cellIs" dxfId="109" priority="47" operator="equal">
      <formula>"KO"</formula>
    </cfRule>
    <cfRule type="cellIs" dxfId="108" priority="48" operator="equal">
      <formula>"OK"</formula>
    </cfRule>
  </conditionalFormatting>
  <conditionalFormatting sqref="Q559:Q577">
    <cfRule type="cellIs" dxfId="107" priority="23" operator="equal">
      <formula>"KO"</formula>
    </cfRule>
    <cfRule type="cellIs" dxfId="106" priority="24" operator="equal">
      <formula>"OK"</formula>
    </cfRule>
  </conditionalFormatting>
  <conditionalFormatting sqref="R127:R135">
    <cfRule type="cellIs" dxfId="105" priority="45" operator="equal">
      <formula>"KO"</formula>
    </cfRule>
    <cfRule type="cellIs" dxfId="104" priority="46" operator="equal">
      <formula>"OK"</formula>
    </cfRule>
  </conditionalFormatting>
  <conditionalFormatting sqref="V184:V188">
    <cfRule type="cellIs" dxfId="103" priority="43" operator="equal">
      <formula>"KO"</formula>
    </cfRule>
    <cfRule type="cellIs" dxfId="102" priority="44" operator="equal">
      <formula>"OK"</formula>
    </cfRule>
  </conditionalFormatting>
  <conditionalFormatting sqref="Q237">
    <cfRule type="cellIs" dxfId="101" priority="41" operator="equal">
      <formula>"KO"</formula>
    </cfRule>
    <cfRule type="cellIs" dxfId="100" priority="42" operator="equal">
      <formula>"OK"</formula>
    </cfRule>
  </conditionalFormatting>
  <conditionalFormatting sqref="Q238">
    <cfRule type="cellIs" dxfId="99" priority="39" operator="equal">
      <formula>"KO"</formula>
    </cfRule>
    <cfRule type="cellIs" dxfId="98" priority="40" operator="equal">
      <formula>"OK"</formula>
    </cfRule>
  </conditionalFormatting>
  <conditionalFormatting sqref="Q239">
    <cfRule type="cellIs" dxfId="97" priority="37" operator="equal">
      <formula>"KO"</formula>
    </cfRule>
    <cfRule type="cellIs" dxfId="96" priority="38" operator="equal">
      <formula>"OK"</formula>
    </cfRule>
  </conditionalFormatting>
  <conditionalFormatting sqref="Q240">
    <cfRule type="cellIs" dxfId="95" priority="35" operator="equal">
      <formula>"KO"</formula>
    </cfRule>
    <cfRule type="cellIs" dxfId="94" priority="36" operator="equal">
      <formula>"OK"</formula>
    </cfRule>
  </conditionalFormatting>
  <conditionalFormatting sqref="Q241">
    <cfRule type="cellIs" dxfId="93" priority="33" operator="equal">
      <formula>"KO"</formula>
    </cfRule>
    <cfRule type="cellIs" dxfId="92" priority="34" operator="equal">
      <formula>"OK"</formula>
    </cfRule>
  </conditionalFormatting>
  <conditionalFormatting sqref="Q242">
    <cfRule type="cellIs" dxfId="91" priority="31" operator="equal">
      <formula>"KO"</formula>
    </cfRule>
    <cfRule type="cellIs" dxfId="90" priority="32" operator="equal">
      <formula>"OK"</formula>
    </cfRule>
  </conditionalFormatting>
  <conditionalFormatting sqref="Q243">
    <cfRule type="cellIs" dxfId="89" priority="29" operator="equal">
      <formula>"KO"</formula>
    </cfRule>
    <cfRule type="cellIs" dxfId="88" priority="30" operator="equal">
      <formula>"OK"</formula>
    </cfRule>
  </conditionalFormatting>
  <conditionalFormatting sqref="R302:R307">
    <cfRule type="cellIs" dxfId="87" priority="27" operator="equal">
      <formula>"KO"</formula>
    </cfRule>
    <cfRule type="cellIs" dxfId="86" priority="28" operator="equal">
      <formula>"OK"</formula>
    </cfRule>
  </conditionalFormatting>
  <conditionalFormatting sqref="V366:V383">
    <cfRule type="cellIs" dxfId="85" priority="25" operator="equal">
      <formula>"KO"</formula>
    </cfRule>
    <cfRule type="cellIs" dxfId="84" priority="26" operator="equal">
      <formula>"OK"</formula>
    </cfRule>
  </conditionalFormatting>
  <conditionalFormatting sqref="T136">
    <cfRule type="cellIs" dxfId="83" priority="19" operator="equal">
      <formula>"KO"</formula>
    </cfRule>
    <cfRule type="cellIs" dxfId="82" priority="20" operator="equal">
      <formula>"OK"</formula>
    </cfRule>
  </conditionalFormatting>
  <conditionalFormatting sqref="Z577">
    <cfRule type="cellIs" dxfId="81" priority="17" operator="equal">
      <formula>"KO"</formula>
    </cfRule>
    <cfRule type="cellIs" dxfId="80" priority="18" operator="equal">
      <formula>"OK"</formula>
    </cfRule>
  </conditionalFormatting>
  <dataValidations count="1">
    <dataValidation showDropDown="1" showInputMessage="1" showErrorMessage="1" sqref="B15:D2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Valors!$A$2:$A$19</xm:f>
          </x14:formula1>
          <xm:sqref>B366:D383 B559:D577 B184:D188 B237:D243 B127:D135 B302:D307</xm:sqref>
        </x14:dataValidation>
        <x14:dataValidation type="list" allowBlank="1" showInputMessage="1" showErrorMessage="1">
          <x14:formula1>
            <xm:f>Valors!$C$2:$C$3</xm:f>
          </x14:formula1>
          <xm:sqref>U192:U231 P192:Q231 P139:U178 P94:U121 P247:U296 P311:U360 L127:L135 P581:U747 P387:Q553 L302:L307</xm:sqref>
        </x14:dataValidation>
        <x14:dataValidation type="list" allowBlank="1" showInputMessage="1" showErrorMessage="1">
          <x14:formula1>
            <xm:f>Valors!$C$2:$C$4</xm:f>
          </x14:formula1>
          <xm:sqref>L15:L24 P29:Y93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5"/>
  <sheetViews>
    <sheetView topLeftCell="P1" zoomScale="70" zoomScaleNormal="70" workbookViewId="0">
      <selection activeCell="X27" sqref="X27"/>
    </sheetView>
  </sheetViews>
  <sheetFormatPr defaultColWidth="9.140625" defaultRowHeight="15.75" x14ac:dyDescent="0.25"/>
  <cols>
    <col min="1" max="1" width="7.140625" style="54" customWidth="1"/>
    <col min="2" max="2" width="33.85546875" style="54" customWidth="1"/>
    <col min="3" max="3" width="9.140625" style="54"/>
    <col min="4" max="4" width="5.140625" style="54" customWidth="1"/>
    <col min="5" max="5" width="19.5703125" style="54" customWidth="1"/>
    <col min="6" max="6" width="22.140625" style="54" customWidth="1"/>
    <col min="7" max="7" width="12.7109375" style="54" customWidth="1"/>
    <col min="8" max="9" width="9.140625" style="54" customWidth="1"/>
    <col min="10" max="10" width="0.85546875" style="54" customWidth="1"/>
    <col min="11" max="11" width="3.5703125" style="54" hidden="1" customWidth="1"/>
    <col min="12" max="12" width="12.5703125" style="54" customWidth="1"/>
    <col min="13" max="14" width="11" style="54" customWidth="1"/>
    <col min="15" max="15" width="24.140625" style="54" customWidth="1"/>
    <col min="16" max="16" width="32.28515625" style="54" customWidth="1"/>
    <col min="17" max="17" width="14.42578125" style="54" customWidth="1"/>
    <col min="18" max="18" width="24.85546875" style="54" customWidth="1"/>
    <col min="19" max="19" width="15.140625" style="54" hidden="1" customWidth="1"/>
    <col min="20" max="20" width="2" style="54" hidden="1" customWidth="1"/>
    <col min="21" max="21" width="8.28515625" style="54" hidden="1" customWidth="1"/>
    <col min="22" max="22" width="4.5703125" style="54" hidden="1" customWidth="1"/>
    <col min="23" max="23" width="22.7109375" style="54" customWidth="1"/>
    <col min="24" max="24" width="39.5703125" style="54" customWidth="1"/>
    <col min="25" max="25" width="25.85546875" style="54" customWidth="1"/>
    <col min="26" max="26" width="40.42578125" style="54" customWidth="1"/>
    <col min="27" max="27" width="24.5703125" style="54" customWidth="1"/>
    <col min="28" max="28" width="40.85546875" style="54" customWidth="1"/>
    <col min="29" max="29" width="18.85546875" style="54" customWidth="1"/>
    <col min="30" max="30" width="23.5703125" style="54" customWidth="1"/>
    <col min="31" max="31" width="19.7109375" style="54" customWidth="1"/>
    <col min="32" max="32" width="17" style="54" customWidth="1"/>
    <col min="33" max="33" width="18.5703125" style="54" customWidth="1"/>
    <col min="34" max="35" width="14.5703125" style="54" customWidth="1"/>
    <col min="36" max="36" width="22.42578125" style="54" customWidth="1"/>
    <col min="37" max="16384" width="9.140625" style="54"/>
  </cols>
  <sheetData>
    <row r="1" spans="1:37" s="47" customFormat="1" ht="13.5" customHeight="1" x14ac:dyDescent="0.25"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AK1" s="49"/>
    </row>
    <row r="2" spans="1:37" s="47" customFormat="1" ht="30.75" customHeight="1" x14ac:dyDescent="0.25">
      <c r="B2" s="50"/>
      <c r="D2" s="181" t="s">
        <v>26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AK2" s="49"/>
    </row>
    <row r="3" spans="1:37" s="47" customFormat="1" x14ac:dyDescent="0.25">
      <c r="D3" s="51"/>
      <c r="E3" s="51"/>
      <c r="F3" s="51"/>
      <c r="G3" s="52"/>
      <c r="H3" s="52"/>
      <c r="I3" s="52"/>
      <c r="J3" s="53"/>
      <c r="K3" s="53"/>
      <c r="L3" s="53"/>
      <c r="M3" s="53"/>
      <c r="N3" s="52"/>
      <c r="O3" s="52"/>
      <c r="P3" s="52"/>
      <c r="Q3" s="52"/>
      <c r="AK3" s="49"/>
    </row>
    <row r="4" spans="1:37" x14ac:dyDescent="0.25">
      <c r="AK4" s="55"/>
    </row>
    <row r="5" spans="1:37" s="47" customFormat="1" ht="12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9"/>
      <c r="T5" s="59"/>
      <c r="U5" s="59"/>
      <c r="V5" s="60"/>
      <c r="AK5" s="49"/>
    </row>
    <row r="6" spans="1:37" s="47" customFormat="1" x14ac:dyDescent="0.25">
      <c r="A6" s="173" t="s">
        <v>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61"/>
      <c r="O6" s="61"/>
      <c r="P6" s="61"/>
      <c r="Q6" s="61"/>
      <c r="R6" s="61"/>
      <c r="AK6" s="49"/>
    </row>
    <row r="7" spans="1:37" s="47" customFormat="1" x14ac:dyDescent="0.25">
      <c r="A7" s="173" t="s">
        <v>74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AK7" s="49"/>
    </row>
    <row r="8" spans="1:37" s="47" customFormat="1" x14ac:dyDescent="0.25">
      <c r="A8" s="167" t="s">
        <v>73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K8" s="49"/>
    </row>
    <row r="9" spans="1:37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AK9" s="55"/>
    </row>
    <row r="10" spans="1:37" s="47" customFormat="1" x14ac:dyDescent="0.25">
      <c r="A10" s="64">
        <v>2</v>
      </c>
      <c r="B10" s="64" t="str">
        <f>VLOOKUP(A10,EXPERIENCIA_REQUERIDA_PERFIL!A:B,2,FALSE)</f>
        <v>Cap de projecte RPA</v>
      </c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1"/>
      <c r="P10" s="21"/>
      <c r="Q10" s="21"/>
      <c r="R10" s="23"/>
      <c r="S10" s="23"/>
      <c r="T10" s="23"/>
      <c r="U10" s="23"/>
      <c r="V10" s="22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9"/>
    </row>
    <row r="11" spans="1:37" s="38" customFormat="1" x14ac:dyDescent="0.25">
      <c r="A11" s="65"/>
      <c r="B11" s="65"/>
      <c r="L11" s="39"/>
      <c r="M11" s="39"/>
      <c r="N11" s="39"/>
      <c r="R11" s="40"/>
      <c r="S11" s="40"/>
      <c r="T11" s="40"/>
      <c r="U11" s="40"/>
      <c r="V11" s="39"/>
      <c r="AD11" s="67" t="s">
        <v>66</v>
      </c>
      <c r="AE11" s="68">
        <f>VLOOKUP($A$10,EXPERIENCIA_REQUERIDA_PERFIL!A:BD,10,FALSE)</f>
        <v>1</v>
      </c>
      <c r="AF11" s="68">
        <f>VLOOKUP($A$10,EXPERIENCIA_REQUERIDA_PERFIL!A:BD,16,FALSE)</f>
        <v>0</v>
      </c>
      <c r="AG11" s="68">
        <f>VLOOKUP($A$10,EXPERIENCIA_REQUERIDA_PERFIL!A:BD,22,FALSE)</f>
        <v>0</v>
      </c>
      <c r="AH11" s="68">
        <f>VLOOKUP($A$10,EXPERIENCIA_REQUERIDA_PERFIL!A:BD,28,FALSE)</f>
        <v>0</v>
      </c>
      <c r="AI11" s="68">
        <f>VLOOKUP($A$10,EXPERIENCIA_REQUERIDA_PERFIL!A:BD,34,FALSE)</f>
        <v>0</v>
      </c>
      <c r="AK11" s="66"/>
    </row>
    <row r="12" spans="1:37" s="38" customFormat="1" x14ac:dyDescent="0.25">
      <c r="A12" s="65"/>
      <c r="B12" s="65"/>
      <c r="L12" s="39"/>
      <c r="M12" s="39"/>
      <c r="N12" s="39"/>
      <c r="R12" s="40"/>
      <c r="S12" s="40"/>
      <c r="T12" s="40"/>
      <c r="U12" s="40"/>
      <c r="V12" s="39"/>
      <c r="AD12" s="67" t="s">
        <v>67</v>
      </c>
      <c r="AE12" s="68">
        <f>VLOOKUP($A$10,EXPERIENCIA_REQUERIDA_PERFIL!A:BD,11,FALSE)</f>
        <v>2</v>
      </c>
      <c r="AF12" s="68">
        <f>VLOOKUP($A$10,EXPERIENCIA_REQUERIDA_PERFIL!A:BD,17,FALSE)</f>
        <v>0</v>
      </c>
      <c r="AG12" s="68">
        <f>VLOOKUP($A$10,EXPERIENCIA_REQUERIDA_PERFIL!A:BD,23,FALSE)</f>
        <v>0</v>
      </c>
      <c r="AH12" s="68">
        <f>VLOOKUP($A$10,EXPERIENCIA_REQUERIDA_PERFIL!A:BD,29,FALSE)</f>
        <v>0</v>
      </c>
      <c r="AI12" s="68">
        <f>VLOOKUP($A$10,EXPERIENCIA_REQUERIDA_PERFIL!A:BD,35,FALSE)</f>
        <v>0</v>
      </c>
      <c r="AJ12" s="68">
        <f>VLOOKUP($A$10,EXPERIENCIA_REQUERIDA_PERFIL!A:BD,5,FALSE)</f>
        <v>0</v>
      </c>
      <c r="AK12" s="66"/>
    </row>
    <row r="13" spans="1:37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 t="s">
        <v>57</v>
      </c>
      <c r="N13" s="72"/>
      <c r="O13" s="72"/>
      <c r="P13" s="73">
        <f>VLOOKUP($A$10,EXPERIENCIA_REQUERIDA_PERFIL!A:BD,7,FALSE)</f>
        <v>2</v>
      </c>
      <c r="Q13" s="71" t="s">
        <v>58</v>
      </c>
      <c r="R13" s="72"/>
      <c r="S13" s="72"/>
      <c r="T13" s="72"/>
      <c r="U13" s="72"/>
      <c r="V13" s="72"/>
      <c r="W13" s="74">
        <f>VLOOKUP($A$10,EXPERIENCIA_REQUERIDA_PERFIL!A:BD,13,FALSE)</f>
        <v>0</v>
      </c>
      <c r="X13" s="71" t="s">
        <v>59</v>
      </c>
      <c r="Y13" s="73">
        <f>VLOOKUP($A$10,EXPERIENCIA_REQUERIDA_PERFIL!A:BD,19,FALSE)</f>
        <v>0</v>
      </c>
      <c r="Z13" s="71" t="s">
        <v>60</v>
      </c>
      <c r="AA13" s="73">
        <f>VLOOKUP($A$10,EXPERIENCIA_REQUERIDA_PERFIL!A:BD,25,FALSE)</f>
        <v>0</v>
      </c>
      <c r="AB13" s="129" t="s">
        <v>64</v>
      </c>
      <c r="AC13" s="136">
        <f>VLOOKUP($A$10,EXPERIENCIA_REQUERIDA_PERFIL!A:BD,31,FALSE)</f>
        <v>0</v>
      </c>
      <c r="AD13" s="122" t="s">
        <v>46</v>
      </c>
      <c r="AE13" s="68">
        <f>VLOOKUP($A$10,EXPERIENCIA_REQUERIDA_PERFIL!A:BD,9,FALSE)</f>
        <v>10</v>
      </c>
      <c r="AF13" s="68">
        <f>VLOOKUP($A$10,EXPERIENCIA_REQUERIDA_PERFIL!A:BD,15,FALSE)</f>
        <v>0</v>
      </c>
      <c r="AG13" s="68">
        <f>VLOOKUP($A$10,EXPERIENCIA_REQUERIDA_PERFIL!A:BD,21,FALSE)</f>
        <v>0</v>
      </c>
      <c r="AH13" s="68">
        <f>VLOOKUP($A$10,EXPERIENCIA_REQUERIDA_PERFIL!A:BD,27,FALSE)</f>
        <v>0</v>
      </c>
      <c r="AI13" s="68">
        <f>VLOOKUP($A$10,EXPERIENCIA_REQUERIDA_PERFIL!A:BD,33,FALSE)</f>
        <v>0</v>
      </c>
      <c r="AJ13" s="68">
        <f>VLOOKUP($A$10,EXPERIENCIA_REQUERIDA_PERFIL!A:BD,5,FALSE)</f>
        <v>0</v>
      </c>
      <c r="AK13" s="55"/>
    </row>
    <row r="14" spans="1:37" s="76" customFormat="1" ht="201" customHeight="1" x14ac:dyDescent="0.25">
      <c r="A14" s="75"/>
      <c r="B14" s="182" t="s">
        <v>15</v>
      </c>
      <c r="C14" s="183"/>
      <c r="D14" s="183"/>
      <c r="E14" s="20" t="s">
        <v>14</v>
      </c>
      <c r="F14" s="20" t="s">
        <v>29</v>
      </c>
      <c r="G14" s="20" t="s">
        <v>25</v>
      </c>
      <c r="H14" s="184" t="s">
        <v>18</v>
      </c>
      <c r="I14" s="185"/>
      <c r="J14" s="185"/>
      <c r="K14" s="185"/>
      <c r="L14" s="20" t="str">
        <f>IF(VLOOKUP($A$10,EXPERIENCIA_REQUERIDA_PERFIL!A:C,3,FALSE)="","",VLOOKUP($A$10,EXPERIENCIA_REQUERIDA_PERFIL!A:C,3,FALSE))</f>
        <v/>
      </c>
      <c r="M14" s="186" t="str">
        <f>IF(VLOOKUP($A$10,EXPERIENCIA_REQUERIDA_PERFIL!A:BD,6,FALSE)="","",VLOOKUP($A$10,EXPERIENCIA_REQUERIDA_PERFIL!A:BD,6,FALSE))</f>
        <v>Gestió de projectes en l’àmbit RPA.</v>
      </c>
      <c r="N14" s="187"/>
      <c r="O14" s="187"/>
      <c r="P14" s="188"/>
      <c r="Q14" s="189" t="str">
        <f>IF(VLOOKUP($A$10,EXPERIENCIA_REQUERIDA_PERFIL!A:BD,12,FALSE)="","",VLOOKUP($A$10,EXPERIENCIA_REQUERIDA_PERFIL!A:BD,12,FALSE))</f>
        <v/>
      </c>
      <c r="R14" s="189"/>
      <c r="S14" s="189"/>
      <c r="T14" s="189"/>
      <c r="U14" s="189"/>
      <c r="V14" s="189"/>
      <c r="W14" s="189"/>
      <c r="X14" s="207" t="str">
        <f>IF(VLOOKUP($A$10,EXPERIENCIA_REQUERIDA_PERFIL!A:BD,18,FALSE)="","",VLOOKUP($A$10,EXPERIENCIA_REQUERIDA_PERFIL!A:BD,18,FALSE))</f>
        <v/>
      </c>
      <c r="Y14" s="208"/>
      <c r="Z14" s="207" t="str">
        <f>IF(VLOOKUP($A$10,EXPERIENCIA_REQUERIDA_PERFIL!A:BD,24,FALSE)="","",VLOOKUP($A$10,EXPERIENCIA_REQUERIDA_PERFIL!A:BD,24,FALSE))</f>
        <v/>
      </c>
      <c r="AA14" s="208"/>
      <c r="AB14" s="207" t="str">
        <f>IF(VLOOKUP($A$10,EXPERIENCIA_REQUERIDA_PERFIL!A:BD,30,FALSE)="","",VLOOKUP($A$10,EXPERIENCIA_REQUERIDA_PERFIL!A:BD,30,FALSE))</f>
        <v/>
      </c>
      <c r="AC14" s="208"/>
      <c r="AD14" s="20" t="s">
        <v>52</v>
      </c>
      <c r="AE14" s="24" t="str">
        <f>IF(AE13=0,"",CONCATENATE("Millora aportada en ",M14))</f>
        <v>Millora aportada en Gestió de projectes en l’àmbit RPA.</v>
      </c>
      <c r="AF14" s="24" t="str">
        <f>IF(AF13=0,"",CONCATENATE("Millora aportada en ",Q14))</f>
        <v/>
      </c>
      <c r="AG14" s="24" t="str">
        <f>IF(AG13=0,"",CONCATENATE("Millora aportada en ",X14))</f>
        <v/>
      </c>
      <c r="AH14" s="24" t="str">
        <f>IF(AH13=0,"",CONCATENATE("Millora aportada en ",Z14))</f>
        <v/>
      </c>
      <c r="AI14" s="24" t="str">
        <f>IF(AI13=0,"",CONCATENATE("Millora aportada en ",AB14))</f>
        <v/>
      </c>
      <c r="AJ14" s="24" t="str">
        <f>IF(AJ12=0,"",VLOOKUP($A$10,EXPERIENCIA_REQUERIDA_PERFIL!A:BD,3,FALSE))</f>
        <v/>
      </c>
      <c r="AK14" s="77"/>
    </row>
    <row r="15" spans="1:37" ht="20.25" customHeight="1" x14ac:dyDescent="0.25">
      <c r="A15" s="69">
        <v>1</v>
      </c>
      <c r="B15" s="174" t="str">
        <f t="shared" ref="B15:B24" si="0">$B$10</f>
        <v>Cap de projecte RPA</v>
      </c>
      <c r="C15" s="174"/>
      <c r="D15" s="174"/>
      <c r="E15" s="78" t="s">
        <v>51</v>
      </c>
      <c r="F15" s="78" t="s">
        <v>65</v>
      </c>
      <c r="G15" s="78">
        <v>100</v>
      </c>
      <c r="H15" s="175">
        <v>5</v>
      </c>
      <c r="I15" s="176"/>
      <c r="J15" s="176"/>
      <c r="K15" s="176"/>
      <c r="L15" s="162" t="s">
        <v>3</v>
      </c>
      <c r="M15" s="177">
        <f t="shared" ref="M15:M24" si="1">IF($M$14="","",ROUND(SUMIF($AE$29:$AE$93,CONCATENATE(E15,"SI"),$AD$29:$AD$93)/12,2))</f>
        <v>4</v>
      </c>
      <c r="N15" s="178"/>
      <c r="O15" s="178"/>
      <c r="P15" s="179"/>
      <c r="Q15" s="180" t="str">
        <f t="shared" ref="Q15:Q24" si="2">IF($Q$14="","",ROUND(SUMIF($AF$29:$AF$68,CONCATENATE(E15,"SI"),$AD$29:$AD$68)/12,2))</f>
        <v/>
      </c>
      <c r="R15" s="180"/>
      <c r="S15" s="180"/>
      <c r="T15" s="180"/>
      <c r="U15" s="180"/>
      <c r="V15" s="180"/>
      <c r="W15" s="180"/>
      <c r="X15" s="177" t="str">
        <f t="shared" ref="X15:X24" si="3">IF($X$14="","",ROUND(SUMIF($AG$29:$AG$68,CONCATENATE(E15,"SI"),$AD$29:$AD$68)/12,2))</f>
        <v/>
      </c>
      <c r="Y15" s="179"/>
      <c r="Z15" s="177" t="str">
        <f t="shared" ref="Z15:Z24" si="4">IF($Z$14="","",ROUND(SUMIF($AH$29:$AH$68,CONCATENATE(E15,"SI"),$AD$29:$AD$68)/12,2))</f>
        <v/>
      </c>
      <c r="AA15" s="179"/>
      <c r="AB15" s="177" t="str">
        <f t="shared" ref="AB15:AB24" si="5">IF($AB$14="","",ROUND(SUMIF($AI$29:$AI$68,CONCATENATE(E15,"SI"),$AD$29:$AD$68)/12,2))</f>
        <v/>
      </c>
      <c r="AC15" s="179"/>
      <c r="AD15" s="79" t="str">
        <f>IF(OR(E15="",M14=""),"N/A",IF(AND(IF($L$14="","SI",IF(VLOOKUP($A$10,EXPERIENCIA_REQUERIDA_PERFIL!A:BD,4,FALSE)="NO","SI",L15))="SI",M15&gt;=$P$13,Q15&gt;=$W$13,X15&gt;=$Y$13),"OK","KO"))</f>
        <v>OK</v>
      </c>
      <c r="AE15" s="80">
        <f>IF(OR($E15="",$M$14="",AE$13=0),"",MAX(TRUNC((M15-$P$13)/AE$11),0))</f>
        <v>2</v>
      </c>
      <c r="AF15" s="80" t="str">
        <f>IF(OR($E15="",$Q$14="",AF$13=0),"",MAX(TRUNC((Q15-$W$13)/AF$11),0))</f>
        <v/>
      </c>
      <c r="AG15" s="80" t="str">
        <f>IF(OR($E15="",$X$14="",AG$13=0),"",MAX(TRUNC((X15-$Y$13)/AG$11),0))</f>
        <v/>
      </c>
      <c r="AH15" s="80" t="str">
        <f>IF(OR($E15="",$Z$14="",AH$13=0),"",MAX(TRUNC(($Z15-$AA$13)/AH$11),0))</f>
        <v/>
      </c>
      <c r="AI15" s="80" t="str">
        <f>IF(OR($E15="",$AB$14="",AI$13=0),"",MAX(TRUNC(($AB15-$AC$13)/AI$11),0))</f>
        <v/>
      </c>
      <c r="AJ15" s="80" t="str">
        <f t="shared" ref="AJ15:AJ24" si="6">IF($AJ$12=0,"",IF(L15="SI",$AJ$12,0))</f>
        <v/>
      </c>
      <c r="AK15" s="55"/>
    </row>
    <row r="16" spans="1:37" ht="20.25" customHeight="1" x14ac:dyDescent="0.25">
      <c r="A16" s="69">
        <f>A15+1</f>
        <v>2</v>
      </c>
      <c r="B16" s="174" t="str">
        <f t="shared" si="0"/>
        <v>Cap de projecte RPA</v>
      </c>
      <c r="C16" s="174"/>
      <c r="D16" s="174"/>
      <c r="E16" s="78"/>
      <c r="F16" s="78"/>
      <c r="G16" s="78"/>
      <c r="H16" s="175"/>
      <c r="I16" s="176"/>
      <c r="J16" s="176"/>
      <c r="K16" s="176"/>
      <c r="L16" s="162" t="s">
        <v>49</v>
      </c>
      <c r="M16" s="177">
        <f t="shared" si="1"/>
        <v>0</v>
      </c>
      <c r="N16" s="178"/>
      <c r="O16" s="178"/>
      <c r="P16" s="179"/>
      <c r="Q16" s="180" t="str">
        <f t="shared" si="2"/>
        <v/>
      </c>
      <c r="R16" s="180"/>
      <c r="S16" s="180"/>
      <c r="T16" s="180"/>
      <c r="U16" s="180"/>
      <c r="V16" s="180"/>
      <c r="W16" s="180"/>
      <c r="X16" s="177" t="str">
        <f t="shared" si="3"/>
        <v/>
      </c>
      <c r="Y16" s="179"/>
      <c r="Z16" s="177" t="str">
        <f t="shared" si="4"/>
        <v/>
      </c>
      <c r="AA16" s="179"/>
      <c r="AB16" s="177" t="str">
        <f t="shared" si="5"/>
        <v/>
      </c>
      <c r="AC16" s="179"/>
      <c r="AD16" s="79" t="str">
        <f>IF(OR(E16="",M15=""),"N/A",IF(AND(IF($L$14="","SI",IF(VLOOKUP($A$10,EXPERIENCIA_REQUERIDA_PERFIL!A:BD,4,FALSE)="NO","SI",L16))="SI",M16&gt;=$P$13,Q16&gt;=$W$13,X16&gt;=$Y$13),"OK","KO"))</f>
        <v>N/A</v>
      </c>
      <c r="AE16" s="80" t="str">
        <f t="shared" ref="AE16:AE24" si="7">IF(OR($E16="",$M$14="",AE$13=0),"",MAX(TRUNC((M16-$P$13)/AE$11),0))</f>
        <v/>
      </c>
      <c r="AF16" s="80" t="str">
        <f t="shared" ref="AF16:AF24" si="8">IF(OR($E16="",$Q$14="",AF$13=0),"",MAX(TRUNC((Q16-$W$13)/AF$11),0))</f>
        <v/>
      </c>
      <c r="AG16" s="80" t="str">
        <f t="shared" ref="AG16:AG24" si="9">IF(OR($E16="",$X$14="",AG$13=0),"",MAX(TRUNC((X16-$Y$13)/AG$11),0))</f>
        <v/>
      </c>
      <c r="AH16" s="80" t="str">
        <f t="shared" ref="AH16:AH24" si="10">IF(OR($E16="",$Z$14="",AH$13=0),"",MAX(TRUNC(($Z16-$AA$13)/AH$11),0))</f>
        <v/>
      </c>
      <c r="AI16" s="80" t="str">
        <f t="shared" ref="AI16:AI24" si="11">IF(OR($E16="",$AB$14="",AI$13=0),"",MAX(TRUNC(($AB16-$AC$13)/AI$11),0))</f>
        <v/>
      </c>
      <c r="AJ16" s="80" t="str">
        <f t="shared" si="6"/>
        <v/>
      </c>
      <c r="AK16" s="55"/>
    </row>
    <row r="17" spans="1:37" ht="20.25" customHeight="1" x14ac:dyDescent="0.25">
      <c r="A17" s="69">
        <f t="shared" ref="A17:A24" si="12">A16+1</f>
        <v>3</v>
      </c>
      <c r="B17" s="174" t="str">
        <f t="shared" si="0"/>
        <v>Cap de projecte RPA</v>
      </c>
      <c r="C17" s="174"/>
      <c r="D17" s="174"/>
      <c r="E17" s="78"/>
      <c r="F17" s="78"/>
      <c r="G17" s="78"/>
      <c r="H17" s="175"/>
      <c r="I17" s="176"/>
      <c r="J17" s="176"/>
      <c r="K17" s="176"/>
      <c r="L17" s="162" t="s">
        <v>49</v>
      </c>
      <c r="M17" s="177">
        <f t="shared" si="1"/>
        <v>0</v>
      </c>
      <c r="N17" s="178"/>
      <c r="O17" s="178"/>
      <c r="P17" s="179"/>
      <c r="Q17" s="180" t="str">
        <f t="shared" si="2"/>
        <v/>
      </c>
      <c r="R17" s="180"/>
      <c r="S17" s="180"/>
      <c r="T17" s="180"/>
      <c r="U17" s="180"/>
      <c r="V17" s="180"/>
      <c r="W17" s="180"/>
      <c r="X17" s="177" t="str">
        <f t="shared" si="3"/>
        <v/>
      </c>
      <c r="Y17" s="179"/>
      <c r="Z17" s="177" t="str">
        <f t="shared" si="4"/>
        <v/>
      </c>
      <c r="AA17" s="179"/>
      <c r="AB17" s="177" t="str">
        <f t="shared" si="5"/>
        <v/>
      </c>
      <c r="AC17" s="179"/>
      <c r="AD17" s="79" t="str">
        <f>IF(OR(E17="",M16=""),"N/A",IF(AND(IF($L$14="","SI",IF(VLOOKUP($A$10,EXPERIENCIA_REQUERIDA_PERFIL!A:BD,4,FALSE)="NO","SI",L17))="SI",M17&gt;=$P$13,Q17&gt;=$W$13,X17&gt;=$Y$13),"OK","KO"))</f>
        <v>N/A</v>
      </c>
      <c r="AE17" s="80" t="str">
        <f t="shared" si="7"/>
        <v/>
      </c>
      <c r="AF17" s="80" t="str">
        <f t="shared" si="8"/>
        <v/>
      </c>
      <c r="AG17" s="80" t="str">
        <f t="shared" si="9"/>
        <v/>
      </c>
      <c r="AH17" s="80" t="str">
        <f t="shared" si="10"/>
        <v/>
      </c>
      <c r="AI17" s="80" t="str">
        <f t="shared" si="11"/>
        <v/>
      </c>
      <c r="AJ17" s="80" t="str">
        <f t="shared" si="6"/>
        <v/>
      </c>
      <c r="AK17" s="55"/>
    </row>
    <row r="18" spans="1:37" ht="20.25" customHeight="1" x14ac:dyDescent="0.25">
      <c r="A18" s="69">
        <f t="shared" si="12"/>
        <v>4</v>
      </c>
      <c r="B18" s="174" t="str">
        <f t="shared" si="0"/>
        <v>Cap de projecte RPA</v>
      </c>
      <c r="C18" s="174"/>
      <c r="D18" s="174"/>
      <c r="E18" s="78"/>
      <c r="F18" s="78"/>
      <c r="G18" s="78"/>
      <c r="H18" s="175"/>
      <c r="I18" s="176"/>
      <c r="J18" s="176"/>
      <c r="K18" s="176"/>
      <c r="L18" s="162" t="s">
        <v>49</v>
      </c>
      <c r="M18" s="177">
        <f t="shared" si="1"/>
        <v>0</v>
      </c>
      <c r="N18" s="178"/>
      <c r="O18" s="178"/>
      <c r="P18" s="179"/>
      <c r="Q18" s="180" t="str">
        <f t="shared" si="2"/>
        <v/>
      </c>
      <c r="R18" s="180"/>
      <c r="S18" s="180"/>
      <c r="T18" s="180"/>
      <c r="U18" s="180"/>
      <c r="V18" s="180"/>
      <c r="W18" s="180"/>
      <c r="X18" s="177" t="str">
        <f t="shared" si="3"/>
        <v/>
      </c>
      <c r="Y18" s="179"/>
      <c r="Z18" s="177" t="str">
        <f t="shared" si="4"/>
        <v/>
      </c>
      <c r="AA18" s="179"/>
      <c r="AB18" s="177" t="str">
        <f t="shared" si="5"/>
        <v/>
      </c>
      <c r="AC18" s="179"/>
      <c r="AD18" s="79" t="str">
        <f>IF(OR(E18="",M17=""),"N/A",IF(AND(IF($L$14="","SI",IF(VLOOKUP($A$10,EXPERIENCIA_REQUERIDA_PERFIL!A:BD,4,FALSE)="NO","SI",L18))="SI",M18&gt;=$P$13,Q18&gt;=$W$13,X18&gt;=$Y$13),"OK","KO"))</f>
        <v>N/A</v>
      </c>
      <c r="AE18" s="80" t="str">
        <f t="shared" si="7"/>
        <v/>
      </c>
      <c r="AF18" s="80" t="str">
        <f t="shared" si="8"/>
        <v/>
      </c>
      <c r="AG18" s="80" t="str">
        <f t="shared" si="9"/>
        <v/>
      </c>
      <c r="AH18" s="80" t="str">
        <f t="shared" si="10"/>
        <v/>
      </c>
      <c r="AI18" s="80" t="str">
        <f t="shared" si="11"/>
        <v/>
      </c>
      <c r="AJ18" s="80" t="str">
        <f t="shared" si="6"/>
        <v/>
      </c>
      <c r="AK18" s="55"/>
    </row>
    <row r="19" spans="1:37" ht="20.25" customHeight="1" x14ac:dyDescent="0.25">
      <c r="A19" s="69">
        <f t="shared" si="12"/>
        <v>5</v>
      </c>
      <c r="B19" s="174" t="str">
        <f t="shared" si="0"/>
        <v>Cap de projecte RPA</v>
      </c>
      <c r="C19" s="174"/>
      <c r="D19" s="174"/>
      <c r="E19" s="78"/>
      <c r="F19" s="78"/>
      <c r="G19" s="78"/>
      <c r="H19" s="175"/>
      <c r="I19" s="176"/>
      <c r="J19" s="176"/>
      <c r="K19" s="176"/>
      <c r="L19" s="162" t="s">
        <v>49</v>
      </c>
      <c r="M19" s="177">
        <f t="shared" si="1"/>
        <v>0</v>
      </c>
      <c r="N19" s="178"/>
      <c r="O19" s="178"/>
      <c r="P19" s="179"/>
      <c r="Q19" s="180" t="str">
        <f t="shared" si="2"/>
        <v/>
      </c>
      <c r="R19" s="180"/>
      <c r="S19" s="180"/>
      <c r="T19" s="180"/>
      <c r="U19" s="180"/>
      <c r="V19" s="180"/>
      <c r="W19" s="180"/>
      <c r="X19" s="177" t="str">
        <f t="shared" si="3"/>
        <v/>
      </c>
      <c r="Y19" s="179"/>
      <c r="Z19" s="177" t="str">
        <f t="shared" si="4"/>
        <v/>
      </c>
      <c r="AA19" s="179"/>
      <c r="AB19" s="177" t="str">
        <f t="shared" si="5"/>
        <v/>
      </c>
      <c r="AC19" s="179"/>
      <c r="AD19" s="79" t="str">
        <f>IF(OR(E19="",M18=""),"N/A",IF(AND(IF($L$14="","SI",IF(VLOOKUP($A$10,EXPERIENCIA_REQUERIDA_PERFIL!A:BD,4,FALSE)="NO","SI",L19))="SI",M19&gt;=$P$13,Q19&gt;=$W$13,X19&gt;=$Y$13),"OK","KO"))</f>
        <v>N/A</v>
      </c>
      <c r="AE19" s="80" t="str">
        <f t="shared" si="7"/>
        <v/>
      </c>
      <c r="AF19" s="80" t="str">
        <f t="shared" si="8"/>
        <v/>
      </c>
      <c r="AG19" s="80" t="str">
        <f t="shared" si="9"/>
        <v/>
      </c>
      <c r="AH19" s="80" t="str">
        <f t="shared" si="10"/>
        <v/>
      </c>
      <c r="AI19" s="80" t="str">
        <f t="shared" si="11"/>
        <v/>
      </c>
      <c r="AJ19" s="80" t="str">
        <f t="shared" si="6"/>
        <v/>
      </c>
      <c r="AK19" s="55"/>
    </row>
    <row r="20" spans="1:37" ht="20.25" customHeight="1" x14ac:dyDescent="0.25">
      <c r="A20" s="69">
        <f t="shared" si="12"/>
        <v>6</v>
      </c>
      <c r="B20" s="174" t="str">
        <f t="shared" si="0"/>
        <v>Cap de projecte RPA</v>
      </c>
      <c r="C20" s="174"/>
      <c r="D20" s="174"/>
      <c r="E20" s="78"/>
      <c r="F20" s="78"/>
      <c r="G20" s="78"/>
      <c r="H20" s="175"/>
      <c r="I20" s="176"/>
      <c r="J20" s="176"/>
      <c r="K20" s="176"/>
      <c r="L20" s="162" t="s">
        <v>49</v>
      </c>
      <c r="M20" s="177">
        <f t="shared" si="1"/>
        <v>0</v>
      </c>
      <c r="N20" s="178"/>
      <c r="O20" s="178"/>
      <c r="P20" s="179"/>
      <c r="Q20" s="180" t="str">
        <f t="shared" si="2"/>
        <v/>
      </c>
      <c r="R20" s="180"/>
      <c r="S20" s="180"/>
      <c r="T20" s="180"/>
      <c r="U20" s="180"/>
      <c r="V20" s="180"/>
      <c r="W20" s="180"/>
      <c r="X20" s="177" t="str">
        <f t="shared" si="3"/>
        <v/>
      </c>
      <c r="Y20" s="179"/>
      <c r="Z20" s="177" t="str">
        <f t="shared" si="4"/>
        <v/>
      </c>
      <c r="AA20" s="179"/>
      <c r="AB20" s="177" t="str">
        <f t="shared" si="5"/>
        <v/>
      </c>
      <c r="AC20" s="179"/>
      <c r="AD20" s="79" t="str">
        <f>IF(OR(E20="",M19=""),"N/A",IF(AND(IF($L$14="","SI",IF(VLOOKUP($A$10,EXPERIENCIA_REQUERIDA_PERFIL!A:BD,4,FALSE)="NO","SI",L20))="SI",M20&gt;=$P$13,Q20&gt;=$W$13,X20&gt;=$Y$13),"OK","KO"))</f>
        <v>N/A</v>
      </c>
      <c r="AE20" s="80" t="str">
        <f t="shared" si="7"/>
        <v/>
      </c>
      <c r="AF20" s="80" t="str">
        <f t="shared" si="8"/>
        <v/>
      </c>
      <c r="AG20" s="80" t="str">
        <f t="shared" si="9"/>
        <v/>
      </c>
      <c r="AH20" s="80" t="str">
        <f t="shared" si="10"/>
        <v/>
      </c>
      <c r="AI20" s="80" t="str">
        <f t="shared" si="11"/>
        <v/>
      </c>
      <c r="AJ20" s="80" t="str">
        <f t="shared" si="6"/>
        <v/>
      </c>
      <c r="AK20" s="55"/>
    </row>
    <row r="21" spans="1:37" ht="20.25" customHeight="1" x14ac:dyDescent="0.25">
      <c r="A21" s="69">
        <f t="shared" si="12"/>
        <v>7</v>
      </c>
      <c r="B21" s="174" t="str">
        <f t="shared" si="0"/>
        <v>Cap de projecte RPA</v>
      </c>
      <c r="C21" s="174"/>
      <c r="D21" s="174"/>
      <c r="E21" s="78"/>
      <c r="F21" s="78"/>
      <c r="G21" s="78"/>
      <c r="H21" s="175"/>
      <c r="I21" s="176"/>
      <c r="J21" s="176"/>
      <c r="K21" s="176"/>
      <c r="L21" s="162" t="s">
        <v>49</v>
      </c>
      <c r="M21" s="177">
        <f t="shared" si="1"/>
        <v>0</v>
      </c>
      <c r="N21" s="178"/>
      <c r="O21" s="178"/>
      <c r="P21" s="179"/>
      <c r="Q21" s="180" t="str">
        <f t="shared" si="2"/>
        <v/>
      </c>
      <c r="R21" s="180"/>
      <c r="S21" s="180"/>
      <c r="T21" s="180"/>
      <c r="U21" s="180"/>
      <c r="V21" s="180"/>
      <c r="W21" s="180"/>
      <c r="X21" s="177" t="str">
        <f t="shared" si="3"/>
        <v/>
      </c>
      <c r="Y21" s="179"/>
      <c r="Z21" s="177" t="str">
        <f t="shared" si="4"/>
        <v/>
      </c>
      <c r="AA21" s="179"/>
      <c r="AB21" s="177" t="str">
        <f t="shared" si="5"/>
        <v/>
      </c>
      <c r="AC21" s="179"/>
      <c r="AD21" s="79" t="str">
        <f>IF(OR(E21="",M20=""),"N/A",IF(AND(IF($L$14="","SI",IF(VLOOKUP($A$10,EXPERIENCIA_REQUERIDA_PERFIL!A:BD,4,FALSE)="NO","SI",L21))="SI",M21&gt;=$P$13,Q21&gt;=$W$13,X21&gt;=$Y$13),"OK","KO"))</f>
        <v>N/A</v>
      </c>
      <c r="AE21" s="80" t="str">
        <f t="shared" si="7"/>
        <v/>
      </c>
      <c r="AF21" s="80" t="str">
        <f t="shared" si="8"/>
        <v/>
      </c>
      <c r="AG21" s="80" t="str">
        <f t="shared" si="9"/>
        <v/>
      </c>
      <c r="AH21" s="80" t="str">
        <f t="shared" si="10"/>
        <v/>
      </c>
      <c r="AI21" s="80" t="str">
        <f t="shared" si="11"/>
        <v/>
      </c>
      <c r="AJ21" s="80" t="str">
        <f t="shared" si="6"/>
        <v/>
      </c>
      <c r="AK21" s="55"/>
    </row>
    <row r="22" spans="1:37" ht="20.25" customHeight="1" x14ac:dyDescent="0.25">
      <c r="A22" s="69">
        <f t="shared" si="12"/>
        <v>8</v>
      </c>
      <c r="B22" s="174" t="str">
        <f t="shared" si="0"/>
        <v>Cap de projecte RPA</v>
      </c>
      <c r="C22" s="174"/>
      <c r="D22" s="174"/>
      <c r="E22" s="78"/>
      <c r="F22" s="78"/>
      <c r="G22" s="78"/>
      <c r="H22" s="175"/>
      <c r="I22" s="176"/>
      <c r="J22" s="176"/>
      <c r="K22" s="176"/>
      <c r="L22" s="162" t="s">
        <v>49</v>
      </c>
      <c r="M22" s="177">
        <f t="shared" si="1"/>
        <v>0</v>
      </c>
      <c r="N22" s="178"/>
      <c r="O22" s="178"/>
      <c r="P22" s="179"/>
      <c r="Q22" s="180" t="str">
        <f t="shared" si="2"/>
        <v/>
      </c>
      <c r="R22" s="180"/>
      <c r="S22" s="180"/>
      <c r="T22" s="180"/>
      <c r="U22" s="180"/>
      <c r="V22" s="180"/>
      <c r="W22" s="180"/>
      <c r="X22" s="177" t="str">
        <f t="shared" si="3"/>
        <v/>
      </c>
      <c r="Y22" s="179"/>
      <c r="Z22" s="177" t="str">
        <f t="shared" si="4"/>
        <v/>
      </c>
      <c r="AA22" s="179"/>
      <c r="AB22" s="177" t="str">
        <f t="shared" si="5"/>
        <v/>
      </c>
      <c r="AC22" s="179"/>
      <c r="AD22" s="79" t="str">
        <f>IF(OR(E22="",M21=""),"N/A",IF(AND(IF($L$14="","SI",IF(VLOOKUP($A$10,EXPERIENCIA_REQUERIDA_PERFIL!A:BD,4,FALSE)="NO","SI",L22))="SI",M22&gt;=$P$13,Q22&gt;=$W$13,X22&gt;=$Y$13),"OK","KO"))</f>
        <v>N/A</v>
      </c>
      <c r="AE22" s="80" t="str">
        <f t="shared" si="7"/>
        <v/>
      </c>
      <c r="AF22" s="80" t="str">
        <f t="shared" si="8"/>
        <v/>
      </c>
      <c r="AG22" s="80" t="str">
        <f t="shared" si="9"/>
        <v/>
      </c>
      <c r="AH22" s="80" t="str">
        <f t="shared" si="10"/>
        <v/>
      </c>
      <c r="AI22" s="80" t="str">
        <f t="shared" si="11"/>
        <v/>
      </c>
      <c r="AJ22" s="80" t="str">
        <f t="shared" si="6"/>
        <v/>
      </c>
      <c r="AK22" s="55"/>
    </row>
    <row r="23" spans="1:37" ht="20.25" customHeight="1" x14ac:dyDescent="0.25">
      <c r="A23" s="69">
        <f t="shared" si="12"/>
        <v>9</v>
      </c>
      <c r="B23" s="174" t="str">
        <f t="shared" si="0"/>
        <v>Cap de projecte RPA</v>
      </c>
      <c r="C23" s="174"/>
      <c r="D23" s="174"/>
      <c r="E23" s="78"/>
      <c r="F23" s="78"/>
      <c r="G23" s="78"/>
      <c r="H23" s="175"/>
      <c r="I23" s="176"/>
      <c r="J23" s="176"/>
      <c r="K23" s="176"/>
      <c r="L23" s="162" t="s">
        <v>49</v>
      </c>
      <c r="M23" s="177">
        <f t="shared" si="1"/>
        <v>0</v>
      </c>
      <c r="N23" s="178"/>
      <c r="O23" s="178"/>
      <c r="P23" s="179"/>
      <c r="Q23" s="180" t="str">
        <f t="shared" si="2"/>
        <v/>
      </c>
      <c r="R23" s="180"/>
      <c r="S23" s="180"/>
      <c r="T23" s="180"/>
      <c r="U23" s="180"/>
      <c r="V23" s="180"/>
      <c r="W23" s="180"/>
      <c r="X23" s="177" t="str">
        <f t="shared" si="3"/>
        <v/>
      </c>
      <c r="Y23" s="179"/>
      <c r="Z23" s="177" t="str">
        <f t="shared" si="4"/>
        <v/>
      </c>
      <c r="AA23" s="179"/>
      <c r="AB23" s="177" t="str">
        <f t="shared" si="5"/>
        <v/>
      </c>
      <c r="AC23" s="179"/>
      <c r="AD23" s="79" t="str">
        <f>IF(OR(E23="",M22=""),"N/A",IF(AND(IF($L$14="","SI",IF(VLOOKUP($A$10,EXPERIENCIA_REQUERIDA_PERFIL!A:BD,4,FALSE)="NO","SI",L23))="SI",M23&gt;=$P$13,Q23&gt;=$W$13,X23&gt;=$Y$13),"OK","KO"))</f>
        <v>N/A</v>
      </c>
      <c r="AE23" s="80" t="str">
        <f t="shared" si="7"/>
        <v/>
      </c>
      <c r="AF23" s="80" t="str">
        <f t="shared" si="8"/>
        <v/>
      </c>
      <c r="AG23" s="80" t="str">
        <f t="shared" si="9"/>
        <v/>
      </c>
      <c r="AH23" s="80" t="str">
        <f t="shared" si="10"/>
        <v/>
      </c>
      <c r="AI23" s="80" t="str">
        <f t="shared" si="11"/>
        <v/>
      </c>
      <c r="AJ23" s="80" t="str">
        <f t="shared" si="6"/>
        <v/>
      </c>
      <c r="AK23" s="55"/>
    </row>
    <row r="24" spans="1:37" ht="20.25" customHeight="1" x14ac:dyDescent="0.25">
      <c r="A24" s="69">
        <f t="shared" si="12"/>
        <v>10</v>
      </c>
      <c r="B24" s="174" t="str">
        <f t="shared" si="0"/>
        <v>Cap de projecte RPA</v>
      </c>
      <c r="C24" s="174"/>
      <c r="D24" s="174"/>
      <c r="E24" s="78"/>
      <c r="F24" s="78"/>
      <c r="G24" s="78"/>
      <c r="H24" s="175"/>
      <c r="I24" s="176"/>
      <c r="J24" s="176"/>
      <c r="K24" s="176"/>
      <c r="L24" s="162" t="s">
        <v>49</v>
      </c>
      <c r="M24" s="177">
        <f t="shared" si="1"/>
        <v>0</v>
      </c>
      <c r="N24" s="178"/>
      <c r="O24" s="178"/>
      <c r="P24" s="179"/>
      <c r="Q24" s="180" t="str">
        <f t="shared" si="2"/>
        <v/>
      </c>
      <c r="R24" s="180"/>
      <c r="S24" s="180"/>
      <c r="T24" s="180"/>
      <c r="U24" s="180"/>
      <c r="V24" s="180"/>
      <c r="W24" s="180"/>
      <c r="X24" s="177" t="str">
        <f t="shared" si="3"/>
        <v/>
      </c>
      <c r="Y24" s="179"/>
      <c r="Z24" s="177" t="str">
        <f t="shared" si="4"/>
        <v/>
      </c>
      <c r="AA24" s="179"/>
      <c r="AB24" s="177" t="str">
        <f t="shared" si="5"/>
        <v/>
      </c>
      <c r="AC24" s="179"/>
      <c r="AD24" s="79" t="str">
        <f>IF(OR(E24="",M23=""),"N/A",IF(AND(IF($L$14="","SI",IF(VLOOKUP($A$10,EXPERIENCIA_REQUERIDA_PERFIL!A:BD,4,FALSE)="NO","SI",L24))="SI",M24&gt;=$P$13,Q24&gt;=$W$13,X24&gt;=$Y$13),"OK","KO"))</f>
        <v>N/A</v>
      </c>
      <c r="AE24" s="80" t="str">
        <f t="shared" si="7"/>
        <v/>
      </c>
      <c r="AF24" s="80" t="str">
        <f t="shared" si="8"/>
        <v/>
      </c>
      <c r="AG24" s="80" t="str">
        <f t="shared" si="9"/>
        <v/>
      </c>
      <c r="AH24" s="80" t="str">
        <f t="shared" si="10"/>
        <v/>
      </c>
      <c r="AI24" s="80" t="str">
        <f t="shared" si="11"/>
        <v/>
      </c>
      <c r="AJ24" s="80" t="str">
        <f t="shared" si="6"/>
        <v/>
      </c>
      <c r="AK24" s="55"/>
    </row>
    <row r="25" spans="1:37" ht="87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137" t="s">
        <v>72</v>
      </c>
      <c r="AE25" s="81">
        <f t="shared" ref="AE25:AJ25" si="13">SUM(AE15:AE24)</f>
        <v>2</v>
      </c>
      <c r="AF25" s="81">
        <f t="shared" si="13"/>
        <v>0</v>
      </c>
      <c r="AG25" s="81">
        <f t="shared" si="13"/>
        <v>0</v>
      </c>
      <c r="AH25" s="81">
        <f t="shared" si="13"/>
        <v>0</v>
      </c>
      <c r="AI25" s="81">
        <f t="shared" si="13"/>
        <v>0</v>
      </c>
      <c r="AJ25" s="81">
        <f t="shared" si="13"/>
        <v>0</v>
      </c>
      <c r="AK25" s="55"/>
    </row>
    <row r="26" spans="1:37" s="47" customFormat="1" ht="92.25" customHeight="1" x14ac:dyDescent="0.25">
      <c r="A26" s="82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137" t="s">
        <v>70</v>
      </c>
      <c r="AE26" s="83">
        <f>MIN(AE13,AE12*AE25)</f>
        <v>4</v>
      </c>
      <c r="AF26" s="83">
        <f>MIN(AF13,AF12*AF25)</f>
        <v>0</v>
      </c>
      <c r="AG26" s="83">
        <f>MIN(AG13,AG12*AG25)</f>
        <v>0</v>
      </c>
      <c r="AH26" s="83">
        <f>MIN(AH13,AH12*AH25)</f>
        <v>0</v>
      </c>
      <c r="AI26" s="83">
        <f>MIN(AI13,AI12*AI25)</f>
        <v>0</v>
      </c>
      <c r="AJ26" s="83">
        <f>MIN($AJ$13,SUM(AJ15:AJ24))</f>
        <v>0</v>
      </c>
      <c r="AK26" s="55"/>
    </row>
    <row r="27" spans="1:37" s="47" customFormat="1" ht="92.25" customHeight="1" x14ac:dyDescent="0.25">
      <c r="A27" s="8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</row>
    <row r="28" spans="1:37" s="47" customFormat="1" ht="222.75" customHeight="1" x14ac:dyDescent="0.25">
      <c r="A28" s="82"/>
      <c r="B28" s="182" t="s">
        <v>16</v>
      </c>
      <c r="C28" s="183"/>
      <c r="D28" s="183"/>
      <c r="E28" s="194" t="s">
        <v>17</v>
      </c>
      <c r="F28" s="194"/>
      <c r="G28" s="194"/>
      <c r="H28" s="194"/>
      <c r="I28" s="194"/>
      <c r="J28" s="194"/>
      <c r="K28" s="194"/>
      <c r="L28" s="194"/>
      <c r="M28" s="194"/>
      <c r="N28" s="20" t="s">
        <v>19</v>
      </c>
      <c r="O28" s="20" t="s">
        <v>14</v>
      </c>
      <c r="P28" s="20" t="str">
        <f>M14</f>
        <v>Gestió de projectes en l’àmbit RPA.</v>
      </c>
      <c r="Q28" s="195" t="str">
        <f>Q14</f>
        <v/>
      </c>
      <c r="R28" s="195"/>
      <c r="S28" s="195"/>
      <c r="T28" s="195"/>
      <c r="U28" s="195"/>
      <c r="V28" s="195"/>
      <c r="W28" s="163" t="str">
        <f>X14</f>
        <v/>
      </c>
      <c r="X28" s="20" t="str">
        <f>Z14</f>
        <v/>
      </c>
      <c r="Y28" s="20" t="str">
        <f>AB14</f>
        <v/>
      </c>
      <c r="Z28" s="20" t="s">
        <v>22</v>
      </c>
      <c r="AA28" s="20" t="s">
        <v>23</v>
      </c>
      <c r="AB28" s="20"/>
      <c r="AC28" s="20" t="s">
        <v>41</v>
      </c>
      <c r="AD28" s="20" t="s">
        <v>20</v>
      </c>
      <c r="AE28" s="54"/>
      <c r="AF28" s="54"/>
      <c r="AG28" s="54"/>
      <c r="AH28" s="54"/>
      <c r="AI28" s="54"/>
      <c r="AJ28" s="54"/>
      <c r="AK28" s="55"/>
    </row>
    <row r="29" spans="1:37" s="47" customFormat="1" ht="92.25" customHeight="1" x14ac:dyDescent="0.25">
      <c r="A29" s="82"/>
      <c r="B29" s="190" t="s">
        <v>53</v>
      </c>
      <c r="C29" s="190"/>
      <c r="D29" s="190"/>
      <c r="E29" s="191" t="s">
        <v>54</v>
      </c>
      <c r="F29" s="192"/>
      <c r="G29" s="192"/>
      <c r="H29" s="192"/>
      <c r="I29" s="192"/>
      <c r="J29" s="192"/>
      <c r="K29" s="192"/>
      <c r="L29" s="192"/>
      <c r="M29" s="193"/>
      <c r="N29" s="84"/>
      <c r="O29" s="84" t="s">
        <v>51</v>
      </c>
      <c r="P29" s="162" t="s">
        <v>3</v>
      </c>
      <c r="Q29" s="190" t="s">
        <v>4</v>
      </c>
      <c r="R29" s="190"/>
      <c r="S29" s="190"/>
      <c r="T29" s="190"/>
      <c r="U29" s="190"/>
      <c r="V29" s="190"/>
      <c r="W29" s="162" t="s">
        <v>4</v>
      </c>
      <c r="X29" s="162" t="s">
        <v>4</v>
      </c>
      <c r="Y29" s="162" t="s">
        <v>4</v>
      </c>
      <c r="Z29" s="85">
        <v>43101</v>
      </c>
      <c r="AA29" s="85">
        <v>44562</v>
      </c>
      <c r="AB29" s="85"/>
      <c r="AC29" s="86">
        <v>1</v>
      </c>
      <c r="AD29" s="87">
        <f t="shared" ref="AD29:AD92" si="14">ROUND((AA29-Z29)/365*12*AC29,2)</f>
        <v>48.03</v>
      </c>
      <c r="AE29" s="47" t="str">
        <f t="shared" ref="AE29:AE92" si="15">CONCATENATE(O29,P29)</f>
        <v>TR1SI</v>
      </c>
      <c r="AF29" s="47" t="str">
        <f t="shared" ref="AF29:AF92" si="16">CONCATENATE(O29,Q29)</f>
        <v>TR1NO</v>
      </c>
      <c r="AG29" s="47" t="str">
        <f t="shared" ref="AG29:AG92" si="17">CONCATENATE(O29,W29)</f>
        <v>TR1NO</v>
      </c>
      <c r="AH29" s="47" t="str">
        <f t="shared" ref="AH29:AH92" si="18">CONCATENATE(O29,X29)</f>
        <v>TR1NO</v>
      </c>
      <c r="AI29" s="47" t="str">
        <f>CONCATENATE(O29,Y29)</f>
        <v>TR1NO</v>
      </c>
      <c r="AK29" s="49"/>
    </row>
    <row r="30" spans="1:37" s="47" customFormat="1" ht="92.25" customHeight="1" x14ac:dyDescent="0.25">
      <c r="A30" s="82"/>
      <c r="B30" s="190"/>
      <c r="C30" s="190"/>
      <c r="D30" s="190"/>
      <c r="E30" s="191"/>
      <c r="F30" s="192"/>
      <c r="G30" s="192"/>
      <c r="H30" s="192"/>
      <c r="I30" s="192"/>
      <c r="J30" s="192"/>
      <c r="K30" s="192"/>
      <c r="L30" s="192"/>
      <c r="M30" s="193"/>
      <c r="N30" s="84"/>
      <c r="O30" s="84"/>
      <c r="P30" s="162" t="s">
        <v>49</v>
      </c>
      <c r="Q30" s="190" t="s">
        <v>49</v>
      </c>
      <c r="R30" s="190"/>
      <c r="S30" s="190"/>
      <c r="T30" s="190"/>
      <c r="U30" s="190"/>
      <c r="V30" s="190"/>
      <c r="W30" s="162" t="s">
        <v>49</v>
      </c>
      <c r="X30" s="162" t="s">
        <v>49</v>
      </c>
      <c r="Y30" s="162" t="s">
        <v>49</v>
      </c>
      <c r="Z30" s="85"/>
      <c r="AA30" s="85"/>
      <c r="AB30" s="85"/>
      <c r="AC30" s="86"/>
      <c r="AD30" s="87">
        <f t="shared" si="14"/>
        <v>0</v>
      </c>
      <c r="AE30" s="47" t="str">
        <f t="shared" si="15"/>
        <v>N/D</v>
      </c>
      <c r="AF30" s="47" t="str">
        <f t="shared" si="16"/>
        <v>N/D</v>
      </c>
      <c r="AG30" s="47" t="str">
        <f t="shared" si="17"/>
        <v>N/D</v>
      </c>
      <c r="AH30" s="47" t="str">
        <f t="shared" si="18"/>
        <v>N/D</v>
      </c>
      <c r="AI30" s="47" t="str">
        <f t="shared" ref="AI30:AI93" si="19">CONCATENATE(O30,Y30)</f>
        <v>N/D</v>
      </c>
      <c r="AK30" s="49"/>
    </row>
    <row r="31" spans="1:37" s="47" customFormat="1" ht="92.25" customHeight="1" x14ac:dyDescent="0.25">
      <c r="A31" s="82"/>
      <c r="B31" s="190"/>
      <c r="C31" s="190"/>
      <c r="D31" s="190"/>
      <c r="E31" s="191"/>
      <c r="F31" s="192"/>
      <c r="G31" s="192"/>
      <c r="H31" s="192"/>
      <c r="I31" s="192"/>
      <c r="J31" s="192"/>
      <c r="K31" s="192"/>
      <c r="L31" s="192"/>
      <c r="M31" s="193"/>
      <c r="N31" s="84"/>
      <c r="O31" s="84"/>
      <c r="P31" s="162" t="s">
        <v>49</v>
      </c>
      <c r="Q31" s="190" t="s">
        <v>49</v>
      </c>
      <c r="R31" s="190"/>
      <c r="S31" s="190"/>
      <c r="T31" s="190"/>
      <c r="U31" s="190"/>
      <c r="V31" s="190"/>
      <c r="W31" s="162" t="s">
        <v>49</v>
      </c>
      <c r="X31" s="162" t="s">
        <v>49</v>
      </c>
      <c r="Y31" s="162" t="s">
        <v>49</v>
      </c>
      <c r="Z31" s="85"/>
      <c r="AA31" s="85"/>
      <c r="AB31" s="85"/>
      <c r="AC31" s="86"/>
      <c r="AD31" s="87">
        <f t="shared" si="14"/>
        <v>0</v>
      </c>
      <c r="AE31" s="47" t="str">
        <f t="shared" si="15"/>
        <v>N/D</v>
      </c>
      <c r="AF31" s="47" t="str">
        <f t="shared" si="16"/>
        <v>N/D</v>
      </c>
      <c r="AG31" s="47" t="str">
        <f t="shared" si="17"/>
        <v>N/D</v>
      </c>
      <c r="AH31" s="47" t="str">
        <f t="shared" si="18"/>
        <v>N/D</v>
      </c>
      <c r="AI31" s="47" t="str">
        <f t="shared" si="19"/>
        <v>N/D</v>
      </c>
      <c r="AK31" s="49"/>
    </row>
    <row r="32" spans="1:37" s="47" customFormat="1" ht="92.25" customHeight="1" x14ac:dyDescent="0.25">
      <c r="A32" s="82"/>
      <c r="B32" s="190"/>
      <c r="C32" s="190"/>
      <c r="D32" s="190"/>
      <c r="E32" s="191"/>
      <c r="F32" s="192"/>
      <c r="G32" s="192"/>
      <c r="H32" s="192"/>
      <c r="I32" s="192"/>
      <c r="J32" s="192"/>
      <c r="K32" s="192"/>
      <c r="L32" s="192"/>
      <c r="M32" s="193"/>
      <c r="N32" s="84"/>
      <c r="O32" s="84"/>
      <c r="P32" s="162" t="s">
        <v>49</v>
      </c>
      <c r="Q32" s="190" t="s">
        <v>49</v>
      </c>
      <c r="R32" s="190"/>
      <c r="S32" s="190"/>
      <c r="T32" s="190"/>
      <c r="U32" s="190"/>
      <c r="V32" s="190"/>
      <c r="W32" s="162" t="s">
        <v>49</v>
      </c>
      <c r="X32" s="162" t="s">
        <v>49</v>
      </c>
      <c r="Y32" s="162" t="s">
        <v>49</v>
      </c>
      <c r="Z32" s="85"/>
      <c r="AA32" s="85"/>
      <c r="AB32" s="85"/>
      <c r="AC32" s="86"/>
      <c r="AD32" s="87">
        <f t="shared" si="14"/>
        <v>0</v>
      </c>
      <c r="AE32" s="47" t="str">
        <f t="shared" si="15"/>
        <v>N/D</v>
      </c>
      <c r="AF32" s="47" t="str">
        <f t="shared" si="16"/>
        <v>N/D</v>
      </c>
      <c r="AG32" s="47" t="str">
        <f t="shared" si="17"/>
        <v>N/D</v>
      </c>
      <c r="AH32" s="47" t="str">
        <f t="shared" si="18"/>
        <v>N/D</v>
      </c>
      <c r="AI32" s="47" t="str">
        <f t="shared" si="19"/>
        <v>N/D</v>
      </c>
      <c r="AK32" s="49"/>
    </row>
    <row r="33" spans="1:37" s="47" customFormat="1" ht="92.25" customHeight="1" x14ac:dyDescent="0.25">
      <c r="A33" s="82"/>
      <c r="B33" s="190"/>
      <c r="C33" s="190"/>
      <c r="D33" s="190"/>
      <c r="E33" s="191"/>
      <c r="F33" s="192"/>
      <c r="G33" s="192"/>
      <c r="H33" s="192"/>
      <c r="I33" s="192"/>
      <c r="J33" s="192"/>
      <c r="K33" s="192"/>
      <c r="L33" s="192"/>
      <c r="M33" s="193"/>
      <c r="N33" s="84"/>
      <c r="O33" s="84"/>
      <c r="P33" s="162" t="s">
        <v>49</v>
      </c>
      <c r="Q33" s="190" t="s">
        <v>49</v>
      </c>
      <c r="R33" s="190"/>
      <c r="S33" s="190"/>
      <c r="T33" s="190"/>
      <c r="U33" s="190"/>
      <c r="V33" s="190"/>
      <c r="W33" s="162" t="s">
        <v>49</v>
      </c>
      <c r="X33" s="162" t="s">
        <v>49</v>
      </c>
      <c r="Y33" s="162" t="s">
        <v>49</v>
      </c>
      <c r="Z33" s="85"/>
      <c r="AA33" s="85"/>
      <c r="AB33" s="85"/>
      <c r="AC33" s="86"/>
      <c r="AD33" s="87">
        <f t="shared" si="14"/>
        <v>0</v>
      </c>
      <c r="AE33" s="47" t="str">
        <f t="shared" si="15"/>
        <v>N/D</v>
      </c>
      <c r="AF33" s="47" t="str">
        <f t="shared" si="16"/>
        <v>N/D</v>
      </c>
      <c r="AG33" s="47" t="str">
        <f t="shared" si="17"/>
        <v>N/D</v>
      </c>
      <c r="AH33" s="47" t="str">
        <f t="shared" si="18"/>
        <v>N/D</v>
      </c>
      <c r="AI33" s="47" t="str">
        <f t="shared" si="19"/>
        <v>N/D</v>
      </c>
      <c r="AK33" s="49"/>
    </row>
    <row r="34" spans="1:37" s="47" customFormat="1" ht="92.25" customHeight="1" x14ac:dyDescent="0.25">
      <c r="A34" s="82"/>
      <c r="B34" s="190"/>
      <c r="C34" s="190"/>
      <c r="D34" s="190"/>
      <c r="E34" s="191"/>
      <c r="F34" s="192"/>
      <c r="G34" s="192"/>
      <c r="H34" s="192"/>
      <c r="I34" s="192"/>
      <c r="J34" s="192"/>
      <c r="K34" s="192"/>
      <c r="L34" s="192"/>
      <c r="M34" s="193"/>
      <c r="N34" s="84"/>
      <c r="O34" s="84"/>
      <c r="P34" s="162" t="s">
        <v>49</v>
      </c>
      <c r="Q34" s="190" t="s">
        <v>49</v>
      </c>
      <c r="R34" s="190"/>
      <c r="S34" s="190"/>
      <c r="T34" s="190"/>
      <c r="U34" s="190"/>
      <c r="V34" s="190"/>
      <c r="W34" s="162" t="s">
        <v>49</v>
      </c>
      <c r="X34" s="162" t="s">
        <v>49</v>
      </c>
      <c r="Y34" s="162" t="s">
        <v>49</v>
      </c>
      <c r="Z34" s="85"/>
      <c r="AA34" s="85"/>
      <c r="AB34" s="85"/>
      <c r="AC34" s="86"/>
      <c r="AD34" s="87">
        <f t="shared" si="14"/>
        <v>0</v>
      </c>
      <c r="AE34" s="47" t="str">
        <f t="shared" si="15"/>
        <v>N/D</v>
      </c>
      <c r="AF34" s="47" t="str">
        <f t="shared" si="16"/>
        <v>N/D</v>
      </c>
      <c r="AG34" s="47" t="str">
        <f t="shared" si="17"/>
        <v>N/D</v>
      </c>
      <c r="AH34" s="47" t="str">
        <f t="shared" si="18"/>
        <v>N/D</v>
      </c>
      <c r="AI34" s="47" t="str">
        <f t="shared" si="19"/>
        <v>N/D</v>
      </c>
      <c r="AK34" s="49"/>
    </row>
    <row r="35" spans="1:37" s="47" customFormat="1" ht="92.25" customHeight="1" x14ac:dyDescent="0.25">
      <c r="A35" s="82"/>
      <c r="B35" s="190"/>
      <c r="C35" s="190"/>
      <c r="D35" s="190"/>
      <c r="E35" s="191"/>
      <c r="F35" s="192"/>
      <c r="G35" s="192"/>
      <c r="H35" s="192"/>
      <c r="I35" s="192"/>
      <c r="J35" s="192"/>
      <c r="K35" s="192"/>
      <c r="L35" s="192"/>
      <c r="M35" s="193"/>
      <c r="N35" s="84"/>
      <c r="O35" s="84"/>
      <c r="P35" s="162" t="s">
        <v>49</v>
      </c>
      <c r="Q35" s="190" t="s">
        <v>49</v>
      </c>
      <c r="R35" s="190"/>
      <c r="S35" s="190"/>
      <c r="T35" s="190"/>
      <c r="U35" s="190"/>
      <c r="V35" s="190"/>
      <c r="W35" s="162" t="s">
        <v>49</v>
      </c>
      <c r="X35" s="162" t="s">
        <v>49</v>
      </c>
      <c r="Y35" s="162" t="s">
        <v>49</v>
      </c>
      <c r="Z35" s="85"/>
      <c r="AA35" s="85"/>
      <c r="AB35" s="85"/>
      <c r="AC35" s="86"/>
      <c r="AD35" s="87">
        <f t="shared" si="14"/>
        <v>0</v>
      </c>
      <c r="AE35" s="47" t="str">
        <f t="shared" si="15"/>
        <v>N/D</v>
      </c>
      <c r="AF35" s="47" t="str">
        <f t="shared" si="16"/>
        <v>N/D</v>
      </c>
      <c r="AG35" s="47" t="str">
        <f t="shared" si="17"/>
        <v>N/D</v>
      </c>
      <c r="AH35" s="47" t="str">
        <f t="shared" si="18"/>
        <v>N/D</v>
      </c>
      <c r="AI35" s="47" t="str">
        <f t="shared" si="19"/>
        <v>N/D</v>
      </c>
      <c r="AK35" s="49"/>
    </row>
    <row r="36" spans="1:37" s="47" customFormat="1" ht="92.25" customHeight="1" x14ac:dyDescent="0.25">
      <c r="A36" s="82"/>
      <c r="B36" s="190"/>
      <c r="C36" s="190"/>
      <c r="D36" s="190"/>
      <c r="E36" s="191"/>
      <c r="F36" s="192"/>
      <c r="G36" s="192"/>
      <c r="H36" s="192"/>
      <c r="I36" s="192"/>
      <c r="J36" s="192"/>
      <c r="K36" s="192"/>
      <c r="L36" s="192"/>
      <c r="M36" s="193"/>
      <c r="N36" s="84"/>
      <c r="O36" s="84"/>
      <c r="P36" s="162" t="s">
        <v>49</v>
      </c>
      <c r="Q36" s="190" t="s">
        <v>49</v>
      </c>
      <c r="R36" s="190"/>
      <c r="S36" s="190"/>
      <c r="T36" s="190"/>
      <c r="U36" s="190"/>
      <c r="V36" s="190"/>
      <c r="W36" s="162" t="s">
        <v>49</v>
      </c>
      <c r="X36" s="162" t="s">
        <v>49</v>
      </c>
      <c r="Y36" s="162" t="s">
        <v>49</v>
      </c>
      <c r="Z36" s="85"/>
      <c r="AA36" s="85"/>
      <c r="AB36" s="85"/>
      <c r="AC36" s="86"/>
      <c r="AD36" s="87">
        <f t="shared" si="14"/>
        <v>0</v>
      </c>
      <c r="AE36" s="47" t="str">
        <f t="shared" si="15"/>
        <v>N/D</v>
      </c>
      <c r="AF36" s="47" t="str">
        <f t="shared" si="16"/>
        <v>N/D</v>
      </c>
      <c r="AG36" s="47" t="str">
        <f t="shared" si="17"/>
        <v>N/D</v>
      </c>
      <c r="AH36" s="47" t="str">
        <f t="shared" si="18"/>
        <v>N/D</v>
      </c>
      <c r="AI36" s="47" t="str">
        <f t="shared" si="19"/>
        <v>N/D</v>
      </c>
      <c r="AK36" s="49"/>
    </row>
    <row r="37" spans="1:37" s="47" customFormat="1" ht="92.25" customHeight="1" x14ac:dyDescent="0.25">
      <c r="A37" s="82"/>
      <c r="B37" s="190"/>
      <c r="C37" s="190"/>
      <c r="D37" s="190"/>
      <c r="E37" s="191"/>
      <c r="F37" s="192"/>
      <c r="G37" s="192"/>
      <c r="H37" s="192"/>
      <c r="I37" s="192"/>
      <c r="J37" s="192"/>
      <c r="K37" s="192"/>
      <c r="L37" s="192"/>
      <c r="M37" s="193"/>
      <c r="N37" s="84"/>
      <c r="O37" s="84"/>
      <c r="P37" s="162" t="s">
        <v>49</v>
      </c>
      <c r="Q37" s="190" t="s">
        <v>49</v>
      </c>
      <c r="R37" s="190"/>
      <c r="S37" s="190"/>
      <c r="T37" s="190"/>
      <c r="U37" s="190"/>
      <c r="V37" s="190"/>
      <c r="W37" s="162" t="s">
        <v>49</v>
      </c>
      <c r="X37" s="162" t="s">
        <v>49</v>
      </c>
      <c r="Y37" s="162" t="s">
        <v>49</v>
      </c>
      <c r="Z37" s="85"/>
      <c r="AA37" s="85"/>
      <c r="AB37" s="85"/>
      <c r="AC37" s="86"/>
      <c r="AD37" s="87">
        <f t="shared" si="14"/>
        <v>0</v>
      </c>
      <c r="AE37" s="47" t="str">
        <f t="shared" si="15"/>
        <v>N/D</v>
      </c>
      <c r="AF37" s="47" t="str">
        <f t="shared" si="16"/>
        <v>N/D</v>
      </c>
      <c r="AG37" s="47" t="str">
        <f t="shared" si="17"/>
        <v>N/D</v>
      </c>
      <c r="AH37" s="47" t="str">
        <f t="shared" si="18"/>
        <v>N/D</v>
      </c>
      <c r="AI37" s="47" t="str">
        <f t="shared" si="19"/>
        <v>N/D</v>
      </c>
      <c r="AK37" s="49"/>
    </row>
    <row r="38" spans="1:37" s="47" customFormat="1" ht="92.25" customHeight="1" x14ac:dyDescent="0.25">
      <c r="A38" s="82"/>
      <c r="B38" s="190"/>
      <c r="C38" s="190"/>
      <c r="D38" s="190"/>
      <c r="E38" s="191"/>
      <c r="F38" s="192"/>
      <c r="G38" s="192"/>
      <c r="H38" s="192"/>
      <c r="I38" s="192"/>
      <c r="J38" s="192"/>
      <c r="K38" s="192"/>
      <c r="L38" s="192"/>
      <c r="M38" s="193"/>
      <c r="N38" s="84"/>
      <c r="O38" s="84"/>
      <c r="P38" s="162" t="s">
        <v>49</v>
      </c>
      <c r="Q38" s="190" t="s">
        <v>49</v>
      </c>
      <c r="R38" s="190"/>
      <c r="S38" s="190"/>
      <c r="T38" s="190"/>
      <c r="U38" s="190"/>
      <c r="V38" s="190"/>
      <c r="W38" s="162" t="s">
        <v>49</v>
      </c>
      <c r="X38" s="162" t="s">
        <v>49</v>
      </c>
      <c r="Y38" s="162" t="s">
        <v>49</v>
      </c>
      <c r="Z38" s="85"/>
      <c r="AA38" s="85"/>
      <c r="AB38" s="85"/>
      <c r="AC38" s="86"/>
      <c r="AD38" s="87">
        <f t="shared" si="14"/>
        <v>0</v>
      </c>
      <c r="AE38" s="47" t="str">
        <f t="shared" si="15"/>
        <v>N/D</v>
      </c>
      <c r="AF38" s="47" t="str">
        <f t="shared" si="16"/>
        <v>N/D</v>
      </c>
      <c r="AG38" s="47" t="str">
        <f t="shared" si="17"/>
        <v>N/D</v>
      </c>
      <c r="AH38" s="47" t="str">
        <f t="shared" si="18"/>
        <v>N/D</v>
      </c>
      <c r="AI38" s="47" t="str">
        <f t="shared" si="19"/>
        <v>N/D</v>
      </c>
      <c r="AK38" s="49"/>
    </row>
    <row r="39" spans="1:37" s="47" customFormat="1" ht="92.25" customHeight="1" x14ac:dyDescent="0.25">
      <c r="A39" s="82"/>
      <c r="B39" s="190"/>
      <c r="C39" s="190"/>
      <c r="D39" s="190"/>
      <c r="E39" s="191"/>
      <c r="F39" s="192"/>
      <c r="G39" s="192"/>
      <c r="H39" s="192"/>
      <c r="I39" s="192"/>
      <c r="J39" s="192"/>
      <c r="K39" s="192"/>
      <c r="L39" s="192"/>
      <c r="M39" s="193"/>
      <c r="N39" s="84"/>
      <c r="O39" s="84"/>
      <c r="P39" s="162" t="s">
        <v>49</v>
      </c>
      <c r="Q39" s="190" t="s">
        <v>49</v>
      </c>
      <c r="R39" s="190"/>
      <c r="S39" s="190"/>
      <c r="T39" s="190"/>
      <c r="U39" s="190"/>
      <c r="V39" s="190"/>
      <c r="W39" s="162" t="s">
        <v>49</v>
      </c>
      <c r="X39" s="162" t="s">
        <v>49</v>
      </c>
      <c r="Y39" s="162" t="s">
        <v>49</v>
      </c>
      <c r="Z39" s="85"/>
      <c r="AA39" s="85"/>
      <c r="AB39" s="85"/>
      <c r="AC39" s="86"/>
      <c r="AD39" s="87">
        <f t="shared" si="14"/>
        <v>0</v>
      </c>
      <c r="AE39" s="47" t="str">
        <f t="shared" si="15"/>
        <v>N/D</v>
      </c>
      <c r="AF39" s="47" t="str">
        <f t="shared" si="16"/>
        <v>N/D</v>
      </c>
      <c r="AG39" s="47" t="str">
        <f t="shared" si="17"/>
        <v>N/D</v>
      </c>
      <c r="AH39" s="47" t="str">
        <f t="shared" si="18"/>
        <v>N/D</v>
      </c>
      <c r="AI39" s="47" t="str">
        <f t="shared" si="19"/>
        <v>N/D</v>
      </c>
      <c r="AK39" s="49"/>
    </row>
    <row r="40" spans="1:37" s="47" customFormat="1" ht="92.25" customHeight="1" x14ac:dyDescent="0.25">
      <c r="A40" s="82"/>
      <c r="B40" s="190"/>
      <c r="C40" s="190"/>
      <c r="D40" s="190"/>
      <c r="E40" s="191"/>
      <c r="F40" s="192"/>
      <c r="G40" s="192"/>
      <c r="H40" s="192"/>
      <c r="I40" s="192"/>
      <c r="J40" s="192"/>
      <c r="K40" s="192"/>
      <c r="L40" s="192"/>
      <c r="M40" s="193"/>
      <c r="N40" s="84"/>
      <c r="O40" s="84"/>
      <c r="P40" s="162" t="s">
        <v>49</v>
      </c>
      <c r="Q40" s="190" t="s">
        <v>49</v>
      </c>
      <c r="R40" s="190"/>
      <c r="S40" s="190"/>
      <c r="T40" s="190"/>
      <c r="U40" s="190"/>
      <c r="V40" s="190"/>
      <c r="W40" s="162" t="s">
        <v>49</v>
      </c>
      <c r="X40" s="162" t="s">
        <v>49</v>
      </c>
      <c r="Y40" s="162" t="s">
        <v>49</v>
      </c>
      <c r="Z40" s="85"/>
      <c r="AA40" s="85"/>
      <c r="AB40" s="85"/>
      <c r="AC40" s="86"/>
      <c r="AD40" s="87">
        <f t="shared" si="14"/>
        <v>0</v>
      </c>
      <c r="AE40" s="47" t="str">
        <f t="shared" si="15"/>
        <v>N/D</v>
      </c>
      <c r="AF40" s="47" t="str">
        <f t="shared" si="16"/>
        <v>N/D</v>
      </c>
      <c r="AG40" s="47" t="str">
        <f t="shared" si="17"/>
        <v>N/D</v>
      </c>
      <c r="AH40" s="47" t="str">
        <f t="shared" si="18"/>
        <v>N/D</v>
      </c>
      <c r="AI40" s="47" t="str">
        <f t="shared" si="19"/>
        <v>N/D</v>
      </c>
      <c r="AK40" s="49"/>
    </row>
    <row r="41" spans="1:37" s="47" customFormat="1" ht="92.25" customHeight="1" x14ac:dyDescent="0.25">
      <c r="A41" s="82"/>
      <c r="B41" s="190"/>
      <c r="C41" s="190"/>
      <c r="D41" s="190"/>
      <c r="E41" s="191"/>
      <c r="F41" s="192"/>
      <c r="G41" s="192"/>
      <c r="H41" s="192"/>
      <c r="I41" s="192"/>
      <c r="J41" s="192"/>
      <c r="K41" s="192"/>
      <c r="L41" s="192"/>
      <c r="M41" s="193"/>
      <c r="N41" s="84"/>
      <c r="O41" s="84"/>
      <c r="P41" s="162" t="s">
        <v>49</v>
      </c>
      <c r="Q41" s="190" t="s">
        <v>49</v>
      </c>
      <c r="R41" s="190"/>
      <c r="S41" s="190"/>
      <c r="T41" s="190"/>
      <c r="U41" s="190"/>
      <c r="V41" s="190"/>
      <c r="W41" s="162" t="s">
        <v>49</v>
      </c>
      <c r="X41" s="162" t="s">
        <v>49</v>
      </c>
      <c r="Y41" s="162" t="s">
        <v>49</v>
      </c>
      <c r="Z41" s="85"/>
      <c r="AA41" s="85"/>
      <c r="AB41" s="85"/>
      <c r="AC41" s="86"/>
      <c r="AD41" s="87">
        <f t="shared" si="14"/>
        <v>0</v>
      </c>
      <c r="AE41" s="47" t="str">
        <f t="shared" si="15"/>
        <v>N/D</v>
      </c>
      <c r="AF41" s="47" t="str">
        <f t="shared" si="16"/>
        <v>N/D</v>
      </c>
      <c r="AG41" s="47" t="str">
        <f t="shared" si="17"/>
        <v>N/D</v>
      </c>
      <c r="AH41" s="47" t="str">
        <f t="shared" si="18"/>
        <v>N/D</v>
      </c>
      <c r="AI41" s="47" t="str">
        <f t="shared" si="19"/>
        <v>N/D</v>
      </c>
      <c r="AK41" s="49"/>
    </row>
    <row r="42" spans="1:37" s="47" customFormat="1" ht="92.25" customHeight="1" x14ac:dyDescent="0.25">
      <c r="A42" s="82"/>
      <c r="B42" s="190"/>
      <c r="C42" s="190"/>
      <c r="D42" s="190"/>
      <c r="E42" s="191"/>
      <c r="F42" s="192"/>
      <c r="G42" s="192"/>
      <c r="H42" s="192"/>
      <c r="I42" s="192"/>
      <c r="J42" s="192"/>
      <c r="K42" s="192"/>
      <c r="L42" s="192"/>
      <c r="M42" s="193"/>
      <c r="N42" s="84"/>
      <c r="O42" s="84"/>
      <c r="P42" s="162" t="s">
        <v>49</v>
      </c>
      <c r="Q42" s="190" t="s">
        <v>49</v>
      </c>
      <c r="R42" s="190"/>
      <c r="S42" s="190"/>
      <c r="T42" s="190"/>
      <c r="U42" s="190"/>
      <c r="V42" s="190"/>
      <c r="W42" s="162" t="s">
        <v>49</v>
      </c>
      <c r="X42" s="162" t="s">
        <v>49</v>
      </c>
      <c r="Y42" s="162" t="s">
        <v>49</v>
      </c>
      <c r="Z42" s="85"/>
      <c r="AA42" s="85"/>
      <c r="AB42" s="85"/>
      <c r="AC42" s="86"/>
      <c r="AD42" s="87">
        <f t="shared" si="14"/>
        <v>0</v>
      </c>
      <c r="AE42" s="47" t="str">
        <f t="shared" si="15"/>
        <v>N/D</v>
      </c>
      <c r="AF42" s="47" t="str">
        <f t="shared" si="16"/>
        <v>N/D</v>
      </c>
      <c r="AG42" s="47" t="str">
        <f t="shared" si="17"/>
        <v>N/D</v>
      </c>
      <c r="AH42" s="47" t="str">
        <f t="shared" si="18"/>
        <v>N/D</v>
      </c>
      <c r="AI42" s="47" t="str">
        <f t="shared" si="19"/>
        <v>N/D</v>
      </c>
      <c r="AK42" s="49"/>
    </row>
    <row r="43" spans="1:37" s="47" customFormat="1" ht="92.25" customHeight="1" x14ac:dyDescent="0.25">
      <c r="A43" s="82"/>
      <c r="B43" s="190"/>
      <c r="C43" s="190"/>
      <c r="D43" s="190"/>
      <c r="E43" s="191"/>
      <c r="F43" s="192"/>
      <c r="G43" s="192"/>
      <c r="H43" s="192"/>
      <c r="I43" s="192"/>
      <c r="J43" s="192"/>
      <c r="K43" s="192"/>
      <c r="L43" s="192"/>
      <c r="M43" s="193"/>
      <c r="N43" s="84"/>
      <c r="O43" s="84"/>
      <c r="P43" s="162" t="s">
        <v>49</v>
      </c>
      <c r="Q43" s="190" t="s">
        <v>49</v>
      </c>
      <c r="R43" s="190"/>
      <c r="S43" s="190"/>
      <c r="T43" s="190"/>
      <c r="U43" s="190"/>
      <c r="V43" s="190"/>
      <c r="W43" s="162" t="s">
        <v>49</v>
      </c>
      <c r="X43" s="162" t="s">
        <v>49</v>
      </c>
      <c r="Y43" s="162" t="s">
        <v>49</v>
      </c>
      <c r="Z43" s="85"/>
      <c r="AA43" s="85"/>
      <c r="AB43" s="85"/>
      <c r="AC43" s="86"/>
      <c r="AD43" s="87">
        <f t="shared" si="14"/>
        <v>0</v>
      </c>
      <c r="AE43" s="47" t="str">
        <f t="shared" si="15"/>
        <v>N/D</v>
      </c>
      <c r="AF43" s="47" t="str">
        <f t="shared" si="16"/>
        <v>N/D</v>
      </c>
      <c r="AG43" s="47" t="str">
        <f t="shared" si="17"/>
        <v>N/D</v>
      </c>
      <c r="AH43" s="47" t="str">
        <f t="shared" si="18"/>
        <v>N/D</v>
      </c>
      <c r="AI43" s="47" t="str">
        <f t="shared" si="19"/>
        <v>N/D</v>
      </c>
      <c r="AK43" s="49"/>
    </row>
    <row r="44" spans="1:37" s="47" customFormat="1" ht="92.25" customHeight="1" x14ac:dyDescent="0.25">
      <c r="A44" s="82"/>
      <c r="B44" s="190"/>
      <c r="C44" s="190"/>
      <c r="D44" s="190"/>
      <c r="E44" s="191"/>
      <c r="F44" s="192"/>
      <c r="G44" s="192"/>
      <c r="H44" s="192"/>
      <c r="I44" s="192"/>
      <c r="J44" s="192"/>
      <c r="K44" s="192"/>
      <c r="L44" s="192"/>
      <c r="M44" s="193"/>
      <c r="N44" s="84"/>
      <c r="O44" s="84"/>
      <c r="P44" s="162" t="s">
        <v>49</v>
      </c>
      <c r="Q44" s="190" t="s">
        <v>49</v>
      </c>
      <c r="R44" s="190"/>
      <c r="S44" s="190"/>
      <c r="T44" s="190"/>
      <c r="U44" s="190"/>
      <c r="V44" s="190"/>
      <c r="W44" s="162" t="s">
        <v>49</v>
      </c>
      <c r="X44" s="162" t="s">
        <v>49</v>
      </c>
      <c r="Y44" s="162" t="s">
        <v>49</v>
      </c>
      <c r="Z44" s="85"/>
      <c r="AA44" s="85"/>
      <c r="AB44" s="85"/>
      <c r="AC44" s="86"/>
      <c r="AD44" s="87">
        <f t="shared" si="14"/>
        <v>0</v>
      </c>
      <c r="AE44" s="47" t="str">
        <f t="shared" si="15"/>
        <v>N/D</v>
      </c>
      <c r="AF44" s="47" t="str">
        <f t="shared" si="16"/>
        <v>N/D</v>
      </c>
      <c r="AG44" s="47" t="str">
        <f t="shared" si="17"/>
        <v>N/D</v>
      </c>
      <c r="AH44" s="47" t="str">
        <f t="shared" si="18"/>
        <v>N/D</v>
      </c>
      <c r="AI44" s="47" t="str">
        <f t="shared" si="19"/>
        <v>N/D</v>
      </c>
      <c r="AK44" s="49"/>
    </row>
    <row r="45" spans="1:37" s="47" customFormat="1" ht="92.25" customHeight="1" x14ac:dyDescent="0.25">
      <c r="A45" s="82"/>
      <c r="B45" s="190"/>
      <c r="C45" s="190"/>
      <c r="D45" s="190"/>
      <c r="E45" s="191"/>
      <c r="F45" s="192"/>
      <c r="G45" s="192"/>
      <c r="H45" s="192"/>
      <c r="I45" s="192"/>
      <c r="J45" s="192"/>
      <c r="K45" s="192"/>
      <c r="L45" s="192"/>
      <c r="M45" s="193"/>
      <c r="N45" s="84"/>
      <c r="O45" s="84"/>
      <c r="P45" s="162" t="s">
        <v>49</v>
      </c>
      <c r="Q45" s="190" t="s">
        <v>49</v>
      </c>
      <c r="R45" s="190"/>
      <c r="S45" s="190"/>
      <c r="T45" s="190"/>
      <c r="U45" s="190"/>
      <c r="V45" s="190"/>
      <c r="W45" s="162" t="s">
        <v>49</v>
      </c>
      <c r="X45" s="162" t="s">
        <v>49</v>
      </c>
      <c r="Y45" s="162" t="s">
        <v>49</v>
      </c>
      <c r="Z45" s="85"/>
      <c r="AA45" s="85"/>
      <c r="AB45" s="85"/>
      <c r="AC45" s="86"/>
      <c r="AD45" s="87">
        <f t="shared" si="14"/>
        <v>0</v>
      </c>
      <c r="AE45" s="47" t="str">
        <f t="shared" si="15"/>
        <v>N/D</v>
      </c>
      <c r="AF45" s="47" t="str">
        <f t="shared" si="16"/>
        <v>N/D</v>
      </c>
      <c r="AG45" s="47" t="str">
        <f t="shared" si="17"/>
        <v>N/D</v>
      </c>
      <c r="AH45" s="47" t="str">
        <f t="shared" si="18"/>
        <v>N/D</v>
      </c>
      <c r="AI45" s="47" t="str">
        <f t="shared" si="19"/>
        <v>N/D</v>
      </c>
      <c r="AK45" s="49"/>
    </row>
    <row r="46" spans="1:37" s="47" customFormat="1" ht="92.25" customHeight="1" x14ac:dyDescent="0.25">
      <c r="A46" s="82"/>
      <c r="B46" s="190"/>
      <c r="C46" s="190"/>
      <c r="D46" s="190"/>
      <c r="E46" s="191"/>
      <c r="F46" s="192"/>
      <c r="G46" s="192"/>
      <c r="H46" s="192"/>
      <c r="I46" s="192"/>
      <c r="J46" s="192"/>
      <c r="K46" s="192"/>
      <c r="L46" s="192"/>
      <c r="M46" s="193"/>
      <c r="N46" s="84"/>
      <c r="O46" s="84"/>
      <c r="P46" s="162" t="s">
        <v>49</v>
      </c>
      <c r="Q46" s="190" t="s">
        <v>49</v>
      </c>
      <c r="R46" s="190"/>
      <c r="S46" s="190"/>
      <c r="T46" s="190"/>
      <c r="U46" s="190"/>
      <c r="V46" s="190"/>
      <c r="W46" s="162" t="s">
        <v>49</v>
      </c>
      <c r="X46" s="162" t="s">
        <v>49</v>
      </c>
      <c r="Y46" s="162" t="s">
        <v>49</v>
      </c>
      <c r="Z46" s="85"/>
      <c r="AA46" s="85"/>
      <c r="AB46" s="85"/>
      <c r="AC46" s="86"/>
      <c r="AD46" s="87">
        <f t="shared" si="14"/>
        <v>0</v>
      </c>
      <c r="AE46" s="47" t="str">
        <f t="shared" si="15"/>
        <v>N/D</v>
      </c>
      <c r="AF46" s="47" t="str">
        <f t="shared" si="16"/>
        <v>N/D</v>
      </c>
      <c r="AG46" s="47" t="str">
        <f t="shared" si="17"/>
        <v>N/D</v>
      </c>
      <c r="AH46" s="47" t="str">
        <f t="shared" si="18"/>
        <v>N/D</v>
      </c>
      <c r="AI46" s="47" t="str">
        <f t="shared" si="19"/>
        <v>N/D</v>
      </c>
      <c r="AK46" s="49"/>
    </row>
    <row r="47" spans="1:37" s="47" customFormat="1" ht="92.25" customHeight="1" x14ac:dyDescent="0.25">
      <c r="A47" s="82"/>
      <c r="B47" s="190"/>
      <c r="C47" s="190"/>
      <c r="D47" s="190"/>
      <c r="E47" s="191"/>
      <c r="F47" s="192"/>
      <c r="G47" s="192"/>
      <c r="H47" s="192"/>
      <c r="I47" s="192"/>
      <c r="J47" s="192"/>
      <c r="K47" s="192"/>
      <c r="L47" s="192"/>
      <c r="M47" s="193"/>
      <c r="N47" s="84"/>
      <c r="O47" s="84"/>
      <c r="P47" s="162" t="s">
        <v>49</v>
      </c>
      <c r="Q47" s="190" t="s">
        <v>49</v>
      </c>
      <c r="R47" s="190"/>
      <c r="S47" s="190"/>
      <c r="T47" s="190"/>
      <c r="U47" s="190"/>
      <c r="V47" s="190"/>
      <c r="W47" s="162" t="s">
        <v>49</v>
      </c>
      <c r="X47" s="162" t="s">
        <v>49</v>
      </c>
      <c r="Y47" s="162" t="s">
        <v>49</v>
      </c>
      <c r="Z47" s="85"/>
      <c r="AA47" s="85"/>
      <c r="AB47" s="85"/>
      <c r="AC47" s="86"/>
      <c r="AD47" s="87">
        <f t="shared" si="14"/>
        <v>0</v>
      </c>
      <c r="AE47" s="47" t="str">
        <f t="shared" si="15"/>
        <v>N/D</v>
      </c>
      <c r="AF47" s="47" t="str">
        <f t="shared" si="16"/>
        <v>N/D</v>
      </c>
      <c r="AG47" s="47" t="str">
        <f t="shared" si="17"/>
        <v>N/D</v>
      </c>
      <c r="AH47" s="47" t="str">
        <f t="shared" si="18"/>
        <v>N/D</v>
      </c>
      <c r="AI47" s="47" t="str">
        <f t="shared" si="19"/>
        <v>N/D</v>
      </c>
      <c r="AK47" s="49"/>
    </row>
    <row r="48" spans="1:37" s="47" customFormat="1" ht="92.25" customHeight="1" x14ac:dyDescent="0.25">
      <c r="A48" s="82"/>
      <c r="B48" s="190"/>
      <c r="C48" s="190"/>
      <c r="D48" s="190"/>
      <c r="E48" s="191"/>
      <c r="F48" s="192"/>
      <c r="G48" s="192"/>
      <c r="H48" s="192"/>
      <c r="I48" s="192"/>
      <c r="J48" s="192"/>
      <c r="K48" s="192"/>
      <c r="L48" s="192"/>
      <c r="M48" s="193"/>
      <c r="N48" s="84"/>
      <c r="O48" s="84"/>
      <c r="P48" s="162" t="s">
        <v>49</v>
      </c>
      <c r="Q48" s="190" t="s">
        <v>49</v>
      </c>
      <c r="R48" s="190"/>
      <c r="S48" s="190"/>
      <c r="T48" s="190"/>
      <c r="U48" s="190"/>
      <c r="V48" s="190"/>
      <c r="W48" s="162" t="s">
        <v>49</v>
      </c>
      <c r="X48" s="162" t="s">
        <v>49</v>
      </c>
      <c r="Y48" s="162" t="s">
        <v>49</v>
      </c>
      <c r="Z48" s="85"/>
      <c r="AA48" s="85"/>
      <c r="AB48" s="85"/>
      <c r="AC48" s="86"/>
      <c r="AD48" s="87">
        <f t="shared" si="14"/>
        <v>0</v>
      </c>
      <c r="AE48" s="47" t="str">
        <f t="shared" si="15"/>
        <v>N/D</v>
      </c>
      <c r="AF48" s="47" t="str">
        <f t="shared" si="16"/>
        <v>N/D</v>
      </c>
      <c r="AG48" s="47" t="str">
        <f t="shared" si="17"/>
        <v>N/D</v>
      </c>
      <c r="AH48" s="47" t="str">
        <f t="shared" si="18"/>
        <v>N/D</v>
      </c>
      <c r="AI48" s="47" t="str">
        <f t="shared" si="19"/>
        <v>N/D</v>
      </c>
      <c r="AK48" s="49"/>
    </row>
    <row r="49" spans="1:37" s="47" customFormat="1" ht="92.25" customHeight="1" x14ac:dyDescent="0.25">
      <c r="A49" s="82"/>
      <c r="B49" s="190"/>
      <c r="C49" s="190"/>
      <c r="D49" s="190"/>
      <c r="E49" s="191"/>
      <c r="F49" s="192"/>
      <c r="G49" s="192"/>
      <c r="H49" s="192"/>
      <c r="I49" s="192"/>
      <c r="J49" s="192"/>
      <c r="K49" s="192"/>
      <c r="L49" s="192"/>
      <c r="M49" s="193"/>
      <c r="N49" s="84"/>
      <c r="O49" s="84"/>
      <c r="P49" s="162" t="s">
        <v>49</v>
      </c>
      <c r="Q49" s="190" t="s">
        <v>49</v>
      </c>
      <c r="R49" s="190"/>
      <c r="S49" s="190"/>
      <c r="T49" s="190"/>
      <c r="U49" s="190"/>
      <c r="V49" s="190"/>
      <c r="W49" s="162" t="s">
        <v>49</v>
      </c>
      <c r="X49" s="162" t="s">
        <v>49</v>
      </c>
      <c r="Y49" s="162" t="s">
        <v>49</v>
      </c>
      <c r="Z49" s="85"/>
      <c r="AA49" s="85"/>
      <c r="AB49" s="85"/>
      <c r="AC49" s="86"/>
      <c r="AD49" s="87">
        <f t="shared" si="14"/>
        <v>0</v>
      </c>
      <c r="AE49" s="47" t="str">
        <f t="shared" si="15"/>
        <v>N/D</v>
      </c>
      <c r="AF49" s="47" t="str">
        <f t="shared" si="16"/>
        <v>N/D</v>
      </c>
      <c r="AG49" s="47" t="str">
        <f t="shared" si="17"/>
        <v>N/D</v>
      </c>
      <c r="AH49" s="47" t="str">
        <f t="shared" si="18"/>
        <v>N/D</v>
      </c>
      <c r="AI49" s="47" t="str">
        <f t="shared" si="19"/>
        <v>N/D</v>
      </c>
      <c r="AK49" s="49"/>
    </row>
    <row r="50" spans="1:37" s="47" customFormat="1" ht="92.25" customHeight="1" x14ac:dyDescent="0.25">
      <c r="A50" s="82"/>
      <c r="B50" s="190"/>
      <c r="C50" s="190"/>
      <c r="D50" s="190"/>
      <c r="E50" s="191"/>
      <c r="F50" s="192"/>
      <c r="G50" s="192"/>
      <c r="H50" s="192"/>
      <c r="I50" s="192"/>
      <c r="J50" s="192"/>
      <c r="K50" s="192"/>
      <c r="L50" s="192"/>
      <c r="M50" s="193"/>
      <c r="N50" s="84"/>
      <c r="O50" s="84"/>
      <c r="P50" s="162" t="s">
        <v>49</v>
      </c>
      <c r="Q50" s="190" t="s">
        <v>49</v>
      </c>
      <c r="R50" s="190"/>
      <c r="S50" s="190"/>
      <c r="T50" s="190"/>
      <c r="U50" s="190"/>
      <c r="V50" s="190"/>
      <c r="W50" s="162" t="s">
        <v>49</v>
      </c>
      <c r="X50" s="162" t="s">
        <v>49</v>
      </c>
      <c r="Y50" s="162" t="s">
        <v>49</v>
      </c>
      <c r="Z50" s="85"/>
      <c r="AA50" s="85"/>
      <c r="AB50" s="85"/>
      <c r="AC50" s="86"/>
      <c r="AD50" s="87">
        <f t="shared" si="14"/>
        <v>0</v>
      </c>
      <c r="AE50" s="47" t="str">
        <f t="shared" si="15"/>
        <v>N/D</v>
      </c>
      <c r="AF50" s="47" t="str">
        <f t="shared" si="16"/>
        <v>N/D</v>
      </c>
      <c r="AG50" s="47" t="str">
        <f t="shared" si="17"/>
        <v>N/D</v>
      </c>
      <c r="AH50" s="47" t="str">
        <f t="shared" si="18"/>
        <v>N/D</v>
      </c>
      <c r="AI50" s="47" t="str">
        <f t="shared" si="19"/>
        <v>N/D</v>
      </c>
      <c r="AK50" s="49"/>
    </row>
    <row r="51" spans="1:37" s="47" customFormat="1" ht="92.25" customHeight="1" x14ac:dyDescent="0.25">
      <c r="A51" s="82"/>
      <c r="B51" s="190"/>
      <c r="C51" s="190"/>
      <c r="D51" s="190"/>
      <c r="E51" s="191"/>
      <c r="F51" s="192"/>
      <c r="G51" s="192"/>
      <c r="H51" s="192"/>
      <c r="I51" s="192"/>
      <c r="J51" s="192"/>
      <c r="K51" s="192"/>
      <c r="L51" s="192"/>
      <c r="M51" s="193"/>
      <c r="N51" s="84"/>
      <c r="O51" s="84"/>
      <c r="P51" s="162" t="s">
        <v>49</v>
      </c>
      <c r="Q51" s="190" t="s">
        <v>49</v>
      </c>
      <c r="R51" s="190"/>
      <c r="S51" s="190"/>
      <c r="T51" s="190"/>
      <c r="U51" s="190"/>
      <c r="V51" s="190"/>
      <c r="W51" s="162" t="s">
        <v>49</v>
      </c>
      <c r="X51" s="162" t="s">
        <v>49</v>
      </c>
      <c r="Y51" s="162" t="s">
        <v>49</v>
      </c>
      <c r="Z51" s="85"/>
      <c r="AA51" s="85"/>
      <c r="AB51" s="85"/>
      <c r="AC51" s="86"/>
      <c r="AD51" s="87">
        <f t="shared" si="14"/>
        <v>0</v>
      </c>
      <c r="AE51" s="47" t="str">
        <f t="shared" si="15"/>
        <v>N/D</v>
      </c>
      <c r="AF51" s="47" t="str">
        <f t="shared" si="16"/>
        <v>N/D</v>
      </c>
      <c r="AG51" s="47" t="str">
        <f t="shared" si="17"/>
        <v>N/D</v>
      </c>
      <c r="AH51" s="47" t="str">
        <f t="shared" si="18"/>
        <v>N/D</v>
      </c>
      <c r="AI51" s="47" t="str">
        <f t="shared" si="19"/>
        <v>N/D</v>
      </c>
      <c r="AK51" s="49"/>
    </row>
    <row r="52" spans="1:37" s="47" customFormat="1" ht="92.25" customHeight="1" x14ac:dyDescent="0.25">
      <c r="A52" s="82"/>
      <c r="B52" s="190"/>
      <c r="C52" s="190"/>
      <c r="D52" s="190"/>
      <c r="E52" s="191"/>
      <c r="F52" s="192"/>
      <c r="G52" s="192"/>
      <c r="H52" s="192"/>
      <c r="I52" s="192"/>
      <c r="J52" s="192"/>
      <c r="K52" s="192"/>
      <c r="L52" s="192"/>
      <c r="M52" s="193"/>
      <c r="N52" s="84"/>
      <c r="O52" s="84"/>
      <c r="P52" s="162" t="s">
        <v>49</v>
      </c>
      <c r="Q52" s="190" t="s">
        <v>49</v>
      </c>
      <c r="R52" s="190"/>
      <c r="S52" s="190"/>
      <c r="T52" s="190"/>
      <c r="U52" s="190"/>
      <c r="V52" s="190"/>
      <c r="W52" s="162" t="s">
        <v>49</v>
      </c>
      <c r="X52" s="162" t="s">
        <v>49</v>
      </c>
      <c r="Y52" s="162" t="s">
        <v>49</v>
      </c>
      <c r="Z52" s="85"/>
      <c r="AA52" s="85"/>
      <c r="AB52" s="85"/>
      <c r="AC52" s="86"/>
      <c r="AD52" s="87">
        <f t="shared" si="14"/>
        <v>0</v>
      </c>
      <c r="AE52" s="47" t="str">
        <f t="shared" si="15"/>
        <v>N/D</v>
      </c>
      <c r="AF52" s="47" t="str">
        <f t="shared" si="16"/>
        <v>N/D</v>
      </c>
      <c r="AG52" s="47" t="str">
        <f t="shared" si="17"/>
        <v>N/D</v>
      </c>
      <c r="AH52" s="47" t="str">
        <f t="shared" si="18"/>
        <v>N/D</v>
      </c>
      <c r="AI52" s="47" t="str">
        <f t="shared" si="19"/>
        <v>N/D</v>
      </c>
      <c r="AK52" s="49"/>
    </row>
    <row r="53" spans="1:37" s="47" customFormat="1" ht="92.25" customHeight="1" x14ac:dyDescent="0.25">
      <c r="A53" s="82"/>
      <c r="B53" s="190"/>
      <c r="C53" s="190"/>
      <c r="D53" s="190"/>
      <c r="E53" s="191"/>
      <c r="F53" s="192"/>
      <c r="G53" s="192"/>
      <c r="H53" s="192"/>
      <c r="I53" s="192"/>
      <c r="J53" s="192"/>
      <c r="K53" s="192"/>
      <c r="L53" s="192"/>
      <c r="M53" s="193"/>
      <c r="N53" s="84"/>
      <c r="O53" s="84"/>
      <c r="P53" s="162" t="s">
        <v>49</v>
      </c>
      <c r="Q53" s="190" t="s">
        <v>49</v>
      </c>
      <c r="R53" s="190"/>
      <c r="S53" s="190"/>
      <c r="T53" s="190"/>
      <c r="U53" s="190"/>
      <c r="V53" s="190"/>
      <c r="W53" s="162" t="s">
        <v>49</v>
      </c>
      <c r="X53" s="162" t="s">
        <v>49</v>
      </c>
      <c r="Y53" s="162" t="s">
        <v>49</v>
      </c>
      <c r="Z53" s="85"/>
      <c r="AA53" s="85"/>
      <c r="AB53" s="85"/>
      <c r="AC53" s="86"/>
      <c r="AD53" s="87">
        <f t="shared" si="14"/>
        <v>0</v>
      </c>
      <c r="AE53" s="47" t="str">
        <f t="shared" si="15"/>
        <v>N/D</v>
      </c>
      <c r="AF53" s="47" t="str">
        <f t="shared" si="16"/>
        <v>N/D</v>
      </c>
      <c r="AG53" s="47" t="str">
        <f t="shared" si="17"/>
        <v>N/D</v>
      </c>
      <c r="AH53" s="47" t="str">
        <f t="shared" si="18"/>
        <v>N/D</v>
      </c>
      <c r="AI53" s="47" t="str">
        <f t="shared" si="19"/>
        <v>N/D</v>
      </c>
      <c r="AK53" s="49"/>
    </row>
    <row r="54" spans="1:37" s="47" customFormat="1" ht="92.25" customHeight="1" x14ac:dyDescent="0.25">
      <c r="A54" s="82"/>
      <c r="B54" s="190"/>
      <c r="C54" s="190"/>
      <c r="D54" s="190"/>
      <c r="E54" s="191"/>
      <c r="F54" s="192"/>
      <c r="G54" s="192"/>
      <c r="H54" s="192"/>
      <c r="I54" s="192"/>
      <c r="J54" s="192"/>
      <c r="K54" s="192"/>
      <c r="L54" s="192"/>
      <c r="M54" s="193"/>
      <c r="N54" s="84"/>
      <c r="O54" s="84"/>
      <c r="P54" s="162" t="s">
        <v>49</v>
      </c>
      <c r="Q54" s="190" t="s">
        <v>49</v>
      </c>
      <c r="R54" s="190"/>
      <c r="S54" s="190"/>
      <c r="T54" s="190"/>
      <c r="U54" s="190"/>
      <c r="V54" s="190"/>
      <c r="W54" s="162" t="s">
        <v>49</v>
      </c>
      <c r="X54" s="162" t="s">
        <v>49</v>
      </c>
      <c r="Y54" s="162" t="s">
        <v>49</v>
      </c>
      <c r="Z54" s="85"/>
      <c r="AA54" s="85"/>
      <c r="AB54" s="85"/>
      <c r="AC54" s="86"/>
      <c r="AD54" s="87">
        <f t="shared" si="14"/>
        <v>0</v>
      </c>
      <c r="AE54" s="47" t="str">
        <f t="shared" si="15"/>
        <v>N/D</v>
      </c>
      <c r="AF54" s="47" t="str">
        <f t="shared" si="16"/>
        <v>N/D</v>
      </c>
      <c r="AG54" s="47" t="str">
        <f t="shared" si="17"/>
        <v>N/D</v>
      </c>
      <c r="AH54" s="47" t="str">
        <f t="shared" si="18"/>
        <v>N/D</v>
      </c>
      <c r="AI54" s="47" t="str">
        <f t="shared" si="19"/>
        <v>N/D</v>
      </c>
      <c r="AK54" s="49"/>
    </row>
    <row r="55" spans="1:37" s="47" customFormat="1" ht="92.25" customHeight="1" x14ac:dyDescent="0.25">
      <c r="A55" s="82"/>
      <c r="B55" s="190"/>
      <c r="C55" s="190"/>
      <c r="D55" s="190"/>
      <c r="E55" s="191"/>
      <c r="F55" s="192"/>
      <c r="G55" s="192"/>
      <c r="H55" s="192"/>
      <c r="I55" s="192"/>
      <c r="J55" s="192"/>
      <c r="K55" s="192"/>
      <c r="L55" s="192"/>
      <c r="M55" s="193"/>
      <c r="N55" s="84"/>
      <c r="O55" s="84"/>
      <c r="P55" s="162" t="s">
        <v>49</v>
      </c>
      <c r="Q55" s="190" t="s">
        <v>49</v>
      </c>
      <c r="R55" s="190"/>
      <c r="S55" s="190"/>
      <c r="T55" s="190"/>
      <c r="U55" s="190"/>
      <c r="V55" s="190"/>
      <c r="W55" s="162" t="s">
        <v>49</v>
      </c>
      <c r="X55" s="162" t="s">
        <v>49</v>
      </c>
      <c r="Y55" s="162" t="s">
        <v>49</v>
      </c>
      <c r="Z55" s="85"/>
      <c r="AA55" s="85"/>
      <c r="AB55" s="85"/>
      <c r="AC55" s="86"/>
      <c r="AD55" s="87">
        <f t="shared" si="14"/>
        <v>0</v>
      </c>
      <c r="AE55" s="47" t="str">
        <f t="shared" si="15"/>
        <v>N/D</v>
      </c>
      <c r="AF55" s="47" t="str">
        <f t="shared" si="16"/>
        <v>N/D</v>
      </c>
      <c r="AG55" s="47" t="str">
        <f t="shared" si="17"/>
        <v>N/D</v>
      </c>
      <c r="AH55" s="47" t="str">
        <f t="shared" si="18"/>
        <v>N/D</v>
      </c>
      <c r="AI55" s="47" t="str">
        <f t="shared" si="19"/>
        <v>N/D</v>
      </c>
      <c r="AK55" s="49"/>
    </row>
    <row r="56" spans="1:37" s="47" customFormat="1" ht="92.25" customHeight="1" x14ac:dyDescent="0.25">
      <c r="A56" s="82"/>
      <c r="B56" s="190"/>
      <c r="C56" s="190"/>
      <c r="D56" s="190"/>
      <c r="E56" s="191"/>
      <c r="F56" s="192"/>
      <c r="G56" s="192"/>
      <c r="H56" s="192"/>
      <c r="I56" s="192"/>
      <c r="J56" s="192"/>
      <c r="K56" s="192"/>
      <c r="L56" s="192"/>
      <c r="M56" s="193"/>
      <c r="N56" s="84"/>
      <c r="O56" s="84"/>
      <c r="P56" s="162" t="s">
        <v>49</v>
      </c>
      <c r="Q56" s="190" t="s">
        <v>49</v>
      </c>
      <c r="R56" s="190"/>
      <c r="S56" s="190"/>
      <c r="T56" s="190"/>
      <c r="U56" s="190"/>
      <c r="V56" s="190"/>
      <c r="W56" s="162" t="s">
        <v>49</v>
      </c>
      <c r="X56" s="162" t="s">
        <v>49</v>
      </c>
      <c r="Y56" s="162" t="s">
        <v>49</v>
      </c>
      <c r="Z56" s="85"/>
      <c r="AA56" s="85"/>
      <c r="AB56" s="85"/>
      <c r="AC56" s="86"/>
      <c r="AD56" s="87">
        <f t="shared" si="14"/>
        <v>0</v>
      </c>
      <c r="AE56" s="47" t="str">
        <f t="shared" si="15"/>
        <v>N/D</v>
      </c>
      <c r="AF56" s="47" t="str">
        <f t="shared" si="16"/>
        <v>N/D</v>
      </c>
      <c r="AG56" s="47" t="str">
        <f t="shared" si="17"/>
        <v>N/D</v>
      </c>
      <c r="AH56" s="47" t="str">
        <f t="shared" si="18"/>
        <v>N/D</v>
      </c>
      <c r="AI56" s="47" t="str">
        <f t="shared" si="19"/>
        <v>N/D</v>
      </c>
      <c r="AK56" s="49"/>
    </row>
    <row r="57" spans="1:37" s="47" customFormat="1" ht="92.25" customHeight="1" x14ac:dyDescent="0.25">
      <c r="A57" s="82"/>
      <c r="B57" s="190"/>
      <c r="C57" s="190"/>
      <c r="D57" s="190"/>
      <c r="E57" s="191"/>
      <c r="F57" s="192"/>
      <c r="G57" s="192"/>
      <c r="H57" s="192"/>
      <c r="I57" s="192"/>
      <c r="J57" s="192"/>
      <c r="K57" s="192"/>
      <c r="L57" s="192"/>
      <c r="M57" s="193"/>
      <c r="N57" s="84"/>
      <c r="O57" s="84"/>
      <c r="P57" s="162" t="s">
        <v>49</v>
      </c>
      <c r="Q57" s="190" t="s">
        <v>49</v>
      </c>
      <c r="R57" s="190"/>
      <c r="S57" s="190"/>
      <c r="T57" s="190"/>
      <c r="U57" s="190"/>
      <c r="V57" s="190"/>
      <c r="W57" s="162" t="s">
        <v>49</v>
      </c>
      <c r="X57" s="162" t="s">
        <v>49</v>
      </c>
      <c r="Y57" s="162" t="s">
        <v>49</v>
      </c>
      <c r="Z57" s="85"/>
      <c r="AA57" s="85"/>
      <c r="AB57" s="85"/>
      <c r="AC57" s="86"/>
      <c r="AD57" s="87">
        <f t="shared" si="14"/>
        <v>0</v>
      </c>
      <c r="AE57" s="47" t="str">
        <f t="shared" si="15"/>
        <v>N/D</v>
      </c>
      <c r="AF57" s="47" t="str">
        <f t="shared" si="16"/>
        <v>N/D</v>
      </c>
      <c r="AG57" s="47" t="str">
        <f t="shared" si="17"/>
        <v>N/D</v>
      </c>
      <c r="AH57" s="47" t="str">
        <f t="shared" si="18"/>
        <v>N/D</v>
      </c>
      <c r="AI57" s="47" t="str">
        <f t="shared" si="19"/>
        <v>N/D</v>
      </c>
      <c r="AK57" s="49"/>
    </row>
    <row r="58" spans="1:37" s="47" customFormat="1" ht="92.25" customHeight="1" x14ac:dyDescent="0.25">
      <c r="A58" s="82"/>
      <c r="B58" s="190"/>
      <c r="C58" s="190"/>
      <c r="D58" s="190"/>
      <c r="E58" s="191"/>
      <c r="F58" s="192"/>
      <c r="G58" s="192"/>
      <c r="H58" s="192"/>
      <c r="I58" s="192"/>
      <c r="J58" s="192"/>
      <c r="K58" s="192"/>
      <c r="L58" s="192"/>
      <c r="M58" s="193"/>
      <c r="N58" s="84"/>
      <c r="O58" s="84"/>
      <c r="P58" s="162" t="s">
        <v>49</v>
      </c>
      <c r="Q58" s="190" t="s">
        <v>49</v>
      </c>
      <c r="R58" s="190"/>
      <c r="S58" s="190"/>
      <c r="T58" s="190"/>
      <c r="U58" s="190"/>
      <c r="V58" s="190"/>
      <c r="W58" s="162" t="s">
        <v>49</v>
      </c>
      <c r="X58" s="162" t="s">
        <v>49</v>
      </c>
      <c r="Y58" s="162" t="s">
        <v>49</v>
      </c>
      <c r="Z58" s="85"/>
      <c r="AA58" s="85"/>
      <c r="AB58" s="85"/>
      <c r="AC58" s="86"/>
      <c r="AD58" s="87">
        <f t="shared" si="14"/>
        <v>0</v>
      </c>
      <c r="AE58" s="47" t="str">
        <f t="shared" si="15"/>
        <v>N/D</v>
      </c>
      <c r="AF58" s="47" t="str">
        <f t="shared" si="16"/>
        <v>N/D</v>
      </c>
      <c r="AG58" s="47" t="str">
        <f t="shared" si="17"/>
        <v>N/D</v>
      </c>
      <c r="AH58" s="47" t="str">
        <f t="shared" si="18"/>
        <v>N/D</v>
      </c>
      <c r="AI58" s="47" t="str">
        <f t="shared" si="19"/>
        <v>N/D</v>
      </c>
      <c r="AK58" s="49"/>
    </row>
    <row r="59" spans="1:37" s="47" customFormat="1" ht="92.25" customHeight="1" x14ac:dyDescent="0.25">
      <c r="A59" s="82"/>
      <c r="B59" s="190"/>
      <c r="C59" s="190"/>
      <c r="D59" s="190"/>
      <c r="E59" s="191"/>
      <c r="F59" s="192"/>
      <c r="G59" s="192"/>
      <c r="H59" s="192"/>
      <c r="I59" s="192"/>
      <c r="J59" s="192"/>
      <c r="K59" s="192"/>
      <c r="L59" s="192"/>
      <c r="M59" s="193"/>
      <c r="N59" s="84"/>
      <c r="O59" s="84"/>
      <c r="P59" s="162" t="s">
        <v>49</v>
      </c>
      <c r="Q59" s="190" t="s">
        <v>49</v>
      </c>
      <c r="R59" s="190"/>
      <c r="S59" s="190"/>
      <c r="T59" s="190"/>
      <c r="U59" s="190"/>
      <c r="V59" s="190"/>
      <c r="W59" s="162" t="s">
        <v>49</v>
      </c>
      <c r="X59" s="162" t="s">
        <v>49</v>
      </c>
      <c r="Y59" s="162" t="s">
        <v>49</v>
      </c>
      <c r="Z59" s="85"/>
      <c r="AA59" s="85"/>
      <c r="AB59" s="85"/>
      <c r="AC59" s="86"/>
      <c r="AD59" s="87">
        <f t="shared" si="14"/>
        <v>0</v>
      </c>
      <c r="AE59" s="47" t="str">
        <f t="shared" si="15"/>
        <v>N/D</v>
      </c>
      <c r="AF59" s="47" t="str">
        <f t="shared" si="16"/>
        <v>N/D</v>
      </c>
      <c r="AG59" s="47" t="str">
        <f t="shared" si="17"/>
        <v>N/D</v>
      </c>
      <c r="AH59" s="47" t="str">
        <f t="shared" si="18"/>
        <v>N/D</v>
      </c>
      <c r="AI59" s="47" t="str">
        <f t="shared" si="19"/>
        <v>N/D</v>
      </c>
      <c r="AK59" s="49"/>
    </row>
    <row r="60" spans="1:37" s="47" customFormat="1" ht="92.25" customHeight="1" x14ac:dyDescent="0.25">
      <c r="A60" s="82"/>
      <c r="B60" s="190"/>
      <c r="C60" s="190"/>
      <c r="D60" s="190"/>
      <c r="E60" s="191"/>
      <c r="F60" s="192"/>
      <c r="G60" s="192"/>
      <c r="H60" s="192"/>
      <c r="I60" s="192"/>
      <c r="J60" s="192"/>
      <c r="K60" s="192"/>
      <c r="L60" s="192"/>
      <c r="M60" s="193"/>
      <c r="N60" s="84"/>
      <c r="O60" s="84"/>
      <c r="P60" s="162" t="s">
        <v>49</v>
      </c>
      <c r="Q60" s="190" t="s">
        <v>49</v>
      </c>
      <c r="R60" s="190"/>
      <c r="S60" s="190"/>
      <c r="T60" s="190"/>
      <c r="U60" s="190"/>
      <c r="V60" s="190"/>
      <c r="W60" s="162" t="s">
        <v>49</v>
      </c>
      <c r="X60" s="162" t="s">
        <v>49</v>
      </c>
      <c r="Y60" s="162" t="s">
        <v>49</v>
      </c>
      <c r="Z60" s="85"/>
      <c r="AA60" s="85"/>
      <c r="AB60" s="85"/>
      <c r="AC60" s="86"/>
      <c r="AD60" s="87">
        <f t="shared" si="14"/>
        <v>0</v>
      </c>
      <c r="AE60" s="47" t="str">
        <f t="shared" si="15"/>
        <v>N/D</v>
      </c>
      <c r="AF60" s="47" t="str">
        <f t="shared" si="16"/>
        <v>N/D</v>
      </c>
      <c r="AG60" s="47" t="str">
        <f t="shared" si="17"/>
        <v>N/D</v>
      </c>
      <c r="AH60" s="47" t="str">
        <f t="shared" si="18"/>
        <v>N/D</v>
      </c>
      <c r="AI60" s="47" t="str">
        <f t="shared" si="19"/>
        <v>N/D</v>
      </c>
      <c r="AK60" s="49"/>
    </row>
    <row r="61" spans="1:37" s="47" customFormat="1" ht="92.25" customHeight="1" x14ac:dyDescent="0.25">
      <c r="A61" s="82"/>
      <c r="B61" s="190"/>
      <c r="C61" s="190"/>
      <c r="D61" s="190"/>
      <c r="E61" s="191"/>
      <c r="F61" s="192"/>
      <c r="G61" s="192"/>
      <c r="H61" s="192"/>
      <c r="I61" s="192"/>
      <c r="J61" s="192"/>
      <c r="K61" s="192"/>
      <c r="L61" s="192"/>
      <c r="M61" s="193"/>
      <c r="N61" s="84"/>
      <c r="O61" s="84"/>
      <c r="P61" s="162" t="s">
        <v>49</v>
      </c>
      <c r="Q61" s="190" t="s">
        <v>49</v>
      </c>
      <c r="R61" s="190"/>
      <c r="S61" s="190"/>
      <c r="T61" s="190"/>
      <c r="U61" s="190"/>
      <c r="V61" s="190"/>
      <c r="W61" s="162" t="s">
        <v>49</v>
      </c>
      <c r="X61" s="162" t="s">
        <v>49</v>
      </c>
      <c r="Y61" s="162" t="s">
        <v>49</v>
      </c>
      <c r="Z61" s="85"/>
      <c r="AA61" s="85"/>
      <c r="AB61" s="85"/>
      <c r="AC61" s="86"/>
      <c r="AD61" s="87">
        <f t="shared" si="14"/>
        <v>0</v>
      </c>
      <c r="AE61" s="47" t="str">
        <f t="shared" si="15"/>
        <v>N/D</v>
      </c>
      <c r="AF61" s="47" t="str">
        <f t="shared" si="16"/>
        <v>N/D</v>
      </c>
      <c r="AG61" s="47" t="str">
        <f t="shared" si="17"/>
        <v>N/D</v>
      </c>
      <c r="AH61" s="47" t="str">
        <f t="shared" si="18"/>
        <v>N/D</v>
      </c>
      <c r="AI61" s="47" t="str">
        <f t="shared" si="19"/>
        <v>N/D</v>
      </c>
      <c r="AK61" s="49"/>
    </row>
    <row r="62" spans="1:37" s="47" customFormat="1" ht="92.25" customHeight="1" x14ac:dyDescent="0.25">
      <c r="A62" s="82"/>
      <c r="B62" s="190"/>
      <c r="C62" s="190"/>
      <c r="D62" s="190"/>
      <c r="E62" s="191"/>
      <c r="F62" s="192"/>
      <c r="G62" s="192"/>
      <c r="H62" s="192"/>
      <c r="I62" s="192"/>
      <c r="J62" s="192"/>
      <c r="K62" s="192"/>
      <c r="L62" s="192"/>
      <c r="M62" s="193"/>
      <c r="N62" s="84"/>
      <c r="O62" s="84"/>
      <c r="P62" s="162" t="s">
        <v>49</v>
      </c>
      <c r="Q62" s="190" t="s">
        <v>49</v>
      </c>
      <c r="R62" s="190"/>
      <c r="S62" s="190"/>
      <c r="T62" s="190"/>
      <c r="U62" s="190"/>
      <c r="V62" s="190"/>
      <c r="W62" s="162" t="s">
        <v>49</v>
      </c>
      <c r="X62" s="162" t="s">
        <v>49</v>
      </c>
      <c r="Y62" s="162" t="s">
        <v>49</v>
      </c>
      <c r="Z62" s="85"/>
      <c r="AA62" s="85"/>
      <c r="AB62" s="85"/>
      <c r="AC62" s="86"/>
      <c r="AD62" s="87">
        <f t="shared" si="14"/>
        <v>0</v>
      </c>
      <c r="AE62" s="47" t="str">
        <f t="shared" si="15"/>
        <v>N/D</v>
      </c>
      <c r="AF62" s="47" t="str">
        <f t="shared" si="16"/>
        <v>N/D</v>
      </c>
      <c r="AG62" s="47" t="str">
        <f t="shared" si="17"/>
        <v>N/D</v>
      </c>
      <c r="AH62" s="47" t="str">
        <f t="shared" si="18"/>
        <v>N/D</v>
      </c>
      <c r="AI62" s="47" t="str">
        <f t="shared" si="19"/>
        <v>N/D</v>
      </c>
      <c r="AK62" s="49"/>
    </row>
    <row r="63" spans="1:37" s="47" customFormat="1" ht="92.25" customHeight="1" x14ac:dyDescent="0.25">
      <c r="A63" s="82"/>
      <c r="B63" s="190"/>
      <c r="C63" s="190"/>
      <c r="D63" s="190"/>
      <c r="E63" s="191"/>
      <c r="F63" s="192"/>
      <c r="G63" s="192"/>
      <c r="H63" s="192"/>
      <c r="I63" s="192"/>
      <c r="J63" s="192"/>
      <c r="K63" s="192"/>
      <c r="L63" s="192"/>
      <c r="M63" s="193"/>
      <c r="N63" s="84"/>
      <c r="O63" s="84"/>
      <c r="P63" s="162" t="s">
        <v>49</v>
      </c>
      <c r="Q63" s="190" t="s">
        <v>49</v>
      </c>
      <c r="R63" s="190"/>
      <c r="S63" s="190"/>
      <c r="T63" s="190"/>
      <c r="U63" s="190"/>
      <c r="V63" s="190"/>
      <c r="W63" s="162" t="s">
        <v>49</v>
      </c>
      <c r="X63" s="162" t="s">
        <v>49</v>
      </c>
      <c r="Y63" s="162" t="s">
        <v>49</v>
      </c>
      <c r="Z63" s="85"/>
      <c r="AA63" s="85"/>
      <c r="AB63" s="85"/>
      <c r="AC63" s="86"/>
      <c r="AD63" s="87">
        <f t="shared" si="14"/>
        <v>0</v>
      </c>
      <c r="AE63" s="47" t="str">
        <f t="shared" si="15"/>
        <v>N/D</v>
      </c>
      <c r="AF63" s="47" t="str">
        <f t="shared" si="16"/>
        <v>N/D</v>
      </c>
      <c r="AG63" s="47" t="str">
        <f t="shared" si="17"/>
        <v>N/D</v>
      </c>
      <c r="AH63" s="47" t="str">
        <f t="shared" si="18"/>
        <v>N/D</v>
      </c>
      <c r="AI63" s="47" t="str">
        <f t="shared" si="19"/>
        <v>N/D</v>
      </c>
      <c r="AK63" s="49"/>
    </row>
    <row r="64" spans="1:37" s="47" customFormat="1" ht="92.25" customHeight="1" x14ac:dyDescent="0.25">
      <c r="A64" s="82"/>
      <c r="B64" s="190"/>
      <c r="C64" s="190"/>
      <c r="D64" s="190"/>
      <c r="E64" s="191"/>
      <c r="F64" s="192"/>
      <c r="G64" s="192"/>
      <c r="H64" s="192"/>
      <c r="I64" s="192"/>
      <c r="J64" s="192"/>
      <c r="K64" s="192"/>
      <c r="L64" s="192"/>
      <c r="M64" s="193"/>
      <c r="N64" s="84"/>
      <c r="O64" s="84"/>
      <c r="P64" s="162" t="s">
        <v>49</v>
      </c>
      <c r="Q64" s="190" t="s">
        <v>49</v>
      </c>
      <c r="R64" s="190"/>
      <c r="S64" s="190"/>
      <c r="T64" s="190"/>
      <c r="U64" s="190"/>
      <c r="V64" s="190"/>
      <c r="W64" s="162" t="s">
        <v>49</v>
      </c>
      <c r="X64" s="162" t="s">
        <v>49</v>
      </c>
      <c r="Y64" s="162" t="s">
        <v>49</v>
      </c>
      <c r="Z64" s="85"/>
      <c r="AA64" s="85"/>
      <c r="AB64" s="85"/>
      <c r="AC64" s="86"/>
      <c r="AD64" s="87">
        <f t="shared" si="14"/>
        <v>0</v>
      </c>
      <c r="AE64" s="47" t="str">
        <f t="shared" si="15"/>
        <v>N/D</v>
      </c>
      <c r="AF64" s="47" t="str">
        <f t="shared" si="16"/>
        <v>N/D</v>
      </c>
      <c r="AG64" s="47" t="str">
        <f t="shared" si="17"/>
        <v>N/D</v>
      </c>
      <c r="AH64" s="47" t="str">
        <f t="shared" si="18"/>
        <v>N/D</v>
      </c>
      <c r="AI64" s="47" t="str">
        <f t="shared" si="19"/>
        <v>N/D</v>
      </c>
      <c r="AK64" s="49"/>
    </row>
    <row r="65" spans="1:43" s="47" customFormat="1" ht="92.25" customHeight="1" x14ac:dyDescent="0.25">
      <c r="A65" s="82"/>
      <c r="B65" s="190"/>
      <c r="C65" s="190"/>
      <c r="D65" s="190"/>
      <c r="E65" s="191"/>
      <c r="F65" s="192"/>
      <c r="G65" s="192"/>
      <c r="H65" s="192"/>
      <c r="I65" s="192"/>
      <c r="J65" s="192"/>
      <c r="K65" s="192"/>
      <c r="L65" s="192"/>
      <c r="M65" s="193"/>
      <c r="N65" s="84"/>
      <c r="O65" s="84"/>
      <c r="P65" s="162" t="s">
        <v>49</v>
      </c>
      <c r="Q65" s="190" t="s">
        <v>49</v>
      </c>
      <c r="R65" s="190"/>
      <c r="S65" s="190"/>
      <c r="T65" s="190"/>
      <c r="U65" s="190"/>
      <c r="V65" s="190"/>
      <c r="W65" s="162" t="s">
        <v>49</v>
      </c>
      <c r="X65" s="162" t="s">
        <v>49</v>
      </c>
      <c r="Y65" s="162" t="s">
        <v>49</v>
      </c>
      <c r="Z65" s="85"/>
      <c r="AA65" s="85"/>
      <c r="AB65" s="85"/>
      <c r="AC65" s="86"/>
      <c r="AD65" s="87">
        <f t="shared" si="14"/>
        <v>0</v>
      </c>
      <c r="AE65" s="47" t="str">
        <f t="shared" si="15"/>
        <v>N/D</v>
      </c>
      <c r="AF65" s="47" t="str">
        <f t="shared" si="16"/>
        <v>N/D</v>
      </c>
      <c r="AG65" s="47" t="str">
        <f t="shared" si="17"/>
        <v>N/D</v>
      </c>
      <c r="AH65" s="47" t="str">
        <f t="shared" si="18"/>
        <v>N/D</v>
      </c>
      <c r="AI65" s="47" t="str">
        <f t="shared" si="19"/>
        <v>N/D</v>
      </c>
      <c r="AK65" s="49"/>
    </row>
    <row r="66" spans="1:43" s="47" customFormat="1" ht="64.5" customHeight="1" x14ac:dyDescent="0.25">
      <c r="A66" s="82"/>
      <c r="B66" s="190"/>
      <c r="C66" s="190"/>
      <c r="D66" s="190"/>
      <c r="E66" s="191"/>
      <c r="F66" s="192"/>
      <c r="G66" s="192"/>
      <c r="H66" s="192"/>
      <c r="I66" s="192"/>
      <c r="J66" s="192"/>
      <c r="K66" s="192"/>
      <c r="L66" s="192"/>
      <c r="M66" s="193"/>
      <c r="N66" s="84"/>
      <c r="O66" s="84"/>
      <c r="P66" s="162" t="s">
        <v>49</v>
      </c>
      <c r="Q66" s="190" t="s">
        <v>49</v>
      </c>
      <c r="R66" s="190"/>
      <c r="S66" s="190"/>
      <c r="T66" s="190"/>
      <c r="U66" s="190"/>
      <c r="V66" s="190"/>
      <c r="W66" s="162" t="s">
        <v>49</v>
      </c>
      <c r="X66" s="162" t="s">
        <v>49</v>
      </c>
      <c r="Y66" s="162" t="s">
        <v>49</v>
      </c>
      <c r="Z66" s="85"/>
      <c r="AA66" s="85"/>
      <c r="AB66" s="85"/>
      <c r="AC66" s="86"/>
      <c r="AD66" s="87">
        <f t="shared" si="14"/>
        <v>0</v>
      </c>
      <c r="AE66" s="47" t="str">
        <f t="shared" si="15"/>
        <v>N/D</v>
      </c>
      <c r="AF66" s="47" t="str">
        <f t="shared" si="16"/>
        <v>N/D</v>
      </c>
      <c r="AG66" s="47" t="str">
        <f t="shared" si="17"/>
        <v>N/D</v>
      </c>
      <c r="AH66" s="47" t="str">
        <f t="shared" si="18"/>
        <v>N/D</v>
      </c>
      <c r="AI66" s="47" t="str">
        <f t="shared" si="19"/>
        <v>N/D</v>
      </c>
      <c r="AK66" s="49"/>
    </row>
    <row r="67" spans="1:43" ht="79.5" customHeight="1" x14ac:dyDescent="0.25">
      <c r="A67" s="69"/>
      <c r="B67" s="190"/>
      <c r="C67" s="190"/>
      <c r="D67" s="190"/>
      <c r="E67" s="191"/>
      <c r="F67" s="192"/>
      <c r="G67" s="192"/>
      <c r="H67" s="192"/>
      <c r="I67" s="192"/>
      <c r="J67" s="192"/>
      <c r="K67" s="192"/>
      <c r="L67" s="192"/>
      <c r="M67" s="193"/>
      <c r="N67" s="84"/>
      <c r="O67" s="84"/>
      <c r="P67" s="162" t="s">
        <v>49</v>
      </c>
      <c r="Q67" s="190" t="s">
        <v>49</v>
      </c>
      <c r="R67" s="190"/>
      <c r="S67" s="190"/>
      <c r="T67" s="190"/>
      <c r="U67" s="190"/>
      <c r="V67" s="190"/>
      <c r="W67" s="162" t="s">
        <v>49</v>
      </c>
      <c r="X67" s="162" t="s">
        <v>49</v>
      </c>
      <c r="Y67" s="162" t="s">
        <v>49</v>
      </c>
      <c r="Z67" s="85"/>
      <c r="AA67" s="85"/>
      <c r="AB67" s="85"/>
      <c r="AC67" s="86"/>
      <c r="AD67" s="87">
        <f t="shared" si="14"/>
        <v>0</v>
      </c>
      <c r="AE67" s="47" t="str">
        <f t="shared" si="15"/>
        <v>N/D</v>
      </c>
      <c r="AF67" s="47" t="str">
        <f t="shared" si="16"/>
        <v>N/D</v>
      </c>
      <c r="AG67" s="47" t="str">
        <f t="shared" si="17"/>
        <v>N/D</v>
      </c>
      <c r="AH67" s="47" t="str">
        <f t="shared" si="18"/>
        <v>N/D</v>
      </c>
      <c r="AI67" s="47" t="str">
        <f t="shared" si="19"/>
        <v>N/D</v>
      </c>
      <c r="AJ67" s="47"/>
      <c r="AK67" s="49"/>
    </row>
    <row r="68" spans="1:43" ht="79.5" customHeight="1" x14ac:dyDescent="0.25">
      <c r="A68" s="69"/>
      <c r="B68" s="196"/>
      <c r="C68" s="196"/>
      <c r="D68" s="196"/>
      <c r="E68" s="197"/>
      <c r="F68" s="198"/>
      <c r="G68" s="198"/>
      <c r="H68" s="198"/>
      <c r="I68" s="198"/>
      <c r="J68" s="198"/>
      <c r="K68" s="198"/>
      <c r="L68" s="198"/>
      <c r="M68" s="199"/>
      <c r="N68" s="88"/>
      <c r="O68" s="88"/>
      <c r="P68" s="162" t="s">
        <v>49</v>
      </c>
      <c r="Q68" s="190" t="s">
        <v>49</v>
      </c>
      <c r="R68" s="190"/>
      <c r="S68" s="190"/>
      <c r="T68" s="190"/>
      <c r="U68" s="190"/>
      <c r="V68" s="190"/>
      <c r="W68" s="162" t="s">
        <v>49</v>
      </c>
      <c r="X68" s="162" t="s">
        <v>49</v>
      </c>
      <c r="Y68" s="162" t="s">
        <v>49</v>
      </c>
      <c r="Z68" s="89"/>
      <c r="AA68" s="89"/>
      <c r="AB68" s="89"/>
      <c r="AC68" s="90"/>
      <c r="AD68" s="87">
        <f t="shared" si="14"/>
        <v>0</v>
      </c>
      <c r="AE68" s="47" t="str">
        <f t="shared" si="15"/>
        <v>N/D</v>
      </c>
      <c r="AF68" s="47" t="str">
        <f t="shared" si="16"/>
        <v>N/D</v>
      </c>
      <c r="AG68" s="47" t="str">
        <f t="shared" si="17"/>
        <v>N/D</v>
      </c>
      <c r="AH68" s="47" t="str">
        <f t="shared" si="18"/>
        <v>N/D</v>
      </c>
      <c r="AI68" s="47" t="str">
        <f t="shared" si="19"/>
        <v>N/D</v>
      </c>
      <c r="AJ68" s="47"/>
      <c r="AK68" s="49"/>
    </row>
    <row r="69" spans="1:43" s="47" customFormat="1" ht="79.5" customHeight="1" x14ac:dyDescent="0.25">
      <c r="A69" s="65"/>
      <c r="B69" s="196"/>
      <c r="C69" s="196"/>
      <c r="D69" s="196"/>
      <c r="E69" s="197"/>
      <c r="F69" s="198"/>
      <c r="G69" s="198"/>
      <c r="H69" s="198"/>
      <c r="I69" s="198"/>
      <c r="J69" s="198"/>
      <c r="K69" s="198"/>
      <c r="L69" s="198"/>
      <c r="M69" s="199"/>
      <c r="N69" s="88"/>
      <c r="O69" s="88"/>
      <c r="P69" s="162" t="s">
        <v>49</v>
      </c>
      <c r="Q69" s="190" t="s">
        <v>49</v>
      </c>
      <c r="R69" s="190"/>
      <c r="S69" s="190"/>
      <c r="T69" s="190"/>
      <c r="U69" s="190"/>
      <c r="V69" s="190"/>
      <c r="W69" s="162" t="s">
        <v>49</v>
      </c>
      <c r="X69" s="162" t="s">
        <v>49</v>
      </c>
      <c r="Y69" s="162" t="s">
        <v>49</v>
      </c>
      <c r="Z69" s="89"/>
      <c r="AA69" s="89"/>
      <c r="AB69" s="89"/>
      <c r="AC69" s="90"/>
      <c r="AD69" s="87">
        <f t="shared" si="14"/>
        <v>0</v>
      </c>
      <c r="AE69" s="47" t="str">
        <f t="shared" si="15"/>
        <v>N/D</v>
      </c>
      <c r="AF69" s="47" t="str">
        <f t="shared" si="16"/>
        <v>N/D</v>
      </c>
      <c r="AG69" s="47" t="str">
        <f t="shared" si="17"/>
        <v>N/D</v>
      </c>
      <c r="AH69" s="47" t="str">
        <f t="shared" si="18"/>
        <v>N/D</v>
      </c>
      <c r="AI69" s="47" t="str">
        <f t="shared" si="19"/>
        <v>N/D</v>
      </c>
      <c r="AK69" s="92"/>
      <c r="AL69" s="38"/>
      <c r="AM69" s="38"/>
      <c r="AN69" s="38"/>
      <c r="AO69" s="38"/>
      <c r="AP69" s="38"/>
      <c r="AQ69" s="38"/>
    </row>
    <row r="70" spans="1:43" ht="79.5" customHeight="1" x14ac:dyDescent="0.25">
      <c r="A70" s="91"/>
      <c r="B70" s="196"/>
      <c r="C70" s="196"/>
      <c r="D70" s="196"/>
      <c r="E70" s="197"/>
      <c r="F70" s="198"/>
      <c r="G70" s="198"/>
      <c r="H70" s="198"/>
      <c r="I70" s="198"/>
      <c r="J70" s="198"/>
      <c r="K70" s="198"/>
      <c r="L70" s="198"/>
      <c r="M70" s="199"/>
      <c r="N70" s="88"/>
      <c r="O70" s="88"/>
      <c r="P70" s="162" t="s">
        <v>49</v>
      </c>
      <c r="Q70" s="190" t="s">
        <v>49</v>
      </c>
      <c r="R70" s="190"/>
      <c r="S70" s="190"/>
      <c r="T70" s="190"/>
      <c r="U70" s="190"/>
      <c r="V70" s="190"/>
      <c r="W70" s="162" t="s">
        <v>49</v>
      </c>
      <c r="X70" s="162" t="s">
        <v>49</v>
      </c>
      <c r="Y70" s="162" t="s">
        <v>49</v>
      </c>
      <c r="Z70" s="89"/>
      <c r="AA70" s="89"/>
      <c r="AB70" s="89"/>
      <c r="AC70" s="90"/>
      <c r="AD70" s="87">
        <f t="shared" si="14"/>
        <v>0</v>
      </c>
      <c r="AE70" s="47" t="str">
        <f t="shared" si="15"/>
        <v>N/D</v>
      </c>
      <c r="AF70" s="47" t="str">
        <f t="shared" si="16"/>
        <v>N/D</v>
      </c>
      <c r="AG70" s="47" t="str">
        <f t="shared" si="17"/>
        <v>N/D</v>
      </c>
      <c r="AH70" s="47" t="str">
        <f t="shared" si="18"/>
        <v>N/D</v>
      </c>
      <c r="AI70" s="47" t="str">
        <f t="shared" si="19"/>
        <v>N/D</v>
      </c>
      <c r="AJ70" s="47"/>
      <c r="AK70" s="92"/>
      <c r="AL70" s="91"/>
      <c r="AM70" s="91"/>
      <c r="AN70" s="91"/>
      <c r="AO70" s="91"/>
      <c r="AP70" s="91"/>
      <c r="AQ70" s="91"/>
    </row>
    <row r="71" spans="1:43" s="76" customFormat="1" ht="79.5" customHeight="1" x14ac:dyDescent="0.25">
      <c r="A71" s="93"/>
      <c r="B71" s="196"/>
      <c r="C71" s="196"/>
      <c r="D71" s="196"/>
      <c r="E71" s="197"/>
      <c r="F71" s="198"/>
      <c r="G71" s="198"/>
      <c r="H71" s="198"/>
      <c r="I71" s="198"/>
      <c r="J71" s="198"/>
      <c r="K71" s="198"/>
      <c r="L71" s="198"/>
      <c r="M71" s="199"/>
      <c r="N71" s="88"/>
      <c r="O71" s="88"/>
      <c r="P71" s="162" t="s">
        <v>49</v>
      </c>
      <c r="Q71" s="190" t="s">
        <v>49</v>
      </c>
      <c r="R71" s="190"/>
      <c r="S71" s="190"/>
      <c r="T71" s="190"/>
      <c r="U71" s="190"/>
      <c r="V71" s="190"/>
      <c r="W71" s="162" t="s">
        <v>49</v>
      </c>
      <c r="X71" s="162" t="s">
        <v>49</v>
      </c>
      <c r="Y71" s="162" t="s">
        <v>49</v>
      </c>
      <c r="Z71" s="89"/>
      <c r="AA71" s="89"/>
      <c r="AB71" s="89"/>
      <c r="AC71" s="90"/>
      <c r="AD71" s="87">
        <f t="shared" si="14"/>
        <v>0</v>
      </c>
      <c r="AE71" s="47" t="str">
        <f t="shared" si="15"/>
        <v>N/D</v>
      </c>
      <c r="AF71" s="47" t="str">
        <f t="shared" si="16"/>
        <v>N/D</v>
      </c>
      <c r="AG71" s="47" t="str">
        <f t="shared" si="17"/>
        <v>N/D</v>
      </c>
      <c r="AH71" s="47" t="str">
        <f t="shared" si="18"/>
        <v>N/D</v>
      </c>
      <c r="AI71" s="47" t="str">
        <f t="shared" si="19"/>
        <v>N/D</v>
      </c>
      <c r="AJ71" s="47"/>
      <c r="AK71" s="66"/>
      <c r="AL71" s="93"/>
      <c r="AM71" s="93"/>
      <c r="AN71" s="93"/>
      <c r="AO71" s="93"/>
      <c r="AP71" s="93"/>
      <c r="AQ71" s="93"/>
    </row>
    <row r="72" spans="1:43" ht="79.5" customHeight="1" x14ac:dyDescent="0.25">
      <c r="A72" s="91"/>
      <c r="B72" s="196"/>
      <c r="C72" s="196"/>
      <c r="D72" s="196"/>
      <c r="E72" s="197"/>
      <c r="F72" s="198"/>
      <c r="G72" s="198"/>
      <c r="H72" s="198"/>
      <c r="I72" s="198"/>
      <c r="J72" s="198"/>
      <c r="K72" s="198"/>
      <c r="L72" s="198"/>
      <c r="M72" s="199"/>
      <c r="N72" s="88"/>
      <c r="O72" s="88"/>
      <c r="P72" s="162" t="s">
        <v>49</v>
      </c>
      <c r="Q72" s="190" t="s">
        <v>49</v>
      </c>
      <c r="R72" s="190"/>
      <c r="S72" s="190"/>
      <c r="T72" s="190"/>
      <c r="U72" s="190"/>
      <c r="V72" s="190"/>
      <c r="W72" s="162" t="s">
        <v>49</v>
      </c>
      <c r="X72" s="162" t="s">
        <v>49</v>
      </c>
      <c r="Y72" s="162" t="s">
        <v>49</v>
      </c>
      <c r="Z72" s="89"/>
      <c r="AA72" s="89"/>
      <c r="AB72" s="89"/>
      <c r="AC72" s="90"/>
      <c r="AD72" s="87">
        <f t="shared" si="14"/>
        <v>0</v>
      </c>
      <c r="AE72" s="47" t="str">
        <f t="shared" si="15"/>
        <v>N/D</v>
      </c>
      <c r="AF72" s="47" t="str">
        <f t="shared" si="16"/>
        <v>N/D</v>
      </c>
      <c r="AG72" s="47" t="str">
        <f t="shared" si="17"/>
        <v>N/D</v>
      </c>
      <c r="AH72" s="47" t="str">
        <f t="shared" si="18"/>
        <v>N/D</v>
      </c>
      <c r="AI72" s="47" t="str">
        <f t="shared" si="19"/>
        <v>N/D</v>
      </c>
      <c r="AJ72" s="47"/>
      <c r="AK72" s="92"/>
      <c r="AL72" s="91"/>
      <c r="AM72" s="91"/>
      <c r="AN72" s="91"/>
      <c r="AO72" s="91"/>
      <c r="AP72" s="91"/>
      <c r="AQ72" s="91"/>
    </row>
    <row r="73" spans="1:43" ht="79.5" customHeight="1" x14ac:dyDescent="0.25">
      <c r="A73" s="91"/>
      <c r="B73" s="196"/>
      <c r="C73" s="196"/>
      <c r="D73" s="196"/>
      <c r="E73" s="197"/>
      <c r="F73" s="198"/>
      <c r="G73" s="198"/>
      <c r="H73" s="198"/>
      <c r="I73" s="198"/>
      <c r="J73" s="198"/>
      <c r="K73" s="198"/>
      <c r="L73" s="198"/>
      <c r="M73" s="199"/>
      <c r="N73" s="88"/>
      <c r="O73" s="88"/>
      <c r="P73" s="162" t="s">
        <v>49</v>
      </c>
      <c r="Q73" s="190" t="s">
        <v>49</v>
      </c>
      <c r="R73" s="190"/>
      <c r="S73" s="190"/>
      <c r="T73" s="190"/>
      <c r="U73" s="190"/>
      <c r="V73" s="190"/>
      <c r="W73" s="162" t="s">
        <v>49</v>
      </c>
      <c r="X73" s="162" t="s">
        <v>49</v>
      </c>
      <c r="Y73" s="162" t="s">
        <v>49</v>
      </c>
      <c r="Z73" s="89"/>
      <c r="AA73" s="89"/>
      <c r="AB73" s="89"/>
      <c r="AC73" s="90"/>
      <c r="AD73" s="87">
        <f t="shared" si="14"/>
        <v>0</v>
      </c>
      <c r="AE73" s="47" t="str">
        <f t="shared" si="15"/>
        <v>N/D</v>
      </c>
      <c r="AF73" s="47" t="str">
        <f t="shared" si="16"/>
        <v>N/D</v>
      </c>
      <c r="AG73" s="47" t="str">
        <f t="shared" si="17"/>
        <v>N/D</v>
      </c>
      <c r="AH73" s="47" t="str">
        <f t="shared" si="18"/>
        <v>N/D</v>
      </c>
      <c r="AI73" s="47" t="str">
        <f t="shared" si="19"/>
        <v>N/D</v>
      </c>
      <c r="AJ73" s="47"/>
      <c r="AK73" s="94"/>
      <c r="AL73" s="91"/>
      <c r="AM73" s="91"/>
      <c r="AN73" s="91"/>
      <c r="AO73" s="91"/>
      <c r="AP73" s="91"/>
      <c r="AQ73" s="91"/>
    </row>
    <row r="74" spans="1:43" ht="79.5" customHeight="1" x14ac:dyDescent="0.25">
      <c r="A74" s="91"/>
      <c r="B74" s="196"/>
      <c r="C74" s="196"/>
      <c r="D74" s="196"/>
      <c r="E74" s="197"/>
      <c r="F74" s="198"/>
      <c r="G74" s="198"/>
      <c r="H74" s="198"/>
      <c r="I74" s="198"/>
      <c r="J74" s="198"/>
      <c r="K74" s="198"/>
      <c r="L74" s="198"/>
      <c r="M74" s="199"/>
      <c r="N74" s="88"/>
      <c r="O74" s="88"/>
      <c r="P74" s="162" t="s">
        <v>49</v>
      </c>
      <c r="Q74" s="190" t="s">
        <v>49</v>
      </c>
      <c r="R74" s="190"/>
      <c r="S74" s="190"/>
      <c r="T74" s="190"/>
      <c r="U74" s="190"/>
      <c r="V74" s="190"/>
      <c r="W74" s="162" t="s">
        <v>49</v>
      </c>
      <c r="X74" s="162" t="s">
        <v>49</v>
      </c>
      <c r="Y74" s="162" t="s">
        <v>49</v>
      </c>
      <c r="Z74" s="89"/>
      <c r="AA74" s="89"/>
      <c r="AB74" s="89"/>
      <c r="AC74" s="90"/>
      <c r="AD74" s="87">
        <f t="shared" si="14"/>
        <v>0</v>
      </c>
      <c r="AE74" s="47" t="str">
        <f t="shared" si="15"/>
        <v>N/D</v>
      </c>
      <c r="AF74" s="47" t="str">
        <f t="shared" si="16"/>
        <v>N/D</v>
      </c>
      <c r="AG74" s="47" t="str">
        <f t="shared" si="17"/>
        <v>N/D</v>
      </c>
      <c r="AH74" s="47" t="str">
        <f t="shared" si="18"/>
        <v>N/D</v>
      </c>
      <c r="AI74" s="47" t="str">
        <f t="shared" si="19"/>
        <v>N/D</v>
      </c>
      <c r="AJ74" s="47"/>
      <c r="AK74" s="92"/>
      <c r="AL74" s="91"/>
      <c r="AM74" s="91"/>
      <c r="AN74" s="91"/>
      <c r="AO74" s="91"/>
      <c r="AP74" s="91"/>
      <c r="AQ74" s="91"/>
    </row>
    <row r="75" spans="1:43" ht="79.5" customHeight="1" x14ac:dyDescent="0.25">
      <c r="A75" s="91"/>
      <c r="B75" s="196"/>
      <c r="C75" s="196"/>
      <c r="D75" s="196"/>
      <c r="E75" s="197"/>
      <c r="F75" s="198"/>
      <c r="G75" s="198"/>
      <c r="H75" s="198"/>
      <c r="I75" s="198"/>
      <c r="J75" s="198"/>
      <c r="K75" s="198"/>
      <c r="L75" s="198"/>
      <c r="M75" s="199"/>
      <c r="N75" s="88"/>
      <c r="O75" s="88"/>
      <c r="P75" s="162" t="s">
        <v>49</v>
      </c>
      <c r="Q75" s="190" t="s">
        <v>49</v>
      </c>
      <c r="R75" s="190"/>
      <c r="S75" s="190"/>
      <c r="T75" s="190"/>
      <c r="U75" s="190"/>
      <c r="V75" s="190"/>
      <c r="W75" s="162" t="s">
        <v>49</v>
      </c>
      <c r="X75" s="162" t="s">
        <v>49</v>
      </c>
      <c r="Y75" s="162" t="s">
        <v>49</v>
      </c>
      <c r="Z75" s="89"/>
      <c r="AA75" s="89"/>
      <c r="AB75" s="89"/>
      <c r="AC75" s="90"/>
      <c r="AD75" s="87">
        <f t="shared" si="14"/>
        <v>0</v>
      </c>
      <c r="AE75" s="47" t="str">
        <f t="shared" si="15"/>
        <v>N/D</v>
      </c>
      <c r="AF75" s="47" t="str">
        <f t="shared" si="16"/>
        <v>N/D</v>
      </c>
      <c r="AG75" s="47" t="str">
        <f t="shared" si="17"/>
        <v>N/D</v>
      </c>
      <c r="AH75" s="47" t="str">
        <f t="shared" si="18"/>
        <v>N/D</v>
      </c>
      <c r="AI75" s="47" t="str">
        <f t="shared" si="19"/>
        <v>N/D</v>
      </c>
      <c r="AJ75" s="47"/>
      <c r="AK75" s="92"/>
      <c r="AL75" s="91"/>
      <c r="AM75" s="91"/>
      <c r="AN75" s="91"/>
      <c r="AO75" s="91"/>
      <c r="AP75" s="91"/>
      <c r="AQ75" s="91"/>
    </row>
    <row r="76" spans="1:43" ht="79.5" customHeight="1" x14ac:dyDescent="0.25">
      <c r="A76" s="91"/>
      <c r="B76" s="196"/>
      <c r="C76" s="196"/>
      <c r="D76" s="196"/>
      <c r="E76" s="197"/>
      <c r="F76" s="198"/>
      <c r="G76" s="198"/>
      <c r="H76" s="198"/>
      <c r="I76" s="198"/>
      <c r="J76" s="198"/>
      <c r="K76" s="198"/>
      <c r="L76" s="198"/>
      <c r="M76" s="199"/>
      <c r="N76" s="88"/>
      <c r="O76" s="88"/>
      <c r="P76" s="162" t="s">
        <v>49</v>
      </c>
      <c r="Q76" s="190" t="s">
        <v>49</v>
      </c>
      <c r="R76" s="190"/>
      <c r="S76" s="190"/>
      <c r="T76" s="190"/>
      <c r="U76" s="190"/>
      <c r="V76" s="190"/>
      <c r="W76" s="162" t="s">
        <v>49</v>
      </c>
      <c r="X76" s="162" t="s">
        <v>49</v>
      </c>
      <c r="Y76" s="162" t="s">
        <v>49</v>
      </c>
      <c r="Z76" s="89"/>
      <c r="AA76" s="89"/>
      <c r="AB76" s="89"/>
      <c r="AC76" s="90"/>
      <c r="AD76" s="87">
        <f t="shared" si="14"/>
        <v>0</v>
      </c>
      <c r="AE76" s="47" t="str">
        <f t="shared" si="15"/>
        <v>N/D</v>
      </c>
      <c r="AF76" s="47" t="str">
        <f t="shared" si="16"/>
        <v>N/D</v>
      </c>
      <c r="AG76" s="47" t="str">
        <f t="shared" si="17"/>
        <v>N/D</v>
      </c>
      <c r="AH76" s="47" t="str">
        <f t="shared" si="18"/>
        <v>N/D</v>
      </c>
      <c r="AI76" s="47" t="str">
        <f t="shared" si="19"/>
        <v>N/D</v>
      </c>
      <c r="AJ76" s="47"/>
      <c r="AK76" s="92"/>
      <c r="AL76" s="91"/>
      <c r="AM76" s="91"/>
      <c r="AN76" s="91"/>
      <c r="AO76" s="91"/>
      <c r="AP76" s="91"/>
      <c r="AQ76" s="91"/>
    </row>
    <row r="77" spans="1:43" ht="79.5" customHeight="1" x14ac:dyDescent="0.25">
      <c r="A77" s="91"/>
      <c r="B77" s="196"/>
      <c r="C77" s="196"/>
      <c r="D77" s="196"/>
      <c r="E77" s="197"/>
      <c r="F77" s="198"/>
      <c r="G77" s="198"/>
      <c r="H77" s="198"/>
      <c r="I77" s="198"/>
      <c r="J77" s="198"/>
      <c r="K77" s="198"/>
      <c r="L77" s="198"/>
      <c r="M77" s="199"/>
      <c r="N77" s="88"/>
      <c r="O77" s="88"/>
      <c r="P77" s="162" t="s">
        <v>49</v>
      </c>
      <c r="Q77" s="190" t="s">
        <v>49</v>
      </c>
      <c r="R77" s="190"/>
      <c r="S77" s="190"/>
      <c r="T77" s="190"/>
      <c r="U77" s="190"/>
      <c r="V77" s="190"/>
      <c r="W77" s="162" t="s">
        <v>49</v>
      </c>
      <c r="X77" s="162" t="s">
        <v>49</v>
      </c>
      <c r="Y77" s="162" t="s">
        <v>49</v>
      </c>
      <c r="Z77" s="89"/>
      <c r="AA77" s="89"/>
      <c r="AB77" s="89"/>
      <c r="AC77" s="90"/>
      <c r="AD77" s="87">
        <f t="shared" si="14"/>
        <v>0</v>
      </c>
      <c r="AE77" s="47" t="str">
        <f t="shared" si="15"/>
        <v>N/D</v>
      </c>
      <c r="AF77" s="47" t="str">
        <f t="shared" si="16"/>
        <v>N/D</v>
      </c>
      <c r="AG77" s="47" t="str">
        <f t="shared" si="17"/>
        <v>N/D</v>
      </c>
      <c r="AH77" s="47" t="str">
        <f t="shared" si="18"/>
        <v>N/D</v>
      </c>
      <c r="AI77" s="47" t="str">
        <f t="shared" si="19"/>
        <v>N/D</v>
      </c>
      <c r="AJ77" s="47"/>
      <c r="AK77" s="92"/>
      <c r="AL77" s="91"/>
      <c r="AM77" s="91"/>
      <c r="AN77" s="91"/>
      <c r="AO77" s="91"/>
      <c r="AP77" s="91"/>
      <c r="AQ77" s="91"/>
    </row>
    <row r="78" spans="1:43" ht="79.5" customHeight="1" x14ac:dyDescent="0.25">
      <c r="A78" s="91"/>
      <c r="B78" s="196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9"/>
      <c r="N78" s="88"/>
      <c r="O78" s="88"/>
      <c r="P78" s="162" t="s">
        <v>49</v>
      </c>
      <c r="Q78" s="190" t="s">
        <v>49</v>
      </c>
      <c r="R78" s="190"/>
      <c r="S78" s="190"/>
      <c r="T78" s="190"/>
      <c r="U78" s="190"/>
      <c r="V78" s="190"/>
      <c r="W78" s="162" t="s">
        <v>49</v>
      </c>
      <c r="X78" s="162" t="s">
        <v>49</v>
      </c>
      <c r="Y78" s="162" t="s">
        <v>49</v>
      </c>
      <c r="Z78" s="89"/>
      <c r="AA78" s="89"/>
      <c r="AB78" s="89"/>
      <c r="AC78" s="90"/>
      <c r="AD78" s="87">
        <f t="shared" si="14"/>
        <v>0</v>
      </c>
      <c r="AE78" s="47" t="str">
        <f t="shared" si="15"/>
        <v>N/D</v>
      </c>
      <c r="AF78" s="47" t="str">
        <f t="shared" si="16"/>
        <v>N/D</v>
      </c>
      <c r="AG78" s="47" t="str">
        <f t="shared" si="17"/>
        <v>N/D</v>
      </c>
      <c r="AH78" s="47" t="str">
        <f t="shared" si="18"/>
        <v>N/D</v>
      </c>
      <c r="AI78" s="47" t="str">
        <f t="shared" si="19"/>
        <v>N/D</v>
      </c>
      <c r="AJ78" s="47"/>
      <c r="AK78" s="92"/>
      <c r="AL78" s="91"/>
      <c r="AM78" s="91"/>
      <c r="AN78" s="91"/>
      <c r="AO78" s="91"/>
      <c r="AP78" s="91"/>
      <c r="AQ78" s="91"/>
    </row>
    <row r="79" spans="1:43" ht="79.5" customHeight="1" x14ac:dyDescent="0.25">
      <c r="A79" s="91"/>
      <c r="B79" s="196"/>
      <c r="C79" s="196"/>
      <c r="D79" s="196"/>
      <c r="E79" s="197"/>
      <c r="F79" s="198"/>
      <c r="G79" s="198"/>
      <c r="H79" s="198"/>
      <c r="I79" s="198"/>
      <c r="J79" s="198"/>
      <c r="K79" s="198"/>
      <c r="L79" s="198"/>
      <c r="M79" s="199"/>
      <c r="N79" s="88"/>
      <c r="O79" s="88"/>
      <c r="P79" s="162" t="s">
        <v>49</v>
      </c>
      <c r="Q79" s="190" t="s">
        <v>49</v>
      </c>
      <c r="R79" s="190"/>
      <c r="S79" s="190"/>
      <c r="T79" s="190"/>
      <c r="U79" s="190"/>
      <c r="V79" s="190"/>
      <c r="W79" s="162" t="s">
        <v>49</v>
      </c>
      <c r="X79" s="162" t="s">
        <v>49</v>
      </c>
      <c r="Y79" s="162" t="s">
        <v>49</v>
      </c>
      <c r="Z79" s="89"/>
      <c r="AA79" s="89"/>
      <c r="AB79" s="89"/>
      <c r="AC79" s="90"/>
      <c r="AD79" s="87">
        <f t="shared" si="14"/>
        <v>0</v>
      </c>
      <c r="AE79" s="47" t="str">
        <f t="shared" si="15"/>
        <v>N/D</v>
      </c>
      <c r="AF79" s="47" t="str">
        <f t="shared" si="16"/>
        <v>N/D</v>
      </c>
      <c r="AG79" s="47" t="str">
        <f t="shared" si="17"/>
        <v>N/D</v>
      </c>
      <c r="AH79" s="47" t="str">
        <f t="shared" si="18"/>
        <v>N/D</v>
      </c>
      <c r="AI79" s="47" t="str">
        <f t="shared" si="19"/>
        <v>N/D</v>
      </c>
      <c r="AJ79" s="47"/>
      <c r="AK79" s="92"/>
      <c r="AL79" s="91"/>
      <c r="AM79" s="91"/>
      <c r="AN79" s="91"/>
      <c r="AO79" s="91"/>
      <c r="AP79" s="91"/>
      <c r="AQ79" s="91"/>
    </row>
    <row r="80" spans="1:43" ht="79.5" customHeight="1" x14ac:dyDescent="0.25">
      <c r="A80" s="91"/>
      <c r="B80" s="196"/>
      <c r="C80" s="196"/>
      <c r="D80" s="196"/>
      <c r="E80" s="197"/>
      <c r="F80" s="198"/>
      <c r="G80" s="198"/>
      <c r="H80" s="198"/>
      <c r="I80" s="198"/>
      <c r="J80" s="198"/>
      <c r="K80" s="198"/>
      <c r="L80" s="198"/>
      <c r="M80" s="199"/>
      <c r="N80" s="88"/>
      <c r="O80" s="88"/>
      <c r="P80" s="162" t="s">
        <v>49</v>
      </c>
      <c r="Q80" s="190" t="s">
        <v>49</v>
      </c>
      <c r="R80" s="190"/>
      <c r="S80" s="190"/>
      <c r="T80" s="190"/>
      <c r="U80" s="190"/>
      <c r="V80" s="190"/>
      <c r="W80" s="162" t="s">
        <v>49</v>
      </c>
      <c r="X80" s="162" t="s">
        <v>49</v>
      </c>
      <c r="Y80" s="162" t="s">
        <v>49</v>
      </c>
      <c r="Z80" s="89"/>
      <c r="AA80" s="89"/>
      <c r="AB80" s="89"/>
      <c r="AC80" s="90"/>
      <c r="AD80" s="87">
        <f t="shared" si="14"/>
        <v>0</v>
      </c>
      <c r="AE80" s="47" t="str">
        <f t="shared" si="15"/>
        <v>N/D</v>
      </c>
      <c r="AF80" s="47" t="str">
        <f t="shared" si="16"/>
        <v>N/D</v>
      </c>
      <c r="AG80" s="47" t="str">
        <f t="shared" si="17"/>
        <v>N/D</v>
      </c>
      <c r="AH80" s="47" t="str">
        <f t="shared" si="18"/>
        <v>N/D</v>
      </c>
      <c r="AI80" s="47" t="str">
        <f t="shared" si="19"/>
        <v>N/D</v>
      </c>
      <c r="AJ80" s="47"/>
      <c r="AK80" s="92"/>
      <c r="AL80" s="91"/>
      <c r="AM80" s="91"/>
      <c r="AN80" s="91"/>
      <c r="AO80" s="91"/>
      <c r="AP80" s="91"/>
      <c r="AQ80" s="91"/>
    </row>
    <row r="81" spans="1:43" ht="79.5" customHeight="1" x14ac:dyDescent="0.25">
      <c r="A81" s="91"/>
      <c r="B81" s="196"/>
      <c r="C81" s="196"/>
      <c r="D81" s="196"/>
      <c r="E81" s="197"/>
      <c r="F81" s="198"/>
      <c r="G81" s="198"/>
      <c r="H81" s="198"/>
      <c r="I81" s="198"/>
      <c r="J81" s="198"/>
      <c r="K81" s="198"/>
      <c r="L81" s="198"/>
      <c r="M81" s="199"/>
      <c r="N81" s="88"/>
      <c r="O81" s="88"/>
      <c r="P81" s="162" t="s">
        <v>49</v>
      </c>
      <c r="Q81" s="190" t="s">
        <v>49</v>
      </c>
      <c r="R81" s="190"/>
      <c r="S81" s="190"/>
      <c r="T81" s="190"/>
      <c r="U81" s="190"/>
      <c r="V81" s="190"/>
      <c r="W81" s="162" t="s">
        <v>49</v>
      </c>
      <c r="X81" s="162" t="s">
        <v>49</v>
      </c>
      <c r="Y81" s="162" t="s">
        <v>49</v>
      </c>
      <c r="Z81" s="89"/>
      <c r="AA81" s="89"/>
      <c r="AB81" s="89"/>
      <c r="AC81" s="90"/>
      <c r="AD81" s="87">
        <f t="shared" si="14"/>
        <v>0</v>
      </c>
      <c r="AE81" s="47" t="str">
        <f t="shared" si="15"/>
        <v>N/D</v>
      </c>
      <c r="AF81" s="47" t="str">
        <f t="shared" si="16"/>
        <v>N/D</v>
      </c>
      <c r="AG81" s="47" t="str">
        <f t="shared" si="17"/>
        <v>N/D</v>
      </c>
      <c r="AH81" s="47" t="str">
        <f t="shared" si="18"/>
        <v>N/D</v>
      </c>
      <c r="AI81" s="47" t="str">
        <f t="shared" si="19"/>
        <v>N/D</v>
      </c>
      <c r="AJ81" s="47"/>
      <c r="AK81" s="92"/>
      <c r="AL81" s="91"/>
      <c r="AM81" s="91"/>
      <c r="AN81" s="91"/>
      <c r="AO81" s="91"/>
      <c r="AP81" s="91"/>
      <c r="AQ81" s="91"/>
    </row>
    <row r="82" spans="1:43" ht="79.5" customHeight="1" x14ac:dyDescent="0.25">
      <c r="A82" s="91"/>
      <c r="B82" s="196"/>
      <c r="C82" s="196"/>
      <c r="D82" s="196"/>
      <c r="E82" s="197"/>
      <c r="F82" s="198"/>
      <c r="G82" s="198"/>
      <c r="H82" s="198"/>
      <c r="I82" s="198"/>
      <c r="J82" s="198"/>
      <c r="K82" s="198"/>
      <c r="L82" s="198"/>
      <c r="M82" s="199"/>
      <c r="N82" s="88"/>
      <c r="O82" s="88"/>
      <c r="P82" s="162" t="s">
        <v>49</v>
      </c>
      <c r="Q82" s="190" t="s">
        <v>49</v>
      </c>
      <c r="R82" s="190"/>
      <c r="S82" s="190"/>
      <c r="T82" s="190"/>
      <c r="U82" s="190"/>
      <c r="V82" s="190"/>
      <c r="W82" s="162" t="s">
        <v>49</v>
      </c>
      <c r="X82" s="162" t="s">
        <v>49</v>
      </c>
      <c r="Y82" s="162" t="s">
        <v>49</v>
      </c>
      <c r="Z82" s="89"/>
      <c r="AA82" s="89"/>
      <c r="AB82" s="89"/>
      <c r="AC82" s="90"/>
      <c r="AD82" s="87">
        <f t="shared" si="14"/>
        <v>0</v>
      </c>
      <c r="AE82" s="47" t="str">
        <f t="shared" si="15"/>
        <v>N/D</v>
      </c>
      <c r="AF82" s="47" t="str">
        <f t="shared" si="16"/>
        <v>N/D</v>
      </c>
      <c r="AG82" s="47" t="str">
        <f t="shared" si="17"/>
        <v>N/D</v>
      </c>
      <c r="AH82" s="47" t="str">
        <f t="shared" si="18"/>
        <v>N/D</v>
      </c>
      <c r="AI82" s="47" t="str">
        <f t="shared" si="19"/>
        <v>N/D</v>
      </c>
      <c r="AJ82" s="47"/>
      <c r="AK82" s="92"/>
      <c r="AL82" s="91"/>
      <c r="AM82" s="91"/>
      <c r="AN82" s="91"/>
      <c r="AO82" s="91"/>
      <c r="AP82" s="91"/>
      <c r="AQ82" s="91"/>
    </row>
    <row r="83" spans="1:43" s="47" customFormat="1" ht="79.5" customHeight="1" x14ac:dyDescent="0.25">
      <c r="A83" s="38"/>
      <c r="B83" s="196"/>
      <c r="C83" s="196"/>
      <c r="D83" s="196"/>
      <c r="E83" s="197"/>
      <c r="F83" s="198"/>
      <c r="G83" s="198"/>
      <c r="H83" s="198"/>
      <c r="I83" s="198"/>
      <c r="J83" s="198"/>
      <c r="K83" s="198"/>
      <c r="L83" s="198"/>
      <c r="M83" s="199"/>
      <c r="N83" s="88"/>
      <c r="O83" s="88"/>
      <c r="P83" s="162" t="s">
        <v>49</v>
      </c>
      <c r="Q83" s="190" t="s">
        <v>49</v>
      </c>
      <c r="R83" s="190"/>
      <c r="S83" s="190"/>
      <c r="T83" s="190"/>
      <c r="U83" s="190"/>
      <c r="V83" s="190"/>
      <c r="W83" s="162" t="s">
        <v>49</v>
      </c>
      <c r="X83" s="162" t="s">
        <v>49</v>
      </c>
      <c r="Y83" s="162" t="s">
        <v>49</v>
      </c>
      <c r="Z83" s="89"/>
      <c r="AA83" s="89"/>
      <c r="AB83" s="89"/>
      <c r="AC83" s="90"/>
      <c r="AD83" s="87">
        <f t="shared" si="14"/>
        <v>0</v>
      </c>
      <c r="AE83" s="47" t="str">
        <f t="shared" si="15"/>
        <v>N/D</v>
      </c>
      <c r="AF83" s="47" t="str">
        <f t="shared" si="16"/>
        <v>N/D</v>
      </c>
      <c r="AG83" s="47" t="str">
        <f t="shared" si="17"/>
        <v>N/D</v>
      </c>
      <c r="AH83" s="47" t="str">
        <f t="shared" si="18"/>
        <v>N/D</v>
      </c>
      <c r="AI83" s="47" t="str">
        <f t="shared" si="19"/>
        <v>N/D</v>
      </c>
      <c r="AK83" s="92"/>
      <c r="AL83" s="38"/>
      <c r="AM83" s="38"/>
      <c r="AN83" s="38"/>
      <c r="AO83" s="38"/>
      <c r="AP83" s="38"/>
      <c r="AQ83" s="38"/>
    </row>
    <row r="84" spans="1:43" s="47" customFormat="1" ht="79.5" customHeight="1" x14ac:dyDescent="0.25">
      <c r="A84" s="38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84"/>
      <c r="O84" s="84"/>
      <c r="P84" s="162" t="s">
        <v>49</v>
      </c>
      <c r="Q84" s="190" t="s">
        <v>49</v>
      </c>
      <c r="R84" s="190"/>
      <c r="S84" s="190"/>
      <c r="T84" s="190"/>
      <c r="U84" s="190"/>
      <c r="V84" s="190"/>
      <c r="W84" s="162" t="s">
        <v>49</v>
      </c>
      <c r="X84" s="162" t="s">
        <v>49</v>
      </c>
      <c r="Y84" s="162" t="s">
        <v>49</v>
      </c>
      <c r="Z84" s="85"/>
      <c r="AA84" s="85"/>
      <c r="AB84" s="85"/>
      <c r="AC84" s="86"/>
      <c r="AD84" s="87">
        <f t="shared" si="14"/>
        <v>0</v>
      </c>
      <c r="AE84" s="47" t="str">
        <f t="shared" si="15"/>
        <v>N/D</v>
      </c>
      <c r="AF84" s="47" t="str">
        <f t="shared" si="16"/>
        <v>N/D</v>
      </c>
      <c r="AG84" s="47" t="str">
        <f t="shared" si="17"/>
        <v>N/D</v>
      </c>
      <c r="AH84" s="47" t="str">
        <f t="shared" si="18"/>
        <v>N/D</v>
      </c>
      <c r="AI84" s="47" t="str">
        <f t="shared" si="19"/>
        <v>N/D</v>
      </c>
      <c r="AK84" s="92"/>
      <c r="AL84" s="38"/>
      <c r="AM84" s="38"/>
      <c r="AN84" s="38"/>
      <c r="AO84" s="38"/>
      <c r="AP84" s="38"/>
      <c r="AQ84" s="38"/>
    </row>
    <row r="85" spans="1:43" s="47" customFormat="1" ht="67.5" customHeight="1" x14ac:dyDescent="0.25">
      <c r="A85" s="38"/>
      <c r="B85" s="196"/>
      <c r="C85" s="196"/>
      <c r="D85" s="196"/>
      <c r="E85" s="197"/>
      <c r="F85" s="198"/>
      <c r="G85" s="198"/>
      <c r="H85" s="198"/>
      <c r="I85" s="198"/>
      <c r="J85" s="198"/>
      <c r="K85" s="198"/>
      <c r="L85" s="198"/>
      <c r="M85" s="199"/>
      <c r="N85" s="88"/>
      <c r="O85" s="88"/>
      <c r="P85" s="162" t="s">
        <v>49</v>
      </c>
      <c r="Q85" s="190" t="s">
        <v>49</v>
      </c>
      <c r="R85" s="190"/>
      <c r="S85" s="190"/>
      <c r="T85" s="190"/>
      <c r="U85" s="190"/>
      <c r="V85" s="190"/>
      <c r="W85" s="162" t="s">
        <v>49</v>
      </c>
      <c r="X85" s="162" t="s">
        <v>49</v>
      </c>
      <c r="Y85" s="162" t="s">
        <v>49</v>
      </c>
      <c r="Z85" s="89"/>
      <c r="AA85" s="89"/>
      <c r="AB85" s="89"/>
      <c r="AC85" s="90"/>
      <c r="AD85" s="87">
        <f t="shared" si="14"/>
        <v>0</v>
      </c>
      <c r="AE85" s="47" t="str">
        <f t="shared" si="15"/>
        <v>N/D</v>
      </c>
      <c r="AF85" s="47" t="str">
        <f t="shared" si="16"/>
        <v>N/D</v>
      </c>
      <c r="AG85" s="47" t="str">
        <f t="shared" si="17"/>
        <v>N/D</v>
      </c>
      <c r="AH85" s="47" t="str">
        <f t="shared" si="18"/>
        <v>N/D</v>
      </c>
      <c r="AI85" s="47" t="str">
        <f t="shared" si="19"/>
        <v>N/D</v>
      </c>
      <c r="AK85" s="66"/>
      <c r="AL85" s="38"/>
      <c r="AM85" s="38"/>
      <c r="AN85" s="38"/>
      <c r="AO85" s="38"/>
      <c r="AP85" s="38"/>
      <c r="AQ85" s="38"/>
    </row>
    <row r="86" spans="1:43" s="47" customFormat="1" ht="67.5" customHeight="1" x14ac:dyDescent="0.25">
      <c r="A86" s="38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84"/>
      <c r="O86" s="84"/>
      <c r="P86" s="162" t="s">
        <v>49</v>
      </c>
      <c r="Q86" s="190" t="s">
        <v>49</v>
      </c>
      <c r="R86" s="190"/>
      <c r="S86" s="190"/>
      <c r="T86" s="190"/>
      <c r="U86" s="190"/>
      <c r="V86" s="190"/>
      <c r="W86" s="162" t="s">
        <v>49</v>
      </c>
      <c r="X86" s="162" t="s">
        <v>49</v>
      </c>
      <c r="Y86" s="162" t="s">
        <v>49</v>
      </c>
      <c r="Z86" s="85"/>
      <c r="AA86" s="85"/>
      <c r="AB86" s="85"/>
      <c r="AC86" s="86"/>
      <c r="AD86" s="87">
        <f t="shared" si="14"/>
        <v>0</v>
      </c>
      <c r="AE86" s="47" t="str">
        <f t="shared" si="15"/>
        <v>N/D</v>
      </c>
      <c r="AF86" s="47" t="str">
        <f t="shared" si="16"/>
        <v>N/D</v>
      </c>
      <c r="AG86" s="47" t="str">
        <f t="shared" si="17"/>
        <v>N/D</v>
      </c>
      <c r="AH86" s="47" t="str">
        <f t="shared" si="18"/>
        <v>N/D</v>
      </c>
      <c r="AI86" s="47" t="str">
        <f t="shared" si="19"/>
        <v>N/D</v>
      </c>
      <c r="AK86" s="66"/>
      <c r="AL86" s="38"/>
      <c r="AM86" s="38"/>
      <c r="AN86" s="38"/>
      <c r="AO86" s="38"/>
      <c r="AP86" s="38"/>
      <c r="AQ86" s="38"/>
    </row>
    <row r="87" spans="1:43" s="47" customFormat="1" ht="67.5" customHeight="1" x14ac:dyDescent="0.25">
      <c r="A87" s="38"/>
      <c r="B87" s="196"/>
      <c r="C87" s="196"/>
      <c r="D87" s="196"/>
      <c r="E87" s="197"/>
      <c r="F87" s="198"/>
      <c r="G87" s="198"/>
      <c r="H87" s="198"/>
      <c r="I87" s="198"/>
      <c r="J87" s="198"/>
      <c r="K87" s="198"/>
      <c r="L87" s="198"/>
      <c r="M87" s="199"/>
      <c r="N87" s="88"/>
      <c r="O87" s="88"/>
      <c r="P87" s="162" t="s">
        <v>49</v>
      </c>
      <c r="Q87" s="190" t="s">
        <v>49</v>
      </c>
      <c r="R87" s="190"/>
      <c r="S87" s="190"/>
      <c r="T87" s="190"/>
      <c r="U87" s="190"/>
      <c r="V87" s="190"/>
      <c r="W87" s="162" t="s">
        <v>49</v>
      </c>
      <c r="X87" s="162" t="s">
        <v>49</v>
      </c>
      <c r="Y87" s="162" t="s">
        <v>49</v>
      </c>
      <c r="Z87" s="89"/>
      <c r="AA87" s="89"/>
      <c r="AB87" s="89"/>
      <c r="AC87" s="90"/>
      <c r="AD87" s="87">
        <f t="shared" si="14"/>
        <v>0</v>
      </c>
      <c r="AE87" s="47" t="str">
        <f t="shared" si="15"/>
        <v>N/D</v>
      </c>
      <c r="AF87" s="47" t="str">
        <f t="shared" si="16"/>
        <v>N/D</v>
      </c>
      <c r="AG87" s="47" t="str">
        <f t="shared" si="17"/>
        <v>N/D</v>
      </c>
      <c r="AH87" s="47" t="str">
        <f t="shared" si="18"/>
        <v>N/D</v>
      </c>
      <c r="AI87" s="47" t="str">
        <f t="shared" si="19"/>
        <v>N/D</v>
      </c>
      <c r="AK87" s="66"/>
      <c r="AL87" s="38"/>
      <c r="AM87" s="38"/>
      <c r="AN87" s="38"/>
      <c r="AO87" s="38"/>
      <c r="AP87" s="38"/>
      <c r="AQ87" s="38"/>
    </row>
    <row r="88" spans="1:43" s="47" customFormat="1" ht="67.5" customHeight="1" x14ac:dyDescent="0.25">
      <c r="A88" s="38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84"/>
      <c r="O88" s="84"/>
      <c r="P88" s="162" t="s">
        <v>49</v>
      </c>
      <c r="Q88" s="190" t="s">
        <v>49</v>
      </c>
      <c r="R88" s="190"/>
      <c r="S88" s="190"/>
      <c r="T88" s="190"/>
      <c r="U88" s="190"/>
      <c r="V88" s="190"/>
      <c r="W88" s="162" t="s">
        <v>49</v>
      </c>
      <c r="X88" s="162" t="s">
        <v>49</v>
      </c>
      <c r="Y88" s="162" t="s">
        <v>49</v>
      </c>
      <c r="Z88" s="85"/>
      <c r="AA88" s="85"/>
      <c r="AB88" s="85"/>
      <c r="AC88" s="86"/>
      <c r="AD88" s="87">
        <f t="shared" si="14"/>
        <v>0</v>
      </c>
      <c r="AE88" s="47" t="str">
        <f t="shared" si="15"/>
        <v>N/D</v>
      </c>
      <c r="AF88" s="47" t="str">
        <f t="shared" si="16"/>
        <v>N/D</v>
      </c>
      <c r="AG88" s="47" t="str">
        <f t="shared" si="17"/>
        <v>N/D</v>
      </c>
      <c r="AH88" s="47" t="str">
        <f t="shared" si="18"/>
        <v>N/D</v>
      </c>
      <c r="AI88" s="47" t="str">
        <f t="shared" si="19"/>
        <v>N/D</v>
      </c>
      <c r="AK88" s="66"/>
      <c r="AL88" s="38"/>
      <c r="AM88" s="38"/>
      <c r="AN88" s="38"/>
      <c r="AO88" s="38"/>
      <c r="AP88" s="38"/>
      <c r="AQ88" s="38"/>
    </row>
    <row r="89" spans="1:43" s="47" customFormat="1" ht="67.5" customHeight="1" x14ac:dyDescent="0.25">
      <c r="A89" s="38"/>
      <c r="B89" s="196"/>
      <c r="C89" s="196"/>
      <c r="D89" s="196"/>
      <c r="E89" s="197"/>
      <c r="F89" s="198"/>
      <c r="G89" s="198"/>
      <c r="H89" s="198"/>
      <c r="I89" s="198"/>
      <c r="J89" s="198"/>
      <c r="K89" s="198"/>
      <c r="L89" s="198"/>
      <c r="M89" s="199"/>
      <c r="N89" s="88"/>
      <c r="O89" s="88"/>
      <c r="P89" s="162" t="s">
        <v>49</v>
      </c>
      <c r="Q89" s="190" t="s">
        <v>49</v>
      </c>
      <c r="R89" s="190"/>
      <c r="S89" s="190"/>
      <c r="T89" s="190"/>
      <c r="U89" s="190"/>
      <c r="V89" s="190"/>
      <c r="W89" s="162" t="s">
        <v>49</v>
      </c>
      <c r="X89" s="162" t="s">
        <v>49</v>
      </c>
      <c r="Y89" s="162" t="s">
        <v>49</v>
      </c>
      <c r="Z89" s="89"/>
      <c r="AA89" s="89"/>
      <c r="AB89" s="89"/>
      <c r="AC89" s="90"/>
      <c r="AD89" s="87">
        <f t="shared" si="14"/>
        <v>0</v>
      </c>
      <c r="AE89" s="47" t="str">
        <f t="shared" si="15"/>
        <v>N/D</v>
      </c>
      <c r="AF89" s="47" t="str">
        <f t="shared" si="16"/>
        <v>N/D</v>
      </c>
      <c r="AG89" s="47" t="str">
        <f t="shared" si="17"/>
        <v>N/D</v>
      </c>
      <c r="AH89" s="47" t="str">
        <f t="shared" si="18"/>
        <v>N/D</v>
      </c>
      <c r="AI89" s="47" t="str">
        <f t="shared" si="19"/>
        <v>N/D</v>
      </c>
      <c r="AK89" s="66"/>
      <c r="AL89" s="38"/>
      <c r="AM89" s="38"/>
      <c r="AN89" s="38"/>
      <c r="AO89" s="38"/>
      <c r="AP89" s="38"/>
      <c r="AQ89" s="38"/>
    </row>
    <row r="90" spans="1:43" s="47" customFormat="1" ht="67.5" customHeight="1" x14ac:dyDescent="0.25">
      <c r="A90" s="38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84"/>
      <c r="O90" s="84"/>
      <c r="P90" s="162" t="s">
        <v>49</v>
      </c>
      <c r="Q90" s="190" t="s">
        <v>49</v>
      </c>
      <c r="R90" s="190"/>
      <c r="S90" s="190"/>
      <c r="T90" s="190"/>
      <c r="U90" s="190"/>
      <c r="V90" s="190"/>
      <c r="W90" s="162" t="s">
        <v>49</v>
      </c>
      <c r="X90" s="162" t="s">
        <v>49</v>
      </c>
      <c r="Y90" s="162" t="s">
        <v>49</v>
      </c>
      <c r="Z90" s="85"/>
      <c r="AA90" s="85"/>
      <c r="AB90" s="85"/>
      <c r="AC90" s="86"/>
      <c r="AD90" s="87">
        <f t="shared" si="14"/>
        <v>0</v>
      </c>
      <c r="AE90" s="47" t="str">
        <f t="shared" si="15"/>
        <v>N/D</v>
      </c>
      <c r="AF90" s="47" t="str">
        <f t="shared" si="16"/>
        <v>N/D</v>
      </c>
      <c r="AG90" s="47" t="str">
        <f t="shared" si="17"/>
        <v>N/D</v>
      </c>
      <c r="AH90" s="47" t="str">
        <f t="shared" si="18"/>
        <v>N/D</v>
      </c>
      <c r="AI90" s="47" t="str">
        <f t="shared" si="19"/>
        <v>N/D</v>
      </c>
      <c r="AK90" s="66"/>
      <c r="AL90" s="38"/>
      <c r="AM90" s="38"/>
      <c r="AN90" s="38"/>
      <c r="AO90" s="38"/>
      <c r="AP90" s="38"/>
      <c r="AQ90" s="38"/>
    </row>
    <row r="91" spans="1:43" s="47" customFormat="1" ht="67.5" customHeight="1" x14ac:dyDescent="0.25">
      <c r="A91" s="38"/>
      <c r="B91" s="196"/>
      <c r="C91" s="196"/>
      <c r="D91" s="196"/>
      <c r="E91" s="197"/>
      <c r="F91" s="198"/>
      <c r="G91" s="198"/>
      <c r="H91" s="198"/>
      <c r="I91" s="198"/>
      <c r="J91" s="198"/>
      <c r="K91" s="198"/>
      <c r="L91" s="198"/>
      <c r="M91" s="199"/>
      <c r="N91" s="88"/>
      <c r="O91" s="88"/>
      <c r="P91" s="162" t="s">
        <v>49</v>
      </c>
      <c r="Q91" s="190" t="s">
        <v>49</v>
      </c>
      <c r="R91" s="190"/>
      <c r="S91" s="190"/>
      <c r="T91" s="190"/>
      <c r="U91" s="190"/>
      <c r="V91" s="190"/>
      <c r="W91" s="162" t="s">
        <v>49</v>
      </c>
      <c r="X91" s="162" t="s">
        <v>49</v>
      </c>
      <c r="Y91" s="162" t="s">
        <v>49</v>
      </c>
      <c r="Z91" s="89"/>
      <c r="AA91" s="89"/>
      <c r="AB91" s="89"/>
      <c r="AC91" s="90"/>
      <c r="AD91" s="87">
        <f t="shared" si="14"/>
        <v>0</v>
      </c>
      <c r="AE91" s="47" t="str">
        <f t="shared" si="15"/>
        <v>N/D</v>
      </c>
      <c r="AF91" s="47" t="str">
        <f t="shared" si="16"/>
        <v>N/D</v>
      </c>
      <c r="AG91" s="47" t="str">
        <f t="shared" si="17"/>
        <v>N/D</v>
      </c>
      <c r="AH91" s="47" t="str">
        <f t="shared" si="18"/>
        <v>N/D</v>
      </c>
      <c r="AI91" s="47" t="str">
        <f t="shared" si="19"/>
        <v>N/D</v>
      </c>
      <c r="AK91" s="66"/>
      <c r="AL91" s="38"/>
      <c r="AM91" s="38"/>
      <c r="AN91" s="38"/>
      <c r="AO91" s="38"/>
      <c r="AP91" s="38"/>
      <c r="AQ91" s="38"/>
    </row>
    <row r="92" spans="1:43" s="47" customFormat="1" ht="67.5" customHeight="1" x14ac:dyDescent="0.25">
      <c r="A92" s="38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84"/>
      <c r="O92" s="84"/>
      <c r="P92" s="162" t="s">
        <v>49</v>
      </c>
      <c r="Q92" s="190" t="s">
        <v>49</v>
      </c>
      <c r="R92" s="190"/>
      <c r="S92" s="190"/>
      <c r="T92" s="190"/>
      <c r="U92" s="190"/>
      <c r="V92" s="190"/>
      <c r="W92" s="162" t="s">
        <v>49</v>
      </c>
      <c r="X92" s="162" t="s">
        <v>49</v>
      </c>
      <c r="Y92" s="162" t="s">
        <v>49</v>
      </c>
      <c r="Z92" s="85"/>
      <c r="AA92" s="85"/>
      <c r="AB92" s="85"/>
      <c r="AC92" s="86"/>
      <c r="AD92" s="87">
        <f t="shared" si="14"/>
        <v>0</v>
      </c>
      <c r="AE92" s="47" t="str">
        <f t="shared" si="15"/>
        <v>N/D</v>
      </c>
      <c r="AF92" s="47" t="str">
        <f t="shared" si="16"/>
        <v>N/D</v>
      </c>
      <c r="AG92" s="47" t="str">
        <f t="shared" si="17"/>
        <v>N/D</v>
      </c>
      <c r="AH92" s="47" t="str">
        <f t="shared" si="18"/>
        <v>N/D</v>
      </c>
      <c r="AI92" s="47" t="str">
        <f t="shared" si="19"/>
        <v>N/D</v>
      </c>
      <c r="AK92" s="66"/>
      <c r="AL92" s="38"/>
      <c r="AM92" s="38"/>
      <c r="AN92" s="38"/>
      <c r="AO92" s="38"/>
      <c r="AP92" s="38"/>
      <c r="AQ92" s="38"/>
    </row>
    <row r="93" spans="1:43" s="47" customFormat="1" ht="67.5" customHeight="1" x14ac:dyDescent="0.25">
      <c r="A93" s="38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84"/>
      <c r="O93" s="84"/>
      <c r="P93" s="162" t="s">
        <v>49</v>
      </c>
      <c r="Q93" s="190" t="s">
        <v>49</v>
      </c>
      <c r="R93" s="190"/>
      <c r="S93" s="190"/>
      <c r="T93" s="190"/>
      <c r="U93" s="190"/>
      <c r="V93" s="190"/>
      <c r="W93" s="162" t="s">
        <v>49</v>
      </c>
      <c r="X93" s="162" t="s">
        <v>49</v>
      </c>
      <c r="Y93" s="162" t="s">
        <v>49</v>
      </c>
      <c r="Z93" s="85"/>
      <c r="AA93" s="85"/>
      <c r="AB93" s="85"/>
      <c r="AC93" s="86"/>
      <c r="AD93" s="87">
        <f>ROUND((AA93-Z93)/365*12*AC93,2)</f>
        <v>0</v>
      </c>
      <c r="AE93" s="47" t="str">
        <f>CONCATENATE(O93,P93)</f>
        <v>N/D</v>
      </c>
      <c r="AF93" s="47" t="str">
        <f>CONCATENATE(O93,Q93)</f>
        <v>N/D</v>
      </c>
      <c r="AG93" s="47" t="str">
        <f t="shared" ref="AG93" si="20">CONCATENATE(O93,W93)</f>
        <v>N/D</v>
      </c>
      <c r="AH93" s="47" t="str">
        <f t="shared" ref="AH93" si="21">CONCATENATE(O93,X93)</f>
        <v>N/D</v>
      </c>
      <c r="AI93" s="47" t="str">
        <f t="shared" si="19"/>
        <v>N/D</v>
      </c>
      <c r="AK93" s="66"/>
      <c r="AL93" s="38"/>
      <c r="AM93" s="38"/>
      <c r="AN93" s="38"/>
      <c r="AO93" s="38"/>
      <c r="AP93" s="38"/>
      <c r="AQ93" s="38"/>
    </row>
    <row r="94" spans="1:43" s="47" customFormat="1" ht="14.25" customHeight="1" x14ac:dyDescent="0.25">
      <c r="A94" s="38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95"/>
      <c r="O94" s="95"/>
      <c r="P94" s="200"/>
      <c r="Q94" s="200"/>
      <c r="R94" s="200"/>
      <c r="S94" s="200"/>
      <c r="T94" s="200"/>
      <c r="U94" s="200"/>
      <c r="V94" s="96"/>
      <c r="W94" s="96"/>
      <c r="X94" s="97"/>
      <c r="Y94" s="9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</row>
    <row r="95" spans="1:43" s="47" customFormat="1" ht="14.25" customHeight="1" x14ac:dyDescent="0.25">
      <c r="A95" s="38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95"/>
      <c r="O95" s="95"/>
      <c r="P95" s="200"/>
      <c r="Q95" s="200"/>
      <c r="R95" s="200"/>
      <c r="S95" s="200"/>
      <c r="T95" s="200"/>
      <c r="U95" s="200"/>
      <c r="V95" s="96"/>
      <c r="W95" s="96"/>
      <c r="X95" s="97"/>
      <c r="Y95" s="9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</row>
    <row r="96" spans="1:43" s="47" customFormat="1" ht="14.25" customHeight="1" x14ac:dyDescent="0.25">
      <c r="A96" s="38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95"/>
      <c r="O96" s="95"/>
      <c r="P96" s="200"/>
      <c r="Q96" s="200"/>
      <c r="R96" s="200"/>
      <c r="S96" s="200"/>
      <c r="T96" s="200"/>
      <c r="U96" s="200"/>
      <c r="V96" s="96"/>
      <c r="W96" s="96"/>
      <c r="X96" s="97"/>
      <c r="Y96" s="9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</row>
    <row r="97" spans="1:38" s="47" customFormat="1" ht="14.25" customHeight="1" x14ac:dyDescent="0.25">
      <c r="A97" s="38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95"/>
      <c r="O97" s="95"/>
      <c r="P97" s="200"/>
      <c r="Q97" s="200"/>
      <c r="R97" s="200"/>
      <c r="S97" s="200"/>
      <c r="T97" s="200"/>
      <c r="U97" s="200"/>
      <c r="V97" s="96"/>
      <c r="W97" s="96"/>
      <c r="X97" s="97"/>
      <c r="Y97" s="9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</row>
    <row r="98" spans="1:38" s="47" customFormat="1" ht="14.25" customHeight="1" x14ac:dyDescent="0.25">
      <c r="A98" s="38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95"/>
      <c r="O98" s="95"/>
      <c r="P98" s="200"/>
      <c r="Q98" s="200"/>
      <c r="R98" s="200"/>
      <c r="S98" s="200"/>
      <c r="T98" s="200"/>
      <c r="U98" s="200"/>
      <c r="V98" s="96"/>
      <c r="W98" s="96"/>
      <c r="X98" s="97"/>
      <c r="Y98" s="9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</row>
    <row r="99" spans="1:38" s="47" customFormat="1" ht="14.25" customHeight="1" x14ac:dyDescent="0.25">
      <c r="A99" s="38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95"/>
      <c r="O99" s="95"/>
      <c r="P99" s="200"/>
      <c r="Q99" s="200"/>
      <c r="R99" s="200"/>
      <c r="S99" s="200"/>
      <c r="T99" s="200"/>
      <c r="U99" s="200"/>
      <c r="V99" s="96"/>
      <c r="W99" s="96"/>
      <c r="X99" s="97"/>
      <c r="Y99" s="9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</row>
    <row r="100" spans="1:38" s="47" customFormat="1" ht="14.25" customHeight="1" x14ac:dyDescent="0.25">
      <c r="A100" s="38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95"/>
      <c r="O100" s="95"/>
      <c r="P100" s="200"/>
      <c r="Q100" s="200"/>
      <c r="R100" s="200"/>
      <c r="S100" s="200"/>
      <c r="T100" s="200"/>
      <c r="U100" s="200"/>
      <c r="V100" s="96"/>
      <c r="W100" s="96"/>
      <c r="X100" s="97"/>
      <c r="Y100" s="9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</row>
    <row r="101" spans="1:38" s="47" customFormat="1" ht="14.25" customHeight="1" x14ac:dyDescent="0.25">
      <c r="A101" s="38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95"/>
      <c r="O101" s="95"/>
      <c r="P101" s="200"/>
      <c r="Q101" s="200"/>
      <c r="R101" s="200"/>
      <c r="S101" s="200"/>
      <c r="T101" s="200"/>
      <c r="U101" s="200"/>
      <c r="V101" s="96"/>
      <c r="W101" s="96"/>
      <c r="X101" s="97"/>
      <c r="Y101" s="9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38" s="47" customFormat="1" ht="14.25" customHeight="1" x14ac:dyDescent="0.25">
      <c r="A102" s="38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95"/>
      <c r="O102" s="95"/>
      <c r="P102" s="200"/>
      <c r="Q102" s="200"/>
      <c r="R102" s="200"/>
      <c r="S102" s="200"/>
      <c r="T102" s="200"/>
      <c r="U102" s="200"/>
      <c r="V102" s="96"/>
      <c r="W102" s="96"/>
      <c r="X102" s="97"/>
      <c r="Y102" s="9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:38" s="47" customFormat="1" ht="14.25" customHeight="1" x14ac:dyDescent="0.25">
      <c r="A103" s="38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95"/>
      <c r="O103" s="95"/>
      <c r="P103" s="200"/>
      <c r="Q103" s="200"/>
      <c r="R103" s="200"/>
      <c r="S103" s="200"/>
      <c r="T103" s="200"/>
      <c r="U103" s="200"/>
      <c r="V103" s="96"/>
      <c r="W103" s="96"/>
      <c r="X103" s="97"/>
      <c r="Y103" s="9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</row>
    <row r="104" spans="1:38" s="47" customFormat="1" ht="14.25" customHeight="1" x14ac:dyDescent="0.25">
      <c r="A104" s="38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95"/>
      <c r="O104" s="95"/>
      <c r="P104" s="200"/>
      <c r="Q104" s="200"/>
      <c r="R104" s="200"/>
      <c r="S104" s="200"/>
      <c r="T104" s="200"/>
      <c r="U104" s="200"/>
      <c r="V104" s="96"/>
      <c r="W104" s="96"/>
      <c r="X104" s="97"/>
      <c r="Y104" s="9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:38" s="47" customFormat="1" ht="14.25" customHeight="1" x14ac:dyDescent="0.25">
      <c r="A105" s="38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95"/>
      <c r="O105" s="95"/>
      <c r="P105" s="200"/>
      <c r="Q105" s="200"/>
      <c r="R105" s="200"/>
      <c r="S105" s="200"/>
      <c r="T105" s="200"/>
      <c r="U105" s="200"/>
      <c r="V105" s="96"/>
      <c r="W105" s="96"/>
      <c r="X105" s="97"/>
      <c r="Y105" s="9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</row>
    <row r="106" spans="1:38" s="47" customFormat="1" ht="14.25" customHeight="1" x14ac:dyDescent="0.25">
      <c r="A106" s="38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95"/>
      <c r="O106" s="95"/>
      <c r="P106" s="200"/>
      <c r="Q106" s="200"/>
      <c r="R106" s="200"/>
      <c r="S106" s="200"/>
      <c r="T106" s="200"/>
      <c r="U106" s="200"/>
      <c r="V106" s="96"/>
      <c r="W106" s="96"/>
      <c r="X106" s="97"/>
      <c r="Y106" s="9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</row>
    <row r="107" spans="1:38" s="47" customFormat="1" ht="14.25" customHeight="1" x14ac:dyDescent="0.25">
      <c r="A107" s="38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95"/>
      <c r="O107" s="95"/>
      <c r="P107" s="200"/>
      <c r="Q107" s="200"/>
      <c r="R107" s="200"/>
      <c r="S107" s="200"/>
      <c r="T107" s="200"/>
      <c r="U107" s="200"/>
      <c r="V107" s="96"/>
      <c r="W107" s="96"/>
      <c r="X107" s="97"/>
      <c r="Y107" s="9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</row>
    <row r="108" spans="1:38" s="47" customFormat="1" ht="14.25" customHeight="1" x14ac:dyDescent="0.25">
      <c r="A108" s="38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95"/>
      <c r="O108" s="95"/>
      <c r="P108" s="200"/>
      <c r="Q108" s="200"/>
      <c r="R108" s="200"/>
      <c r="S108" s="200"/>
      <c r="T108" s="200"/>
      <c r="U108" s="200"/>
      <c r="V108" s="96"/>
      <c r="W108" s="96"/>
      <c r="X108" s="97"/>
      <c r="Y108" s="9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</row>
    <row r="109" spans="1:38" s="47" customFormat="1" ht="14.25" customHeight="1" x14ac:dyDescent="0.25">
      <c r="A109" s="38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95"/>
      <c r="O109" s="95"/>
      <c r="P109" s="200"/>
      <c r="Q109" s="200"/>
      <c r="R109" s="200"/>
      <c r="S109" s="200"/>
      <c r="T109" s="200"/>
      <c r="U109" s="200"/>
      <c r="V109" s="96"/>
      <c r="W109" s="96"/>
      <c r="X109" s="97"/>
      <c r="Y109" s="9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</row>
    <row r="110" spans="1:38" s="47" customFormat="1" ht="14.25" customHeight="1" x14ac:dyDescent="0.25">
      <c r="A110" s="38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95"/>
      <c r="O110" s="95"/>
      <c r="P110" s="200"/>
      <c r="Q110" s="200"/>
      <c r="R110" s="200"/>
      <c r="S110" s="200"/>
      <c r="T110" s="200"/>
      <c r="U110" s="200"/>
      <c r="V110" s="96"/>
      <c r="W110" s="96"/>
      <c r="X110" s="97"/>
      <c r="Y110" s="9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</row>
    <row r="111" spans="1:38" s="47" customFormat="1" ht="14.25" customHeight="1" x14ac:dyDescent="0.25">
      <c r="A111" s="38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95"/>
      <c r="O111" s="95"/>
      <c r="P111" s="200"/>
      <c r="Q111" s="200"/>
      <c r="R111" s="200"/>
      <c r="S111" s="200"/>
      <c r="T111" s="200"/>
      <c r="U111" s="200"/>
      <c r="V111" s="96"/>
      <c r="W111" s="96"/>
      <c r="X111" s="97"/>
      <c r="Y111" s="9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</row>
    <row r="112" spans="1:38" s="47" customFormat="1" ht="14.25" customHeight="1" x14ac:dyDescent="0.25">
      <c r="A112" s="38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95"/>
      <c r="O112" s="95"/>
      <c r="P112" s="200"/>
      <c r="Q112" s="200"/>
      <c r="R112" s="200"/>
      <c r="S112" s="200"/>
      <c r="T112" s="200"/>
      <c r="U112" s="200"/>
      <c r="V112" s="96"/>
      <c r="W112" s="96"/>
      <c r="X112" s="97"/>
      <c r="Y112" s="9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</row>
    <row r="113" spans="1:38" s="47" customFormat="1" ht="14.25" customHeight="1" x14ac:dyDescent="0.25">
      <c r="A113" s="38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95"/>
      <c r="O113" s="95"/>
      <c r="P113" s="200"/>
      <c r="Q113" s="200"/>
      <c r="R113" s="200"/>
      <c r="S113" s="200"/>
      <c r="T113" s="200"/>
      <c r="U113" s="200"/>
      <c r="V113" s="96"/>
      <c r="W113" s="96"/>
      <c r="X113" s="97"/>
      <c r="Y113" s="9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</row>
    <row r="114" spans="1:38" s="47" customFormat="1" ht="14.25" customHeight="1" x14ac:dyDescent="0.25">
      <c r="A114" s="38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95"/>
      <c r="O114" s="95"/>
      <c r="P114" s="200"/>
      <c r="Q114" s="200"/>
      <c r="R114" s="200"/>
      <c r="S114" s="200"/>
      <c r="T114" s="200"/>
      <c r="U114" s="200"/>
      <c r="V114" s="96"/>
      <c r="W114" s="96"/>
      <c r="X114" s="97"/>
      <c r="Y114" s="9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</row>
    <row r="115" spans="1:38" s="47" customFormat="1" ht="14.25" customHeight="1" x14ac:dyDescent="0.25">
      <c r="A115" s="38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95"/>
      <c r="O115" s="95"/>
      <c r="P115" s="200"/>
      <c r="Q115" s="200"/>
      <c r="R115" s="200"/>
      <c r="S115" s="200"/>
      <c r="T115" s="200"/>
      <c r="U115" s="200"/>
      <c r="V115" s="96"/>
      <c r="W115" s="96"/>
      <c r="X115" s="97"/>
      <c r="Y115" s="9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</row>
    <row r="116" spans="1:38" s="47" customFormat="1" ht="14.25" customHeight="1" x14ac:dyDescent="0.25">
      <c r="A116" s="38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95"/>
      <c r="O116" s="95"/>
      <c r="P116" s="200"/>
      <c r="Q116" s="200"/>
      <c r="R116" s="200"/>
      <c r="S116" s="200"/>
      <c r="T116" s="200"/>
      <c r="U116" s="200"/>
      <c r="V116" s="96"/>
      <c r="W116" s="96"/>
      <c r="X116" s="97"/>
      <c r="Y116" s="9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:38" s="47" customFormat="1" ht="14.25" customHeight="1" x14ac:dyDescent="0.25">
      <c r="A117" s="38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95"/>
      <c r="O117" s="95"/>
      <c r="P117" s="200"/>
      <c r="Q117" s="200"/>
      <c r="R117" s="200"/>
      <c r="S117" s="200"/>
      <c r="T117" s="200"/>
      <c r="U117" s="200"/>
      <c r="V117" s="96"/>
      <c r="W117" s="96"/>
      <c r="X117" s="97"/>
      <c r="Y117" s="9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:38" s="47" customFormat="1" ht="14.25" customHeight="1" x14ac:dyDescent="0.25">
      <c r="A118" s="38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95"/>
      <c r="O118" s="95"/>
      <c r="P118" s="200"/>
      <c r="Q118" s="200"/>
      <c r="R118" s="200"/>
      <c r="S118" s="200"/>
      <c r="T118" s="200"/>
      <c r="U118" s="200"/>
      <c r="V118" s="96"/>
      <c r="W118" s="96"/>
      <c r="X118" s="97"/>
      <c r="Y118" s="9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</row>
    <row r="119" spans="1:38" s="47" customFormat="1" ht="14.25" customHeight="1" x14ac:dyDescent="0.25">
      <c r="A119" s="38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95"/>
      <c r="O119" s="95"/>
      <c r="P119" s="200"/>
      <c r="Q119" s="200"/>
      <c r="R119" s="200"/>
      <c r="S119" s="200"/>
      <c r="T119" s="200"/>
      <c r="U119" s="200"/>
      <c r="V119" s="96"/>
      <c r="W119" s="96"/>
      <c r="X119" s="97"/>
      <c r="Y119" s="9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</row>
    <row r="120" spans="1:38" ht="14.25" customHeight="1" x14ac:dyDescent="0.25">
      <c r="A120" s="91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95"/>
      <c r="O120" s="95"/>
      <c r="P120" s="200"/>
      <c r="Q120" s="200"/>
      <c r="R120" s="200"/>
      <c r="S120" s="200"/>
      <c r="T120" s="200"/>
      <c r="U120" s="200"/>
      <c r="V120" s="96"/>
      <c r="W120" s="96"/>
      <c r="X120" s="97"/>
      <c r="Y120" s="98"/>
      <c r="Z120" s="38"/>
      <c r="AA120" s="38"/>
      <c r="AB120" s="38"/>
      <c r="AC120" s="38"/>
      <c r="AD120" s="38"/>
      <c r="AE120" s="38"/>
      <c r="AF120" s="91"/>
      <c r="AG120" s="91"/>
      <c r="AH120" s="91"/>
      <c r="AI120" s="91"/>
      <c r="AJ120" s="91"/>
      <c r="AK120" s="91"/>
      <c r="AL120" s="91"/>
    </row>
    <row r="121" spans="1:38" ht="14.25" customHeight="1" x14ac:dyDescent="0.25">
      <c r="A121" s="91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95"/>
      <c r="O121" s="95"/>
      <c r="P121" s="200"/>
      <c r="Q121" s="200"/>
      <c r="R121" s="200"/>
      <c r="S121" s="200"/>
      <c r="T121" s="200"/>
      <c r="U121" s="200"/>
      <c r="V121" s="96"/>
      <c r="W121" s="96"/>
      <c r="X121" s="97"/>
      <c r="Y121" s="98"/>
      <c r="Z121" s="38"/>
      <c r="AA121" s="38"/>
      <c r="AB121" s="38"/>
      <c r="AC121" s="38"/>
      <c r="AD121" s="38"/>
      <c r="AE121" s="38"/>
      <c r="AF121" s="91"/>
      <c r="AG121" s="91"/>
      <c r="AH121" s="91"/>
      <c r="AI121" s="91"/>
      <c r="AJ121" s="91"/>
      <c r="AK121" s="91"/>
      <c r="AL121" s="91"/>
    </row>
    <row r="122" spans="1:38" s="47" customFormat="1" ht="14.25" customHeight="1" x14ac:dyDescent="0.25">
      <c r="A122" s="65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38"/>
      <c r="AG122" s="38"/>
      <c r="AH122" s="38"/>
      <c r="AI122" s="38"/>
      <c r="AJ122" s="38"/>
      <c r="AK122" s="38"/>
      <c r="AL122" s="38"/>
    </row>
    <row r="123" spans="1:3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</row>
    <row r="124" spans="1:38" s="76" customFormat="1" ht="14.25" customHeight="1" x14ac:dyDescent="0.25">
      <c r="A124" s="93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9"/>
      <c r="M124" s="39"/>
      <c r="N124" s="39"/>
      <c r="O124" s="38"/>
      <c r="P124" s="38"/>
      <c r="Q124" s="38"/>
      <c r="R124" s="40"/>
      <c r="S124" s="40"/>
      <c r="T124" s="40"/>
      <c r="U124" s="40"/>
      <c r="V124" s="39"/>
      <c r="W124" s="38"/>
      <c r="X124" s="38"/>
      <c r="Y124" s="38"/>
      <c r="Z124" s="38"/>
      <c r="AA124" s="38"/>
      <c r="AB124" s="38"/>
      <c r="AC124" s="38"/>
      <c r="AD124" s="38"/>
      <c r="AE124" s="38"/>
      <c r="AF124" s="93"/>
      <c r="AG124" s="93"/>
      <c r="AH124" s="93"/>
      <c r="AI124" s="93"/>
      <c r="AJ124" s="93"/>
      <c r="AK124" s="93"/>
      <c r="AL124" s="93"/>
    </row>
    <row r="125" spans="1:3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</row>
    <row r="126" spans="1:38" ht="14.25" customHeight="1" x14ac:dyDescent="0.25">
      <c r="A126" s="91"/>
      <c r="B126" s="201"/>
      <c r="C126" s="202"/>
      <c r="D126" s="202"/>
      <c r="E126" s="165"/>
      <c r="F126" s="165"/>
      <c r="G126" s="165"/>
      <c r="H126" s="201"/>
      <c r="I126" s="201"/>
      <c r="J126" s="201"/>
      <c r="K126" s="201"/>
      <c r="L126" s="165"/>
      <c r="M126" s="201"/>
      <c r="N126" s="201"/>
      <c r="O126" s="201"/>
      <c r="P126" s="201"/>
      <c r="Q126" s="201"/>
      <c r="R126" s="165"/>
      <c r="S126" s="37"/>
      <c r="T126" s="93"/>
      <c r="U126" s="91"/>
      <c r="V126" s="91"/>
      <c r="W126" s="91"/>
      <c r="X126" s="93"/>
      <c r="Y126" s="37"/>
      <c r="Z126" s="93"/>
      <c r="AA126" s="93"/>
      <c r="AB126" s="93"/>
      <c r="AC126" s="93"/>
      <c r="AD126" s="93"/>
      <c r="AE126" s="93"/>
      <c r="AF126" s="91"/>
      <c r="AG126" s="91"/>
      <c r="AH126" s="91"/>
      <c r="AI126" s="91"/>
      <c r="AJ126" s="91"/>
      <c r="AK126" s="91"/>
      <c r="AL126" s="91"/>
    </row>
    <row r="127" spans="1:38" ht="14.25" customHeight="1" x14ac:dyDescent="0.25">
      <c r="A127" s="91"/>
      <c r="B127" s="203"/>
      <c r="C127" s="203"/>
      <c r="D127" s="203"/>
      <c r="E127" s="99"/>
      <c r="F127" s="99"/>
      <c r="G127" s="99"/>
      <c r="H127" s="204"/>
      <c r="I127" s="204"/>
      <c r="J127" s="204"/>
      <c r="K127" s="204"/>
      <c r="L127" s="164"/>
      <c r="M127" s="205"/>
      <c r="N127" s="205"/>
      <c r="O127" s="205"/>
      <c r="P127" s="205"/>
      <c r="Q127" s="205"/>
      <c r="R127" s="101"/>
      <c r="S127" s="102"/>
      <c r="T127" s="91"/>
      <c r="U127" s="91"/>
      <c r="V127" s="91"/>
      <c r="W127" s="91"/>
      <c r="X127" s="91"/>
      <c r="Y127" s="103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</row>
    <row r="128" spans="1:38" ht="14.25" customHeight="1" x14ac:dyDescent="0.25">
      <c r="A128" s="91"/>
      <c r="B128" s="203"/>
      <c r="C128" s="203"/>
      <c r="D128" s="203"/>
      <c r="E128" s="99"/>
      <c r="F128" s="99"/>
      <c r="G128" s="99"/>
      <c r="H128" s="204"/>
      <c r="I128" s="204"/>
      <c r="J128" s="204"/>
      <c r="K128" s="204"/>
      <c r="L128" s="164"/>
      <c r="M128" s="205"/>
      <c r="N128" s="205"/>
      <c r="O128" s="205"/>
      <c r="P128" s="205"/>
      <c r="Q128" s="205"/>
      <c r="R128" s="101"/>
      <c r="S128" s="102"/>
      <c r="T128" s="91"/>
      <c r="U128" s="91"/>
      <c r="V128" s="91"/>
      <c r="W128" s="91"/>
      <c r="X128" s="91"/>
      <c r="Y128" s="103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</row>
    <row r="129" spans="1:38" ht="14.25" customHeight="1" x14ac:dyDescent="0.25">
      <c r="A129" s="91"/>
      <c r="B129" s="203"/>
      <c r="C129" s="203"/>
      <c r="D129" s="203"/>
      <c r="E129" s="99"/>
      <c r="F129" s="99"/>
      <c r="G129" s="99"/>
      <c r="H129" s="204"/>
      <c r="I129" s="204"/>
      <c r="J129" s="204"/>
      <c r="K129" s="204"/>
      <c r="L129" s="164"/>
      <c r="M129" s="205"/>
      <c r="N129" s="205"/>
      <c r="O129" s="205"/>
      <c r="P129" s="205"/>
      <c r="Q129" s="205"/>
      <c r="R129" s="101"/>
      <c r="S129" s="102"/>
      <c r="T129" s="91"/>
      <c r="U129" s="91"/>
      <c r="V129" s="91"/>
      <c r="W129" s="91"/>
      <c r="X129" s="91"/>
      <c r="Y129" s="103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4.25" customHeight="1" x14ac:dyDescent="0.25">
      <c r="A130" s="91"/>
      <c r="B130" s="203"/>
      <c r="C130" s="203"/>
      <c r="D130" s="203"/>
      <c r="E130" s="99"/>
      <c r="F130" s="99"/>
      <c r="G130" s="99"/>
      <c r="H130" s="204"/>
      <c r="I130" s="204"/>
      <c r="J130" s="204"/>
      <c r="K130" s="204"/>
      <c r="L130" s="164"/>
      <c r="M130" s="205"/>
      <c r="N130" s="205"/>
      <c r="O130" s="205"/>
      <c r="P130" s="205"/>
      <c r="Q130" s="205"/>
      <c r="R130" s="101"/>
      <c r="S130" s="102"/>
      <c r="T130" s="91"/>
      <c r="U130" s="91"/>
      <c r="V130" s="91"/>
      <c r="W130" s="91"/>
      <c r="X130" s="91"/>
      <c r="Y130" s="103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</row>
    <row r="131" spans="1:38" ht="14.25" customHeight="1" x14ac:dyDescent="0.25">
      <c r="A131" s="91"/>
      <c r="B131" s="203"/>
      <c r="C131" s="203"/>
      <c r="D131" s="203"/>
      <c r="E131" s="99"/>
      <c r="F131" s="99"/>
      <c r="G131" s="99"/>
      <c r="H131" s="204"/>
      <c r="I131" s="204"/>
      <c r="J131" s="204"/>
      <c r="K131" s="204"/>
      <c r="L131" s="164"/>
      <c r="M131" s="205"/>
      <c r="N131" s="205"/>
      <c r="O131" s="205"/>
      <c r="P131" s="205"/>
      <c r="Q131" s="205"/>
      <c r="R131" s="101"/>
      <c r="S131" s="102"/>
      <c r="T131" s="91"/>
      <c r="U131" s="91"/>
      <c r="V131" s="91"/>
      <c r="W131" s="91"/>
      <c r="X131" s="91"/>
      <c r="Y131" s="103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</row>
    <row r="132" spans="1:38" ht="14.25" customHeight="1" x14ac:dyDescent="0.25">
      <c r="A132" s="91"/>
      <c r="B132" s="203"/>
      <c r="C132" s="203"/>
      <c r="D132" s="203"/>
      <c r="E132" s="99"/>
      <c r="F132" s="99"/>
      <c r="G132" s="99"/>
      <c r="H132" s="204"/>
      <c r="I132" s="204"/>
      <c r="J132" s="204"/>
      <c r="K132" s="204"/>
      <c r="L132" s="164"/>
      <c r="M132" s="205"/>
      <c r="N132" s="205"/>
      <c r="O132" s="205"/>
      <c r="P132" s="205"/>
      <c r="Q132" s="205"/>
      <c r="R132" s="101"/>
      <c r="S132" s="102"/>
      <c r="T132" s="91"/>
      <c r="U132" s="91"/>
      <c r="V132" s="91"/>
      <c r="W132" s="91"/>
      <c r="X132" s="91"/>
      <c r="Y132" s="103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</row>
    <row r="133" spans="1:38" ht="14.25" customHeight="1" x14ac:dyDescent="0.25">
      <c r="A133" s="91"/>
      <c r="B133" s="203"/>
      <c r="C133" s="203"/>
      <c r="D133" s="203"/>
      <c r="E133" s="99"/>
      <c r="F133" s="99"/>
      <c r="G133" s="99"/>
      <c r="H133" s="204"/>
      <c r="I133" s="204"/>
      <c r="J133" s="204"/>
      <c r="K133" s="204"/>
      <c r="L133" s="164"/>
      <c r="M133" s="205"/>
      <c r="N133" s="205"/>
      <c r="O133" s="205"/>
      <c r="P133" s="205"/>
      <c r="Q133" s="205"/>
      <c r="R133" s="101"/>
      <c r="S133" s="102"/>
      <c r="T133" s="91"/>
      <c r="U133" s="91"/>
      <c r="V133" s="91"/>
      <c r="W133" s="91"/>
      <c r="X133" s="91"/>
      <c r="Y133" s="103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</row>
    <row r="134" spans="1:38" ht="14.25" customHeight="1" x14ac:dyDescent="0.25">
      <c r="A134" s="91"/>
      <c r="B134" s="203"/>
      <c r="C134" s="203"/>
      <c r="D134" s="203"/>
      <c r="E134" s="99"/>
      <c r="F134" s="99"/>
      <c r="G134" s="99"/>
      <c r="H134" s="204"/>
      <c r="I134" s="204"/>
      <c r="J134" s="204"/>
      <c r="K134" s="204"/>
      <c r="L134" s="164"/>
      <c r="M134" s="205"/>
      <c r="N134" s="205"/>
      <c r="O134" s="205"/>
      <c r="P134" s="205"/>
      <c r="Q134" s="205"/>
      <c r="R134" s="101"/>
      <c r="S134" s="102"/>
      <c r="T134" s="91"/>
      <c r="U134" s="91"/>
      <c r="V134" s="91"/>
      <c r="W134" s="91"/>
      <c r="X134" s="91"/>
      <c r="Y134" s="103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</row>
    <row r="135" spans="1:38" ht="14.25" customHeight="1" x14ac:dyDescent="0.25">
      <c r="A135" s="91"/>
      <c r="B135" s="203"/>
      <c r="C135" s="203"/>
      <c r="D135" s="203"/>
      <c r="E135" s="99"/>
      <c r="F135" s="99"/>
      <c r="G135" s="99"/>
      <c r="H135" s="204"/>
      <c r="I135" s="204"/>
      <c r="J135" s="204"/>
      <c r="K135" s="204"/>
      <c r="L135" s="164"/>
      <c r="M135" s="205"/>
      <c r="N135" s="205"/>
      <c r="O135" s="205"/>
      <c r="P135" s="205"/>
      <c r="Q135" s="205"/>
      <c r="R135" s="101"/>
      <c r="S135" s="102"/>
      <c r="T135" s="91"/>
      <c r="U135" s="91"/>
      <c r="V135" s="91"/>
      <c r="W135" s="91"/>
      <c r="X135" s="91"/>
      <c r="Y135" s="103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</row>
    <row r="136" spans="1:38" ht="14.25" customHeight="1" x14ac:dyDescent="0.25">
      <c r="A136" s="91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05"/>
      <c r="Q136" s="91"/>
      <c r="R136" s="91"/>
      <c r="S136" s="102"/>
      <c r="T136" s="101"/>
      <c r="U136" s="91"/>
      <c r="V136" s="91"/>
      <c r="W136" s="91"/>
      <c r="X136" s="91"/>
      <c r="Y136" s="102"/>
      <c r="Z136" s="10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</row>
    <row r="137" spans="1:38" s="47" customFormat="1" ht="14.25" customHeight="1" x14ac:dyDescent="0.25">
      <c r="A137" s="38"/>
      <c r="B137" s="91"/>
      <c r="C137" s="91"/>
      <c r="D137" s="91"/>
      <c r="E137" s="91"/>
      <c r="F137" s="91"/>
      <c r="G137" s="91"/>
      <c r="H137" s="91"/>
      <c r="I137" s="91"/>
      <c r="J137" s="91"/>
      <c r="K137" s="105"/>
      <c r="L137" s="105"/>
      <c r="M137" s="105"/>
      <c r="N137" s="105"/>
      <c r="O137" s="105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38"/>
      <c r="AG137" s="38"/>
      <c r="AH137" s="38"/>
      <c r="AI137" s="38"/>
      <c r="AJ137" s="38"/>
      <c r="AK137" s="38"/>
      <c r="AL137" s="38"/>
    </row>
    <row r="138" spans="1:38" s="47" customFormat="1" ht="14.25" customHeight="1" x14ac:dyDescent="0.25">
      <c r="A138" s="38"/>
      <c r="B138" s="201"/>
      <c r="C138" s="202"/>
      <c r="D138" s="202"/>
      <c r="E138" s="206"/>
      <c r="F138" s="206"/>
      <c r="G138" s="206"/>
      <c r="H138" s="206"/>
      <c r="I138" s="206"/>
      <c r="J138" s="206"/>
      <c r="K138" s="206"/>
      <c r="L138" s="206"/>
      <c r="M138" s="206"/>
      <c r="N138" s="165"/>
      <c r="O138" s="165"/>
      <c r="P138" s="201"/>
      <c r="Q138" s="201"/>
      <c r="R138" s="201"/>
      <c r="S138" s="201"/>
      <c r="T138" s="201"/>
      <c r="U138" s="201"/>
      <c r="V138" s="165"/>
      <c r="W138" s="165"/>
      <c r="X138" s="165"/>
      <c r="Y138" s="165"/>
      <c r="Z138" s="91"/>
      <c r="AA138" s="91"/>
      <c r="AB138" s="91"/>
      <c r="AC138" s="91"/>
      <c r="AD138" s="91"/>
      <c r="AE138" s="91"/>
      <c r="AF138" s="38"/>
      <c r="AG138" s="38"/>
      <c r="AH138" s="38"/>
      <c r="AI138" s="38"/>
      <c r="AJ138" s="38"/>
      <c r="AK138" s="38"/>
      <c r="AL138" s="38"/>
    </row>
    <row r="139" spans="1:38" s="47" customFormat="1" ht="14.25" customHeight="1" x14ac:dyDescent="0.25">
      <c r="A139" s="38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95"/>
      <c r="O139" s="164"/>
      <c r="P139" s="200"/>
      <c r="Q139" s="200"/>
      <c r="R139" s="200"/>
      <c r="S139" s="200"/>
      <c r="T139" s="200"/>
      <c r="U139" s="200"/>
      <c r="V139" s="96"/>
      <c r="W139" s="96"/>
      <c r="X139" s="97"/>
      <c r="Y139" s="9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</row>
    <row r="140" spans="1:38" s="47" customFormat="1" ht="14.25" customHeight="1" x14ac:dyDescent="0.25">
      <c r="A140" s="38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95"/>
      <c r="O140" s="164"/>
      <c r="P140" s="200"/>
      <c r="Q140" s="200"/>
      <c r="R140" s="200"/>
      <c r="S140" s="200"/>
      <c r="T140" s="200"/>
      <c r="U140" s="200"/>
      <c r="V140" s="96"/>
      <c r="W140" s="96"/>
      <c r="X140" s="97"/>
      <c r="Y140" s="9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</row>
    <row r="141" spans="1:38" s="47" customFormat="1" ht="14.25" customHeight="1" x14ac:dyDescent="0.25">
      <c r="A141" s="38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95"/>
      <c r="O141" s="164"/>
      <c r="P141" s="200"/>
      <c r="Q141" s="200"/>
      <c r="R141" s="200"/>
      <c r="S141" s="200"/>
      <c r="T141" s="200"/>
      <c r="U141" s="200"/>
      <c r="V141" s="96"/>
      <c r="W141" s="96"/>
      <c r="X141" s="97"/>
      <c r="Y141" s="9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</row>
    <row r="142" spans="1:38" s="47" customFormat="1" ht="14.25" customHeight="1" x14ac:dyDescent="0.25">
      <c r="A142" s="38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95"/>
      <c r="O142" s="164"/>
      <c r="P142" s="200"/>
      <c r="Q142" s="200"/>
      <c r="R142" s="200"/>
      <c r="S142" s="200"/>
      <c r="T142" s="200"/>
      <c r="U142" s="200"/>
      <c r="V142" s="96"/>
      <c r="W142" s="96"/>
      <c r="X142" s="97"/>
      <c r="Y142" s="9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</row>
    <row r="143" spans="1:38" s="47" customFormat="1" ht="14.25" customHeight="1" x14ac:dyDescent="0.25">
      <c r="A143" s="38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95"/>
      <c r="O143" s="164"/>
      <c r="P143" s="200"/>
      <c r="Q143" s="200"/>
      <c r="R143" s="200"/>
      <c r="S143" s="200"/>
      <c r="T143" s="200"/>
      <c r="U143" s="200"/>
      <c r="V143" s="96"/>
      <c r="W143" s="96"/>
      <c r="X143" s="97"/>
      <c r="Y143" s="9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</row>
    <row r="144" spans="1:38" s="47" customFormat="1" ht="14.25" customHeight="1" x14ac:dyDescent="0.25">
      <c r="A144" s="38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95"/>
      <c r="O144" s="164"/>
      <c r="P144" s="200"/>
      <c r="Q144" s="200"/>
      <c r="R144" s="200"/>
      <c r="S144" s="200"/>
      <c r="T144" s="200"/>
      <c r="U144" s="200"/>
      <c r="V144" s="96"/>
      <c r="W144" s="96"/>
      <c r="X144" s="97"/>
      <c r="Y144" s="9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</row>
    <row r="145" spans="1:38" s="47" customFormat="1" ht="14.25" customHeight="1" x14ac:dyDescent="0.25">
      <c r="A145" s="38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95"/>
      <c r="O145" s="164"/>
      <c r="P145" s="200"/>
      <c r="Q145" s="200"/>
      <c r="R145" s="200"/>
      <c r="S145" s="200"/>
      <c r="T145" s="200"/>
      <c r="U145" s="200"/>
      <c r="V145" s="96"/>
      <c r="W145" s="96"/>
      <c r="X145" s="97"/>
      <c r="Y145" s="9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</row>
    <row r="146" spans="1:38" s="47" customFormat="1" ht="14.25" customHeight="1" x14ac:dyDescent="0.25">
      <c r="A146" s="38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95"/>
      <c r="O146" s="164"/>
      <c r="P146" s="200"/>
      <c r="Q146" s="200"/>
      <c r="R146" s="200"/>
      <c r="S146" s="200"/>
      <c r="T146" s="200"/>
      <c r="U146" s="200"/>
      <c r="V146" s="96"/>
      <c r="W146" s="96"/>
      <c r="X146" s="97"/>
      <c r="Y146" s="9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</row>
    <row r="147" spans="1:38" s="47" customFormat="1" ht="14.25" customHeight="1" x14ac:dyDescent="0.25">
      <c r="A147" s="38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95"/>
      <c r="O147" s="164"/>
      <c r="P147" s="200"/>
      <c r="Q147" s="200"/>
      <c r="R147" s="200"/>
      <c r="S147" s="200"/>
      <c r="T147" s="200"/>
      <c r="U147" s="200"/>
      <c r="V147" s="96"/>
      <c r="W147" s="96"/>
      <c r="X147" s="97"/>
      <c r="Y147" s="9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</row>
    <row r="148" spans="1:38" s="47" customFormat="1" ht="14.25" customHeight="1" x14ac:dyDescent="0.25">
      <c r="A148" s="38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95"/>
      <c r="O148" s="164"/>
      <c r="P148" s="200"/>
      <c r="Q148" s="200"/>
      <c r="R148" s="200"/>
      <c r="S148" s="200"/>
      <c r="T148" s="200"/>
      <c r="U148" s="200"/>
      <c r="V148" s="96"/>
      <c r="W148" s="96"/>
      <c r="X148" s="97"/>
      <c r="Y148" s="9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</row>
    <row r="149" spans="1:38" s="47" customFormat="1" ht="14.25" customHeight="1" x14ac:dyDescent="0.25">
      <c r="A149" s="38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95"/>
      <c r="O149" s="164"/>
      <c r="P149" s="200"/>
      <c r="Q149" s="200"/>
      <c r="R149" s="200"/>
      <c r="S149" s="200"/>
      <c r="T149" s="200"/>
      <c r="U149" s="200"/>
      <c r="V149" s="96"/>
      <c r="W149" s="96"/>
      <c r="X149" s="97"/>
      <c r="Y149" s="9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</row>
    <row r="150" spans="1:38" s="47" customFormat="1" ht="14.25" customHeight="1" x14ac:dyDescent="0.25">
      <c r="A150" s="38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95"/>
      <c r="O150" s="164"/>
      <c r="P150" s="200"/>
      <c r="Q150" s="200"/>
      <c r="R150" s="200"/>
      <c r="S150" s="200"/>
      <c r="T150" s="200"/>
      <c r="U150" s="200"/>
      <c r="V150" s="96"/>
      <c r="W150" s="96"/>
      <c r="X150" s="97"/>
      <c r="Y150" s="9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</row>
    <row r="151" spans="1:38" s="47" customFormat="1" ht="14.25" customHeight="1" x14ac:dyDescent="0.25">
      <c r="A151" s="38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95"/>
      <c r="O151" s="164"/>
      <c r="P151" s="200"/>
      <c r="Q151" s="200"/>
      <c r="R151" s="200"/>
      <c r="S151" s="200"/>
      <c r="T151" s="200"/>
      <c r="U151" s="200"/>
      <c r="V151" s="96"/>
      <c r="W151" s="96"/>
      <c r="X151" s="97"/>
      <c r="Y151" s="9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</row>
    <row r="152" spans="1:38" s="47" customFormat="1" ht="14.25" customHeight="1" x14ac:dyDescent="0.25">
      <c r="A152" s="38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95"/>
      <c r="O152" s="164"/>
      <c r="P152" s="200"/>
      <c r="Q152" s="200"/>
      <c r="R152" s="200"/>
      <c r="S152" s="200"/>
      <c r="T152" s="200"/>
      <c r="U152" s="200"/>
      <c r="V152" s="96"/>
      <c r="W152" s="96"/>
      <c r="X152" s="97"/>
      <c r="Y152" s="9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</row>
    <row r="153" spans="1:38" s="47" customFormat="1" ht="14.25" customHeight="1" x14ac:dyDescent="0.25">
      <c r="A153" s="38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95"/>
      <c r="O153" s="164"/>
      <c r="P153" s="200"/>
      <c r="Q153" s="200"/>
      <c r="R153" s="200"/>
      <c r="S153" s="200"/>
      <c r="T153" s="200"/>
      <c r="U153" s="200"/>
      <c r="V153" s="96"/>
      <c r="W153" s="96"/>
      <c r="X153" s="97"/>
      <c r="Y153" s="9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</row>
    <row r="154" spans="1:38" s="47" customFormat="1" ht="14.25" customHeight="1" x14ac:dyDescent="0.25">
      <c r="A154" s="38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95"/>
      <c r="O154" s="164"/>
      <c r="P154" s="200"/>
      <c r="Q154" s="200"/>
      <c r="R154" s="200"/>
      <c r="S154" s="200"/>
      <c r="T154" s="200"/>
      <c r="U154" s="200"/>
      <c r="V154" s="96"/>
      <c r="W154" s="96"/>
      <c r="X154" s="97"/>
      <c r="Y154" s="9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</row>
    <row r="155" spans="1:38" s="47" customFormat="1" ht="14.25" customHeight="1" x14ac:dyDescent="0.25">
      <c r="A155" s="38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95"/>
      <c r="O155" s="164"/>
      <c r="P155" s="200"/>
      <c r="Q155" s="200"/>
      <c r="R155" s="200"/>
      <c r="S155" s="200"/>
      <c r="T155" s="200"/>
      <c r="U155" s="200"/>
      <c r="V155" s="96"/>
      <c r="W155" s="96"/>
      <c r="X155" s="97"/>
      <c r="Y155" s="9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</row>
    <row r="156" spans="1:38" s="47" customFormat="1" ht="14.25" customHeight="1" x14ac:dyDescent="0.25">
      <c r="A156" s="38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95"/>
      <c r="O156" s="164"/>
      <c r="P156" s="200"/>
      <c r="Q156" s="200"/>
      <c r="R156" s="200"/>
      <c r="S156" s="200"/>
      <c r="T156" s="200"/>
      <c r="U156" s="200"/>
      <c r="V156" s="96"/>
      <c r="W156" s="96"/>
      <c r="X156" s="97"/>
      <c r="Y156" s="9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</row>
    <row r="157" spans="1:38" s="47" customFormat="1" ht="14.25" customHeight="1" x14ac:dyDescent="0.25">
      <c r="A157" s="38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95"/>
      <c r="O157" s="164"/>
      <c r="P157" s="200"/>
      <c r="Q157" s="200"/>
      <c r="R157" s="200"/>
      <c r="S157" s="200"/>
      <c r="T157" s="200"/>
      <c r="U157" s="200"/>
      <c r="V157" s="96"/>
      <c r="W157" s="96"/>
      <c r="X157" s="97"/>
      <c r="Y157" s="9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</row>
    <row r="158" spans="1:38" s="47" customFormat="1" ht="14.25" customHeight="1" x14ac:dyDescent="0.25">
      <c r="A158" s="38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95"/>
      <c r="O158" s="164"/>
      <c r="P158" s="200"/>
      <c r="Q158" s="200"/>
      <c r="R158" s="200"/>
      <c r="S158" s="200"/>
      <c r="T158" s="200"/>
      <c r="U158" s="200"/>
      <c r="V158" s="96"/>
      <c r="W158" s="96"/>
      <c r="X158" s="97"/>
      <c r="Y158" s="9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</row>
    <row r="159" spans="1:38" s="47" customFormat="1" ht="14.25" customHeight="1" x14ac:dyDescent="0.25">
      <c r="A159" s="38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95"/>
      <c r="O159" s="164"/>
      <c r="P159" s="200"/>
      <c r="Q159" s="200"/>
      <c r="R159" s="200"/>
      <c r="S159" s="200"/>
      <c r="T159" s="200"/>
      <c r="U159" s="200"/>
      <c r="V159" s="96"/>
      <c r="W159" s="96"/>
      <c r="X159" s="97"/>
      <c r="Y159" s="9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</row>
    <row r="160" spans="1:38" s="47" customFormat="1" ht="14.25" customHeight="1" x14ac:dyDescent="0.25">
      <c r="A160" s="38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95"/>
      <c r="O160" s="164"/>
      <c r="P160" s="200"/>
      <c r="Q160" s="200"/>
      <c r="R160" s="200"/>
      <c r="S160" s="200"/>
      <c r="T160" s="200"/>
      <c r="U160" s="200"/>
      <c r="V160" s="96"/>
      <c r="W160" s="96"/>
      <c r="X160" s="97"/>
      <c r="Y160" s="9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</row>
    <row r="161" spans="1:38" s="47" customFormat="1" ht="14.25" customHeight="1" x14ac:dyDescent="0.25">
      <c r="A161" s="38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95"/>
      <c r="O161" s="164"/>
      <c r="P161" s="200"/>
      <c r="Q161" s="200"/>
      <c r="R161" s="200"/>
      <c r="S161" s="200"/>
      <c r="T161" s="200"/>
      <c r="U161" s="200"/>
      <c r="V161" s="96"/>
      <c r="W161" s="96"/>
      <c r="X161" s="97"/>
      <c r="Y161" s="9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</row>
    <row r="162" spans="1:38" s="47" customFormat="1" ht="14.25" customHeight="1" x14ac:dyDescent="0.25">
      <c r="A162" s="38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95"/>
      <c r="O162" s="164"/>
      <c r="P162" s="200"/>
      <c r="Q162" s="200"/>
      <c r="R162" s="200"/>
      <c r="S162" s="200"/>
      <c r="T162" s="200"/>
      <c r="U162" s="200"/>
      <c r="V162" s="96"/>
      <c r="W162" s="96"/>
      <c r="X162" s="97"/>
      <c r="Y162" s="9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</row>
    <row r="163" spans="1:38" s="47" customFormat="1" ht="14.25" customHeight="1" x14ac:dyDescent="0.25">
      <c r="A163" s="38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95"/>
      <c r="O163" s="164"/>
      <c r="P163" s="200"/>
      <c r="Q163" s="200"/>
      <c r="R163" s="200"/>
      <c r="S163" s="200"/>
      <c r="T163" s="200"/>
      <c r="U163" s="200"/>
      <c r="V163" s="96"/>
      <c r="W163" s="96"/>
      <c r="X163" s="97"/>
      <c r="Y163" s="9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</row>
    <row r="164" spans="1:38" s="47" customFormat="1" ht="14.25" customHeight="1" x14ac:dyDescent="0.25">
      <c r="A164" s="38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95"/>
      <c r="O164" s="164"/>
      <c r="P164" s="200"/>
      <c r="Q164" s="200"/>
      <c r="R164" s="200"/>
      <c r="S164" s="200"/>
      <c r="T164" s="200"/>
      <c r="U164" s="200"/>
      <c r="V164" s="96"/>
      <c r="W164" s="96"/>
      <c r="X164" s="97"/>
      <c r="Y164" s="9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</row>
    <row r="165" spans="1:38" s="47" customFormat="1" ht="14.25" customHeight="1" x14ac:dyDescent="0.25">
      <c r="A165" s="38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95"/>
      <c r="O165" s="164"/>
      <c r="P165" s="200"/>
      <c r="Q165" s="200"/>
      <c r="R165" s="200"/>
      <c r="S165" s="200"/>
      <c r="T165" s="200"/>
      <c r="U165" s="200"/>
      <c r="V165" s="96"/>
      <c r="W165" s="96"/>
      <c r="X165" s="97"/>
      <c r="Y165" s="9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</row>
    <row r="166" spans="1:38" s="47" customFormat="1" ht="14.25" customHeight="1" x14ac:dyDescent="0.25">
      <c r="A166" s="38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95"/>
      <c r="O166" s="164"/>
      <c r="P166" s="200"/>
      <c r="Q166" s="200"/>
      <c r="R166" s="200"/>
      <c r="S166" s="200"/>
      <c r="T166" s="200"/>
      <c r="U166" s="200"/>
      <c r="V166" s="96"/>
      <c r="W166" s="96"/>
      <c r="X166" s="97"/>
      <c r="Y166" s="9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</row>
    <row r="167" spans="1:38" s="47" customFormat="1" ht="14.25" customHeight="1" x14ac:dyDescent="0.25">
      <c r="A167" s="38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95"/>
      <c r="O167" s="164"/>
      <c r="P167" s="200"/>
      <c r="Q167" s="200"/>
      <c r="R167" s="200"/>
      <c r="S167" s="200"/>
      <c r="T167" s="200"/>
      <c r="U167" s="200"/>
      <c r="V167" s="96"/>
      <c r="W167" s="96"/>
      <c r="X167" s="97"/>
      <c r="Y167" s="9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</row>
    <row r="168" spans="1:38" s="47" customFormat="1" ht="14.25" customHeight="1" x14ac:dyDescent="0.25">
      <c r="A168" s="38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95"/>
      <c r="O168" s="164"/>
      <c r="P168" s="200"/>
      <c r="Q168" s="200"/>
      <c r="R168" s="200"/>
      <c r="S168" s="200"/>
      <c r="T168" s="200"/>
      <c r="U168" s="200"/>
      <c r="V168" s="96"/>
      <c r="W168" s="96"/>
      <c r="X168" s="97"/>
      <c r="Y168" s="9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</row>
    <row r="169" spans="1:38" s="47" customFormat="1" ht="14.25" customHeight="1" x14ac:dyDescent="0.25">
      <c r="A169" s="38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95"/>
      <c r="O169" s="164"/>
      <c r="P169" s="200"/>
      <c r="Q169" s="200"/>
      <c r="R169" s="200"/>
      <c r="S169" s="200"/>
      <c r="T169" s="200"/>
      <c r="U169" s="200"/>
      <c r="V169" s="96"/>
      <c r="W169" s="96"/>
      <c r="X169" s="97"/>
      <c r="Y169" s="9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</row>
    <row r="170" spans="1:38" s="47" customFormat="1" ht="14.25" customHeight="1" x14ac:dyDescent="0.25">
      <c r="A170" s="38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95"/>
      <c r="O170" s="164"/>
      <c r="P170" s="200"/>
      <c r="Q170" s="200"/>
      <c r="R170" s="200"/>
      <c r="S170" s="200"/>
      <c r="T170" s="200"/>
      <c r="U170" s="200"/>
      <c r="V170" s="96"/>
      <c r="W170" s="96"/>
      <c r="X170" s="97"/>
      <c r="Y170" s="9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</row>
    <row r="171" spans="1:38" s="47" customFormat="1" ht="14.25" customHeight="1" x14ac:dyDescent="0.25">
      <c r="A171" s="38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95"/>
      <c r="O171" s="164"/>
      <c r="P171" s="200"/>
      <c r="Q171" s="200"/>
      <c r="R171" s="200"/>
      <c r="S171" s="200"/>
      <c r="T171" s="200"/>
      <c r="U171" s="200"/>
      <c r="V171" s="96"/>
      <c r="W171" s="96"/>
      <c r="X171" s="97"/>
      <c r="Y171" s="9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</row>
    <row r="172" spans="1:38" s="47" customFormat="1" ht="14.25" customHeight="1" x14ac:dyDescent="0.25">
      <c r="A172" s="38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95"/>
      <c r="O172" s="164"/>
      <c r="P172" s="200"/>
      <c r="Q172" s="200"/>
      <c r="R172" s="200"/>
      <c r="S172" s="200"/>
      <c r="T172" s="200"/>
      <c r="U172" s="200"/>
      <c r="V172" s="96"/>
      <c r="W172" s="96"/>
      <c r="X172" s="97"/>
      <c r="Y172" s="9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</row>
    <row r="173" spans="1:38" s="47" customFormat="1" ht="14.25" customHeight="1" x14ac:dyDescent="0.25">
      <c r="A173" s="38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95"/>
      <c r="O173" s="164"/>
      <c r="P173" s="200"/>
      <c r="Q173" s="200"/>
      <c r="R173" s="200"/>
      <c r="S173" s="200"/>
      <c r="T173" s="200"/>
      <c r="U173" s="200"/>
      <c r="V173" s="96"/>
      <c r="W173" s="96"/>
      <c r="X173" s="97"/>
      <c r="Y173" s="9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</row>
    <row r="174" spans="1:38" s="47" customFormat="1" ht="14.25" customHeight="1" x14ac:dyDescent="0.25">
      <c r="A174" s="38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95"/>
      <c r="O174" s="164"/>
      <c r="P174" s="200"/>
      <c r="Q174" s="200"/>
      <c r="R174" s="200"/>
      <c r="S174" s="200"/>
      <c r="T174" s="200"/>
      <c r="U174" s="200"/>
      <c r="V174" s="96"/>
      <c r="W174" s="96"/>
      <c r="X174" s="97"/>
      <c r="Y174" s="9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</row>
    <row r="175" spans="1:38" s="47" customFormat="1" ht="14.25" customHeight="1" x14ac:dyDescent="0.25">
      <c r="A175" s="38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95"/>
      <c r="O175" s="164"/>
      <c r="P175" s="200"/>
      <c r="Q175" s="200"/>
      <c r="R175" s="200"/>
      <c r="S175" s="200"/>
      <c r="T175" s="200"/>
      <c r="U175" s="200"/>
      <c r="V175" s="96"/>
      <c r="W175" s="96"/>
      <c r="X175" s="97"/>
      <c r="Y175" s="9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</row>
    <row r="176" spans="1:38" s="47" customFormat="1" ht="14.25" customHeight="1" x14ac:dyDescent="0.25">
      <c r="A176" s="38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95"/>
      <c r="O176" s="164"/>
      <c r="P176" s="200"/>
      <c r="Q176" s="200"/>
      <c r="R176" s="200"/>
      <c r="S176" s="200"/>
      <c r="T176" s="200"/>
      <c r="U176" s="200"/>
      <c r="V176" s="96"/>
      <c r="W176" s="96"/>
      <c r="X176" s="97"/>
      <c r="Y176" s="9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</row>
    <row r="177" spans="1:38" ht="14.25" customHeight="1" x14ac:dyDescent="0.25">
      <c r="A177" s="91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95"/>
      <c r="O177" s="164"/>
      <c r="P177" s="200"/>
      <c r="Q177" s="200"/>
      <c r="R177" s="200"/>
      <c r="S177" s="200"/>
      <c r="T177" s="200"/>
      <c r="U177" s="200"/>
      <c r="V177" s="96"/>
      <c r="W177" s="96"/>
      <c r="X177" s="97"/>
      <c r="Y177" s="98"/>
      <c r="Z177" s="38"/>
      <c r="AA177" s="38"/>
      <c r="AB177" s="38"/>
      <c r="AC177" s="38"/>
      <c r="AD177" s="38"/>
      <c r="AE177" s="38"/>
      <c r="AF177" s="91"/>
      <c r="AG177" s="91"/>
      <c r="AH177" s="91"/>
      <c r="AI177" s="91"/>
      <c r="AJ177" s="91"/>
      <c r="AK177" s="91"/>
      <c r="AL177" s="91"/>
    </row>
    <row r="178" spans="1:38" ht="14.25" customHeight="1" x14ac:dyDescent="0.25">
      <c r="A178" s="91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95"/>
      <c r="O178" s="164"/>
      <c r="P178" s="200"/>
      <c r="Q178" s="200"/>
      <c r="R178" s="200"/>
      <c r="S178" s="200"/>
      <c r="T178" s="200"/>
      <c r="U178" s="200"/>
      <c r="V178" s="96"/>
      <c r="W178" s="96"/>
      <c r="X178" s="97"/>
      <c r="Y178" s="98"/>
      <c r="Z178" s="38"/>
      <c r="AA178" s="38"/>
      <c r="AB178" s="38"/>
      <c r="AC178" s="38"/>
      <c r="AD178" s="38"/>
      <c r="AE178" s="38"/>
      <c r="AF178" s="91"/>
      <c r="AG178" s="91"/>
      <c r="AH178" s="91"/>
      <c r="AI178" s="91"/>
      <c r="AJ178" s="91"/>
      <c r="AK178" s="91"/>
      <c r="AL178" s="91"/>
    </row>
    <row r="179" spans="1:38" s="47" customFormat="1" ht="14.25" customHeight="1" x14ac:dyDescent="0.25">
      <c r="A179" s="65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38"/>
      <c r="Z179" s="91"/>
      <c r="AA179" s="91"/>
      <c r="AB179" s="91"/>
      <c r="AC179" s="91"/>
      <c r="AD179" s="91"/>
      <c r="AE179" s="91"/>
      <c r="AF179" s="38"/>
      <c r="AG179" s="38"/>
      <c r="AH179" s="38"/>
      <c r="AI179" s="38"/>
      <c r="AJ179" s="38"/>
      <c r="AK179" s="38"/>
      <c r="AL179" s="38"/>
    </row>
    <row r="180" spans="1:3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</row>
    <row r="181" spans="1:38" s="76" customFormat="1" ht="14.25" customHeight="1" x14ac:dyDescent="0.25">
      <c r="A181" s="93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9"/>
      <c r="M181" s="39"/>
      <c r="N181" s="39"/>
      <c r="O181" s="38"/>
      <c r="P181" s="38"/>
      <c r="Q181" s="38"/>
      <c r="R181" s="40"/>
      <c r="S181" s="40"/>
      <c r="T181" s="40"/>
      <c r="U181" s="40"/>
      <c r="V181" s="39"/>
      <c r="W181" s="38"/>
      <c r="X181" s="38"/>
      <c r="Y181" s="38"/>
      <c r="Z181" s="38"/>
      <c r="AA181" s="38"/>
      <c r="AB181" s="38"/>
      <c r="AC181" s="38"/>
      <c r="AD181" s="38"/>
      <c r="AE181" s="38"/>
      <c r="AF181" s="93"/>
      <c r="AG181" s="93"/>
      <c r="AH181" s="93"/>
      <c r="AI181" s="93"/>
      <c r="AJ181" s="93"/>
      <c r="AK181" s="93"/>
      <c r="AL181" s="93"/>
    </row>
    <row r="182" spans="1:3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</row>
    <row r="183" spans="1:38" ht="14.25" customHeight="1" x14ac:dyDescent="0.25">
      <c r="A183" s="91"/>
      <c r="B183" s="201"/>
      <c r="C183" s="202"/>
      <c r="D183" s="202"/>
      <c r="E183" s="165"/>
      <c r="F183" s="165"/>
      <c r="G183" s="165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165"/>
      <c r="W183" s="91"/>
      <c r="X183" s="91"/>
      <c r="Y183" s="37"/>
      <c r="Z183" s="91"/>
      <c r="AA183" s="91"/>
      <c r="AB183" s="91"/>
      <c r="AC183" s="91"/>
      <c r="AD183" s="93"/>
      <c r="AE183" s="91"/>
      <c r="AF183" s="91"/>
      <c r="AG183" s="91"/>
      <c r="AH183" s="91"/>
      <c r="AI183" s="91"/>
      <c r="AJ183" s="91"/>
      <c r="AK183" s="91"/>
      <c r="AL183" s="91"/>
    </row>
    <row r="184" spans="1:38" ht="14.25" customHeight="1" x14ac:dyDescent="0.25">
      <c r="A184" s="91"/>
      <c r="B184" s="203"/>
      <c r="C184" s="203"/>
      <c r="D184" s="203"/>
      <c r="E184" s="99"/>
      <c r="F184" s="99"/>
      <c r="G184" s="99"/>
      <c r="H184" s="204"/>
      <c r="I184" s="204"/>
      <c r="J184" s="204"/>
      <c r="K184" s="204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101"/>
      <c r="W184" s="91"/>
      <c r="X184" s="91"/>
      <c r="Y184" s="103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</row>
    <row r="185" spans="1:38" ht="14.25" customHeight="1" x14ac:dyDescent="0.25">
      <c r="A185" s="91"/>
      <c r="B185" s="203"/>
      <c r="C185" s="203"/>
      <c r="D185" s="203"/>
      <c r="E185" s="99"/>
      <c r="F185" s="99"/>
      <c r="G185" s="99"/>
      <c r="H185" s="204"/>
      <c r="I185" s="204"/>
      <c r="J185" s="204"/>
      <c r="K185" s="204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101"/>
      <c r="W185" s="91"/>
      <c r="X185" s="91"/>
      <c r="Y185" s="103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</row>
    <row r="186" spans="1:38" ht="14.25" customHeight="1" x14ac:dyDescent="0.25">
      <c r="A186" s="91"/>
      <c r="B186" s="203"/>
      <c r="C186" s="203"/>
      <c r="D186" s="203"/>
      <c r="E186" s="99"/>
      <c r="F186" s="99"/>
      <c r="G186" s="99"/>
      <c r="H186" s="204"/>
      <c r="I186" s="204"/>
      <c r="J186" s="204"/>
      <c r="K186" s="204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101"/>
      <c r="W186" s="91"/>
      <c r="X186" s="91"/>
      <c r="Y186" s="103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</row>
    <row r="187" spans="1:38" ht="14.25" customHeight="1" x14ac:dyDescent="0.25">
      <c r="A187" s="91"/>
      <c r="B187" s="203"/>
      <c r="C187" s="203"/>
      <c r="D187" s="203"/>
      <c r="E187" s="99"/>
      <c r="F187" s="99"/>
      <c r="G187" s="99"/>
      <c r="H187" s="204"/>
      <c r="I187" s="204"/>
      <c r="J187" s="204"/>
      <c r="K187" s="204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101"/>
      <c r="W187" s="91"/>
      <c r="X187" s="91"/>
      <c r="Y187" s="103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</row>
    <row r="188" spans="1:38" ht="14.25" customHeight="1" x14ac:dyDescent="0.25">
      <c r="A188" s="91"/>
      <c r="B188" s="203"/>
      <c r="C188" s="203"/>
      <c r="D188" s="203"/>
      <c r="E188" s="99"/>
      <c r="F188" s="99"/>
      <c r="G188" s="99"/>
      <c r="H188" s="204"/>
      <c r="I188" s="204"/>
      <c r="J188" s="204"/>
      <c r="K188" s="204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101"/>
      <c r="W188" s="91"/>
      <c r="X188" s="91"/>
      <c r="Y188" s="103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</row>
    <row r="189" spans="1:3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105"/>
      <c r="M189" s="105"/>
      <c r="N189" s="105"/>
      <c r="O189" s="105"/>
      <c r="P189" s="105"/>
      <c r="Q189" s="91"/>
      <c r="R189" s="91"/>
      <c r="S189" s="91"/>
      <c r="T189" s="91"/>
      <c r="U189" s="91"/>
      <c r="V189" s="91"/>
      <c r="W189" s="91"/>
      <c r="X189" s="91"/>
      <c r="Y189" s="106"/>
      <c r="Z189" s="10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</row>
    <row r="190" spans="1:38" s="47" customFormat="1" ht="14.25" customHeight="1" x14ac:dyDescent="0.25">
      <c r="A190" s="38"/>
      <c r="B190" s="91"/>
      <c r="C190" s="91"/>
      <c r="D190" s="91"/>
      <c r="E190" s="91"/>
      <c r="F190" s="91"/>
      <c r="G190" s="91"/>
      <c r="H190" s="91"/>
      <c r="I190" s="91"/>
      <c r="J190" s="91"/>
      <c r="K190" s="105"/>
      <c r="L190" s="105"/>
      <c r="M190" s="105"/>
      <c r="N190" s="105"/>
      <c r="O190" s="105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38"/>
      <c r="AG190" s="38"/>
      <c r="AH190" s="38"/>
      <c r="AI190" s="38"/>
      <c r="AJ190" s="38"/>
      <c r="AK190" s="38"/>
      <c r="AL190" s="38"/>
    </row>
    <row r="191" spans="1:38" s="47" customFormat="1" ht="14.25" customHeight="1" x14ac:dyDescent="0.25">
      <c r="A191" s="38"/>
      <c r="B191" s="201"/>
      <c r="C191" s="202"/>
      <c r="D191" s="202"/>
      <c r="E191" s="206"/>
      <c r="F191" s="206"/>
      <c r="G191" s="206"/>
      <c r="H191" s="206"/>
      <c r="I191" s="206"/>
      <c r="J191" s="206"/>
      <c r="K191" s="206"/>
      <c r="L191" s="206"/>
      <c r="M191" s="206"/>
      <c r="N191" s="165"/>
      <c r="O191" s="165"/>
      <c r="P191" s="165"/>
      <c r="Q191" s="201"/>
      <c r="R191" s="201"/>
      <c r="S191" s="201"/>
      <c r="T191" s="201"/>
      <c r="U191" s="41"/>
      <c r="V191" s="165"/>
      <c r="W191" s="165"/>
      <c r="X191" s="165"/>
      <c r="Y191" s="165"/>
      <c r="Z191" s="91"/>
      <c r="AA191" s="91"/>
      <c r="AB191" s="91"/>
      <c r="AC191" s="91"/>
      <c r="AD191" s="91"/>
      <c r="AE191" s="91"/>
      <c r="AF191" s="38"/>
      <c r="AG191" s="38"/>
      <c r="AH191" s="38"/>
      <c r="AI191" s="38"/>
      <c r="AJ191" s="38"/>
      <c r="AK191" s="38"/>
      <c r="AL191" s="38"/>
    </row>
    <row r="192" spans="1:38" s="47" customFormat="1" ht="14.25" customHeight="1" x14ac:dyDescent="0.25">
      <c r="A192" s="38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95"/>
      <c r="O192" s="164"/>
      <c r="P192" s="164"/>
      <c r="Q192" s="200"/>
      <c r="R192" s="200"/>
      <c r="S192" s="200"/>
      <c r="T192" s="200"/>
      <c r="U192" s="95"/>
      <c r="V192" s="96"/>
      <c r="W192" s="96"/>
      <c r="X192" s="97"/>
      <c r="Y192" s="9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</row>
    <row r="193" spans="1:38" s="47" customFormat="1" ht="14.25" customHeight="1" x14ac:dyDescent="0.25">
      <c r="A193" s="38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95"/>
      <c r="O193" s="164"/>
      <c r="P193" s="164"/>
      <c r="Q193" s="200"/>
      <c r="R193" s="200"/>
      <c r="S193" s="200"/>
      <c r="T193" s="200"/>
      <c r="U193" s="95"/>
      <c r="V193" s="96"/>
      <c r="W193" s="96"/>
      <c r="X193" s="97"/>
      <c r="Y193" s="9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</row>
    <row r="194" spans="1:38" s="47" customFormat="1" ht="14.25" customHeight="1" x14ac:dyDescent="0.25">
      <c r="A194" s="38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95"/>
      <c r="O194" s="164"/>
      <c r="P194" s="164"/>
      <c r="Q194" s="200"/>
      <c r="R194" s="200"/>
      <c r="S194" s="200"/>
      <c r="T194" s="200"/>
      <c r="U194" s="95"/>
      <c r="V194" s="96"/>
      <c r="W194" s="96"/>
      <c r="X194" s="97"/>
      <c r="Y194" s="9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</row>
    <row r="195" spans="1:38" s="47" customFormat="1" ht="14.25" customHeight="1" x14ac:dyDescent="0.25">
      <c r="A195" s="38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95"/>
      <c r="O195" s="164"/>
      <c r="P195" s="164"/>
      <c r="Q195" s="200"/>
      <c r="R195" s="200"/>
      <c r="S195" s="200"/>
      <c r="T195" s="200"/>
      <c r="U195" s="95"/>
      <c r="V195" s="96"/>
      <c r="W195" s="96"/>
      <c r="X195" s="97"/>
      <c r="Y195" s="9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</row>
    <row r="196" spans="1:38" s="47" customFormat="1" ht="14.25" customHeight="1" x14ac:dyDescent="0.25">
      <c r="A196" s="38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95"/>
      <c r="O196" s="164"/>
      <c r="P196" s="164"/>
      <c r="Q196" s="200"/>
      <c r="R196" s="200"/>
      <c r="S196" s="200"/>
      <c r="T196" s="200"/>
      <c r="U196" s="95"/>
      <c r="V196" s="96"/>
      <c r="W196" s="96"/>
      <c r="X196" s="97"/>
      <c r="Y196" s="9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</row>
    <row r="197" spans="1:38" s="47" customFormat="1" ht="14.25" customHeight="1" x14ac:dyDescent="0.25">
      <c r="A197" s="38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95"/>
      <c r="O197" s="164"/>
      <c r="P197" s="164"/>
      <c r="Q197" s="200"/>
      <c r="R197" s="200"/>
      <c r="S197" s="200"/>
      <c r="T197" s="200"/>
      <c r="U197" s="95"/>
      <c r="V197" s="96"/>
      <c r="W197" s="96"/>
      <c r="X197" s="97"/>
      <c r="Y197" s="9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</row>
    <row r="198" spans="1:38" s="47" customFormat="1" ht="14.25" customHeight="1" x14ac:dyDescent="0.25">
      <c r="A198" s="38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95"/>
      <c r="O198" s="164"/>
      <c r="P198" s="164"/>
      <c r="Q198" s="200"/>
      <c r="R198" s="200"/>
      <c r="S198" s="200"/>
      <c r="T198" s="200"/>
      <c r="U198" s="95"/>
      <c r="V198" s="96"/>
      <c r="W198" s="96"/>
      <c r="X198" s="97"/>
      <c r="Y198" s="9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</row>
    <row r="199" spans="1:38" s="47" customFormat="1" ht="14.25" customHeight="1" x14ac:dyDescent="0.25">
      <c r="A199" s="38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95"/>
      <c r="O199" s="164"/>
      <c r="P199" s="164"/>
      <c r="Q199" s="200"/>
      <c r="R199" s="200"/>
      <c r="S199" s="200"/>
      <c r="T199" s="200"/>
      <c r="U199" s="95"/>
      <c r="V199" s="96"/>
      <c r="W199" s="96"/>
      <c r="X199" s="97"/>
      <c r="Y199" s="9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</row>
    <row r="200" spans="1:38" s="47" customFormat="1" ht="14.25" customHeight="1" x14ac:dyDescent="0.25">
      <c r="A200" s="38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95"/>
      <c r="O200" s="164"/>
      <c r="P200" s="164"/>
      <c r="Q200" s="200"/>
      <c r="R200" s="200"/>
      <c r="S200" s="200"/>
      <c r="T200" s="200"/>
      <c r="U200" s="95"/>
      <c r="V200" s="96"/>
      <c r="W200" s="96"/>
      <c r="X200" s="97"/>
      <c r="Y200" s="9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</row>
    <row r="201" spans="1:38" s="47" customFormat="1" ht="14.25" customHeight="1" x14ac:dyDescent="0.25">
      <c r="A201" s="38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95"/>
      <c r="O201" s="164"/>
      <c r="P201" s="164"/>
      <c r="Q201" s="200"/>
      <c r="R201" s="200"/>
      <c r="S201" s="200"/>
      <c r="T201" s="200"/>
      <c r="U201" s="95"/>
      <c r="V201" s="96"/>
      <c r="W201" s="96"/>
      <c r="X201" s="97"/>
      <c r="Y201" s="9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</row>
    <row r="202" spans="1:38" s="47" customFormat="1" ht="14.25" customHeight="1" x14ac:dyDescent="0.25">
      <c r="A202" s="38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95"/>
      <c r="O202" s="164"/>
      <c r="P202" s="164"/>
      <c r="Q202" s="200"/>
      <c r="R202" s="200"/>
      <c r="S202" s="200"/>
      <c r="T202" s="200"/>
      <c r="U202" s="95"/>
      <c r="V202" s="96"/>
      <c r="W202" s="96"/>
      <c r="X202" s="97"/>
      <c r="Y202" s="9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</row>
    <row r="203" spans="1:38" s="47" customFormat="1" ht="14.25" customHeight="1" x14ac:dyDescent="0.25">
      <c r="A203" s="38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95"/>
      <c r="O203" s="164"/>
      <c r="P203" s="164"/>
      <c r="Q203" s="200"/>
      <c r="R203" s="200"/>
      <c r="S203" s="200"/>
      <c r="T203" s="200"/>
      <c r="U203" s="95"/>
      <c r="V203" s="96"/>
      <c r="W203" s="96"/>
      <c r="X203" s="97"/>
      <c r="Y203" s="9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</row>
    <row r="204" spans="1:38" s="47" customFormat="1" ht="14.25" customHeight="1" x14ac:dyDescent="0.25">
      <c r="A204" s="38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95"/>
      <c r="O204" s="164"/>
      <c r="P204" s="164"/>
      <c r="Q204" s="200"/>
      <c r="R204" s="200"/>
      <c r="S204" s="200"/>
      <c r="T204" s="200"/>
      <c r="U204" s="95"/>
      <c r="V204" s="96"/>
      <c r="W204" s="96"/>
      <c r="X204" s="97"/>
      <c r="Y204" s="9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</row>
    <row r="205" spans="1:38" s="47" customFormat="1" ht="14.25" customHeight="1" x14ac:dyDescent="0.25">
      <c r="A205" s="38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95"/>
      <c r="O205" s="164"/>
      <c r="P205" s="164"/>
      <c r="Q205" s="200"/>
      <c r="R205" s="200"/>
      <c r="S205" s="200"/>
      <c r="T205" s="200"/>
      <c r="U205" s="95"/>
      <c r="V205" s="96"/>
      <c r="W205" s="96"/>
      <c r="X205" s="97"/>
      <c r="Y205" s="9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</row>
    <row r="206" spans="1:38" s="47" customFormat="1" ht="14.25" customHeight="1" x14ac:dyDescent="0.25">
      <c r="A206" s="38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95"/>
      <c r="O206" s="164"/>
      <c r="P206" s="164"/>
      <c r="Q206" s="200"/>
      <c r="R206" s="200"/>
      <c r="S206" s="200"/>
      <c r="T206" s="200"/>
      <c r="U206" s="95"/>
      <c r="V206" s="96"/>
      <c r="W206" s="96"/>
      <c r="X206" s="97"/>
      <c r="Y206" s="9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</row>
    <row r="207" spans="1:38" s="47" customFormat="1" ht="14.25" customHeight="1" x14ac:dyDescent="0.25">
      <c r="A207" s="38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95"/>
      <c r="O207" s="164"/>
      <c r="P207" s="164"/>
      <c r="Q207" s="200"/>
      <c r="R207" s="200"/>
      <c r="S207" s="200"/>
      <c r="T207" s="200"/>
      <c r="U207" s="95"/>
      <c r="V207" s="96"/>
      <c r="W207" s="96"/>
      <c r="X207" s="97"/>
      <c r="Y207" s="9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</row>
    <row r="208" spans="1:38" s="47" customFormat="1" ht="14.25" customHeight="1" x14ac:dyDescent="0.25">
      <c r="A208" s="38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95"/>
      <c r="O208" s="164"/>
      <c r="P208" s="164"/>
      <c r="Q208" s="200"/>
      <c r="R208" s="200"/>
      <c r="S208" s="200"/>
      <c r="T208" s="200"/>
      <c r="U208" s="95"/>
      <c r="V208" s="96"/>
      <c r="W208" s="96"/>
      <c r="X208" s="97"/>
      <c r="Y208" s="9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</row>
    <row r="209" spans="1:38" s="47" customFormat="1" ht="14.25" customHeight="1" x14ac:dyDescent="0.25">
      <c r="A209" s="38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95"/>
      <c r="O209" s="164"/>
      <c r="P209" s="164"/>
      <c r="Q209" s="200"/>
      <c r="R209" s="200"/>
      <c r="S209" s="200"/>
      <c r="T209" s="200"/>
      <c r="U209" s="95"/>
      <c r="V209" s="96"/>
      <c r="W209" s="96"/>
      <c r="X209" s="97"/>
      <c r="Y209" s="9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</row>
    <row r="210" spans="1:38" s="47" customFormat="1" ht="14.25" customHeight="1" x14ac:dyDescent="0.25">
      <c r="A210" s="38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95"/>
      <c r="O210" s="164"/>
      <c r="P210" s="164"/>
      <c r="Q210" s="200"/>
      <c r="R210" s="200"/>
      <c r="S210" s="200"/>
      <c r="T210" s="200"/>
      <c r="U210" s="95"/>
      <c r="V210" s="96"/>
      <c r="W210" s="96"/>
      <c r="X210" s="97"/>
      <c r="Y210" s="9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</row>
    <row r="211" spans="1:38" s="47" customFormat="1" ht="14.25" customHeight="1" x14ac:dyDescent="0.25">
      <c r="A211" s="38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95"/>
      <c r="O211" s="164"/>
      <c r="P211" s="164"/>
      <c r="Q211" s="200"/>
      <c r="R211" s="200"/>
      <c r="S211" s="200"/>
      <c r="T211" s="200"/>
      <c r="U211" s="95"/>
      <c r="V211" s="96"/>
      <c r="W211" s="96"/>
      <c r="X211" s="97"/>
      <c r="Y211" s="9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</row>
    <row r="212" spans="1:38" s="47" customFormat="1" ht="14.25" customHeight="1" x14ac:dyDescent="0.25">
      <c r="A212" s="38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95"/>
      <c r="O212" s="164"/>
      <c r="P212" s="164"/>
      <c r="Q212" s="200"/>
      <c r="R212" s="200"/>
      <c r="S212" s="200"/>
      <c r="T212" s="200"/>
      <c r="U212" s="95"/>
      <c r="V212" s="96"/>
      <c r="W212" s="96"/>
      <c r="X212" s="97"/>
      <c r="Y212" s="9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</row>
    <row r="213" spans="1:38" s="47" customFormat="1" ht="14.25" customHeight="1" x14ac:dyDescent="0.25">
      <c r="A213" s="38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95"/>
      <c r="O213" s="164"/>
      <c r="P213" s="164"/>
      <c r="Q213" s="200"/>
      <c r="R213" s="200"/>
      <c r="S213" s="200"/>
      <c r="T213" s="200"/>
      <c r="U213" s="95"/>
      <c r="V213" s="96"/>
      <c r="W213" s="96"/>
      <c r="X213" s="97"/>
      <c r="Y213" s="9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</row>
    <row r="214" spans="1:38" s="47" customFormat="1" ht="14.25" customHeight="1" x14ac:dyDescent="0.25">
      <c r="A214" s="38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95"/>
      <c r="O214" s="164"/>
      <c r="P214" s="164"/>
      <c r="Q214" s="200"/>
      <c r="R214" s="200"/>
      <c r="S214" s="200"/>
      <c r="T214" s="200"/>
      <c r="U214" s="95"/>
      <c r="V214" s="96"/>
      <c r="W214" s="96"/>
      <c r="X214" s="97"/>
      <c r="Y214" s="9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</row>
    <row r="215" spans="1:38" s="47" customFormat="1" ht="14.25" customHeight="1" x14ac:dyDescent="0.25">
      <c r="A215" s="38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95"/>
      <c r="O215" s="164"/>
      <c r="P215" s="164"/>
      <c r="Q215" s="200"/>
      <c r="R215" s="200"/>
      <c r="S215" s="200"/>
      <c r="T215" s="200"/>
      <c r="U215" s="95"/>
      <c r="V215" s="96"/>
      <c r="W215" s="96"/>
      <c r="X215" s="97"/>
      <c r="Y215" s="9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</row>
    <row r="216" spans="1:38" s="47" customFormat="1" ht="14.25" customHeight="1" x14ac:dyDescent="0.25">
      <c r="A216" s="38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95"/>
      <c r="O216" s="164"/>
      <c r="P216" s="164"/>
      <c r="Q216" s="200"/>
      <c r="R216" s="200"/>
      <c r="S216" s="200"/>
      <c r="T216" s="200"/>
      <c r="U216" s="95"/>
      <c r="V216" s="96"/>
      <c r="W216" s="96"/>
      <c r="X216" s="97"/>
      <c r="Y216" s="9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</row>
    <row r="217" spans="1:38" s="47" customFormat="1" ht="14.25" customHeight="1" x14ac:dyDescent="0.25">
      <c r="A217" s="38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95"/>
      <c r="O217" s="164"/>
      <c r="P217" s="164"/>
      <c r="Q217" s="200"/>
      <c r="R217" s="200"/>
      <c r="S217" s="200"/>
      <c r="T217" s="200"/>
      <c r="U217" s="95"/>
      <c r="V217" s="96"/>
      <c r="W217" s="96"/>
      <c r="X217" s="97"/>
      <c r="Y217" s="9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</row>
    <row r="218" spans="1:38" s="47" customFormat="1" ht="14.25" customHeight="1" x14ac:dyDescent="0.25">
      <c r="A218" s="38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95"/>
      <c r="O218" s="164"/>
      <c r="P218" s="164"/>
      <c r="Q218" s="200"/>
      <c r="R218" s="200"/>
      <c r="S218" s="200"/>
      <c r="T218" s="200"/>
      <c r="U218" s="95"/>
      <c r="V218" s="96"/>
      <c r="W218" s="96"/>
      <c r="X218" s="97"/>
      <c r="Y218" s="9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</row>
    <row r="219" spans="1:38" s="47" customFormat="1" ht="14.25" customHeight="1" x14ac:dyDescent="0.25">
      <c r="A219" s="38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95"/>
      <c r="O219" s="164"/>
      <c r="P219" s="164"/>
      <c r="Q219" s="200"/>
      <c r="R219" s="200"/>
      <c r="S219" s="200"/>
      <c r="T219" s="200"/>
      <c r="U219" s="95"/>
      <c r="V219" s="96"/>
      <c r="W219" s="96"/>
      <c r="X219" s="97"/>
      <c r="Y219" s="9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</row>
    <row r="220" spans="1:38" s="47" customFormat="1" ht="14.25" customHeight="1" x14ac:dyDescent="0.25">
      <c r="A220" s="38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95"/>
      <c r="O220" s="164"/>
      <c r="P220" s="164"/>
      <c r="Q220" s="200"/>
      <c r="R220" s="200"/>
      <c r="S220" s="200"/>
      <c r="T220" s="200"/>
      <c r="U220" s="95"/>
      <c r="V220" s="96"/>
      <c r="W220" s="96"/>
      <c r="X220" s="97"/>
      <c r="Y220" s="9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</row>
    <row r="221" spans="1:38" s="47" customFormat="1" ht="14.25" customHeight="1" x14ac:dyDescent="0.25">
      <c r="A221" s="38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95"/>
      <c r="O221" s="164"/>
      <c r="P221" s="164"/>
      <c r="Q221" s="200"/>
      <c r="R221" s="200"/>
      <c r="S221" s="200"/>
      <c r="T221" s="200"/>
      <c r="U221" s="95"/>
      <c r="V221" s="96"/>
      <c r="W221" s="96"/>
      <c r="X221" s="97"/>
      <c r="Y221" s="9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</row>
    <row r="222" spans="1:38" s="47" customFormat="1" ht="14.25" customHeight="1" x14ac:dyDescent="0.25">
      <c r="A222" s="38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95"/>
      <c r="O222" s="164"/>
      <c r="P222" s="164"/>
      <c r="Q222" s="200"/>
      <c r="R222" s="200"/>
      <c r="S222" s="200"/>
      <c r="T222" s="200"/>
      <c r="U222" s="95"/>
      <c r="V222" s="96"/>
      <c r="W222" s="96"/>
      <c r="X222" s="97"/>
      <c r="Y222" s="9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</row>
    <row r="223" spans="1:38" s="47" customFormat="1" ht="14.25" customHeight="1" x14ac:dyDescent="0.25">
      <c r="A223" s="38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95"/>
      <c r="O223" s="164"/>
      <c r="P223" s="164"/>
      <c r="Q223" s="200"/>
      <c r="R223" s="200"/>
      <c r="S223" s="200"/>
      <c r="T223" s="200"/>
      <c r="U223" s="95"/>
      <c r="V223" s="96"/>
      <c r="W223" s="96"/>
      <c r="X223" s="97"/>
      <c r="Y223" s="9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</row>
    <row r="224" spans="1:38" s="47" customFormat="1" ht="14.25" customHeight="1" x14ac:dyDescent="0.25">
      <c r="A224" s="38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95"/>
      <c r="O224" s="164"/>
      <c r="P224" s="164"/>
      <c r="Q224" s="200"/>
      <c r="R224" s="200"/>
      <c r="S224" s="200"/>
      <c r="T224" s="200"/>
      <c r="U224" s="95"/>
      <c r="V224" s="96"/>
      <c r="W224" s="96"/>
      <c r="X224" s="97"/>
      <c r="Y224" s="9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</row>
    <row r="225" spans="1:38" s="47" customFormat="1" ht="14.25" customHeight="1" x14ac:dyDescent="0.25">
      <c r="A225" s="38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95"/>
      <c r="O225" s="164"/>
      <c r="P225" s="164"/>
      <c r="Q225" s="200"/>
      <c r="R225" s="200"/>
      <c r="S225" s="200"/>
      <c r="T225" s="200"/>
      <c r="U225" s="95"/>
      <c r="V225" s="96"/>
      <c r="W225" s="96"/>
      <c r="X225" s="97"/>
      <c r="Y225" s="9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</row>
    <row r="226" spans="1:38" s="47" customFormat="1" ht="14.25" customHeight="1" x14ac:dyDescent="0.25">
      <c r="A226" s="38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95"/>
      <c r="O226" s="164"/>
      <c r="P226" s="164"/>
      <c r="Q226" s="200"/>
      <c r="R226" s="200"/>
      <c r="S226" s="200"/>
      <c r="T226" s="200"/>
      <c r="U226" s="95"/>
      <c r="V226" s="96"/>
      <c r="W226" s="96"/>
      <c r="X226" s="97"/>
      <c r="Y226" s="9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</row>
    <row r="227" spans="1:38" s="47" customFormat="1" ht="14.25" customHeight="1" x14ac:dyDescent="0.25">
      <c r="A227" s="38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95"/>
      <c r="O227" s="164"/>
      <c r="P227" s="164"/>
      <c r="Q227" s="200"/>
      <c r="R227" s="200"/>
      <c r="S227" s="200"/>
      <c r="T227" s="200"/>
      <c r="U227" s="95"/>
      <c r="V227" s="96"/>
      <c r="W227" s="96"/>
      <c r="X227" s="97"/>
      <c r="Y227" s="9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</row>
    <row r="228" spans="1:38" s="47" customFormat="1" ht="14.25" customHeight="1" x14ac:dyDescent="0.25">
      <c r="A228" s="38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95"/>
      <c r="O228" s="164"/>
      <c r="P228" s="164"/>
      <c r="Q228" s="200"/>
      <c r="R228" s="200"/>
      <c r="S228" s="200"/>
      <c r="T228" s="200"/>
      <c r="U228" s="95"/>
      <c r="V228" s="96"/>
      <c r="W228" s="96"/>
      <c r="X228" s="97"/>
      <c r="Y228" s="9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</row>
    <row r="229" spans="1:38" s="47" customFormat="1" ht="14.25" customHeight="1" x14ac:dyDescent="0.25">
      <c r="A229" s="38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95"/>
      <c r="O229" s="164"/>
      <c r="P229" s="164"/>
      <c r="Q229" s="200"/>
      <c r="R229" s="200"/>
      <c r="S229" s="200"/>
      <c r="T229" s="200"/>
      <c r="U229" s="95"/>
      <c r="V229" s="96"/>
      <c r="W229" s="96"/>
      <c r="X229" s="97"/>
      <c r="Y229" s="9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</row>
    <row r="230" spans="1:38" ht="14.25" customHeight="1" x14ac:dyDescent="0.25">
      <c r="A230" s="91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95"/>
      <c r="O230" s="164"/>
      <c r="P230" s="164"/>
      <c r="Q230" s="200"/>
      <c r="R230" s="200"/>
      <c r="S230" s="200"/>
      <c r="T230" s="200"/>
      <c r="U230" s="95"/>
      <c r="V230" s="96"/>
      <c r="W230" s="96"/>
      <c r="X230" s="97"/>
      <c r="Y230" s="98"/>
      <c r="Z230" s="38"/>
      <c r="AA230" s="38"/>
      <c r="AB230" s="38"/>
      <c r="AC230" s="38"/>
      <c r="AD230" s="38"/>
      <c r="AE230" s="38"/>
      <c r="AF230" s="91"/>
      <c r="AG230" s="91"/>
      <c r="AH230" s="91"/>
      <c r="AI230" s="91"/>
      <c r="AJ230" s="91"/>
      <c r="AK230" s="91"/>
      <c r="AL230" s="91"/>
    </row>
    <row r="231" spans="1:38" ht="14.25" customHeight="1" x14ac:dyDescent="0.25">
      <c r="A231" s="91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95"/>
      <c r="O231" s="164"/>
      <c r="P231" s="164"/>
      <c r="Q231" s="200"/>
      <c r="R231" s="200"/>
      <c r="S231" s="200"/>
      <c r="T231" s="200"/>
      <c r="U231" s="95"/>
      <c r="V231" s="96"/>
      <c r="W231" s="96"/>
      <c r="X231" s="97"/>
      <c r="Y231" s="98"/>
      <c r="Z231" s="38"/>
      <c r="AA231" s="38"/>
      <c r="AB231" s="38"/>
      <c r="AC231" s="38"/>
      <c r="AD231" s="38"/>
      <c r="AE231" s="38"/>
      <c r="AF231" s="91"/>
      <c r="AG231" s="91"/>
      <c r="AH231" s="91"/>
      <c r="AI231" s="91"/>
      <c r="AJ231" s="91"/>
      <c r="AK231" s="91"/>
      <c r="AL231" s="91"/>
    </row>
    <row r="232" spans="1:38" s="47" customFormat="1" ht="14.25" customHeight="1" x14ac:dyDescent="0.25">
      <c r="A232" s="65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38"/>
      <c r="AG232" s="38"/>
      <c r="AH232" s="38"/>
      <c r="AI232" s="38"/>
      <c r="AJ232" s="38"/>
      <c r="AK232" s="38"/>
      <c r="AL232" s="38"/>
    </row>
    <row r="233" spans="1:3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</row>
    <row r="234" spans="1:38" s="76" customFormat="1" ht="14.25" customHeight="1" x14ac:dyDescent="0.25">
      <c r="A234" s="93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8"/>
      <c r="P234" s="38"/>
      <c r="Q234" s="38"/>
      <c r="R234" s="40"/>
      <c r="S234" s="40"/>
      <c r="T234" s="40"/>
      <c r="U234" s="40"/>
      <c r="V234" s="39"/>
      <c r="W234" s="38"/>
      <c r="X234" s="38"/>
      <c r="Y234" s="38"/>
      <c r="Z234" s="38"/>
      <c r="AA234" s="38"/>
      <c r="AB234" s="38"/>
      <c r="AC234" s="38"/>
      <c r="AD234" s="38"/>
      <c r="AE234" s="38"/>
      <c r="AF234" s="93"/>
      <c r="AG234" s="93"/>
      <c r="AH234" s="93"/>
      <c r="AI234" s="93"/>
      <c r="AJ234" s="93"/>
      <c r="AK234" s="93"/>
      <c r="AL234" s="93"/>
    </row>
    <row r="235" spans="1:3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</row>
    <row r="236" spans="1:38" ht="14.25" customHeight="1" x14ac:dyDescent="0.25">
      <c r="A236" s="91"/>
      <c r="B236" s="201"/>
      <c r="C236" s="202"/>
      <c r="D236" s="202"/>
      <c r="E236" s="165"/>
      <c r="F236" s="165"/>
      <c r="G236" s="165"/>
      <c r="H236" s="201"/>
      <c r="I236" s="201"/>
      <c r="J236" s="201"/>
      <c r="K236" s="201"/>
      <c r="L236" s="201"/>
      <c r="M236" s="201"/>
      <c r="N236" s="201"/>
      <c r="O236" s="201"/>
      <c r="P236" s="201"/>
      <c r="Q236" s="165"/>
      <c r="R236" s="91"/>
      <c r="S236" s="91"/>
      <c r="T236" s="91"/>
      <c r="U236" s="91"/>
      <c r="V236" s="91"/>
      <c r="W236" s="93"/>
      <c r="X236" s="37"/>
      <c r="Y236" s="93"/>
      <c r="Z236" s="93"/>
      <c r="AA236" s="93"/>
      <c r="AB236" s="93"/>
      <c r="AC236" s="93"/>
      <c r="AD236" s="93"/>
      <c r="AE236" s="93"/>
      <c r="AF236" s="91"/>
      <c r="AG236" s="91"/>
      <c r="AH236" s="91"/>
      <c r="AI236" s="91"/>
      <c r="AJ236" s="91"/>
      <c r="AK236" s="91"/>
      <c r="AL236" s="91"/>
    </row>
    <row r="237" spans="1:38" ht="14.25" customHeight="1" x14ac:dyDescent="0.25">
      <c r="A237" s="91"/>
      <c r="B237" s="203"/>
      <c r="C237" s="203"/>
      <c r="D237" s="203"/>
      <c r="E237" s="99"/>
      <c r="F237" s="99"/>
      <c r="G237" s="99"/>
      <c r="H237" s="204"/>
      <c r="I237" s="204"/>
      <c r="J237" s="204"/>
      <c r="K237" s="204"/>
      <c r="L237" s="205"/>
      <c r="M237" s="205"/>
      <c r="N237" s="205"/>
      <c r="O237" s="205"/>
      <c r="P237" s="205"/>
      <c r="Q237" s="101"/>
      <c r="R237" s="91"/>
      <c r="S237" s="91"/>
      <c r="T237" s="91"/>
      <c r="U237" s="91"/>
      <c r="V237" s="91"/>
      <c r="W237" s="91"/>
      <c r="X237" s="103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</row>
    <row r="238" spans="1:38" ht="14.25" customHeight="1" x14ac:dyDescent="0.25">
      <c r="A238" s="91"/>
      <c r="B238" s="203"/>
      <c r="C238" s="203"/>
      <c r="D238" s="203"/>
      <c r="E238" s="99"/>
      <c r="F238" s="99"/>
      <c r="G238" s="99"/>
      <c r="H238" s="204"/>
      <c r="I238" s="204"/>
      <c r="J238" s="204"/>
      <c r="K238" s="204"/>
      <c r="L238" s="205"/>
      <c r="M238" s="205"/>
      <c r="N238" s="205"/>
      <c r="O238" s="205"/>
      <c r="P238" s="205"/>
      <c r="Q238" s="101"/>
      <c r="R238" s="91"/>
      <c r="S238" s="91"/>
      <c r="T238" s="91"/>
      <c r="U238" s="91"/>
      <c r="V238" s="91"/>
      <c r="W238" s="91"/>
      <c r="X238" s="103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</row>
    <row r="239" spans="1:38" ht="14.25" customHeight="1" x14ac:dyDescent="0.25">
      <c r="A239" s="91"/>
      <c r="B239" s="203"/>
      <c r="C239" s="203"/>
      <c r="D239" s="203"/>
      <c r="E239" s="99"/>
      <c r="F239" s="99"/>
      <c r="G239" s="99"/>
      <c r="H239" s="204"/>
      <c r="I239" s="204"/>
      <c r="J239" s="204"/>
      <c r="K239" s="204"/>
      <c r="L239" s="205"/>
      <c r="M239" s="205"/>
      <c r="N239" s="205"/>
      <c r="O239" s="205"/>
      <c r="P239" s="205"/>
      <c r="Q239" s="101"/>
      <c r="R239" s="91"/>
      <c r="S239" s="91"/>
      <c r="T239" s="91"/>
      <c r="U239" s="91"/>
      <c r="V239" s="91"/>
      <c r="W239" s="91"/>
      <c r="X239" s="103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</row>
    <row r="240" spans="1:38" ht="14.25" customHeight="1" x14ac:dyDescent="0.25">
      <c r="A240" s="91"/>
      <c r="B240" s="203"/>
      <c r="C240" s="203"/>
      <c r="D240" s="203"/>
      <c r="E240" s="99"/>
      <c r="F240" s="99"/>
      <c r="G240" s="99"/>
      <c r="H240" s="204"/>
      <c r="I240" s="204"/>
      <c r="J240" s="204"/>
      <c r="K240" s="204"/>
      <c r="L240" s="205"/>
      <c r="M240" s="205"/>
      <c r="N240" s="205"/>
      <c r="O240" s="205"/>
      <c r="P240" s="205"/>
      <c r="Q240" s="101"/>
      <c r="R240" s="91"/>
      <c r="S240" s="91"/>
      <c r="T240" s="91"/>
      <c r="U240" s="91"/>
      <c r="V240" s="91"/>
      <c r="W240" s="91"/>
      <c r="X240" s="103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</row>
    <row r="241" spans="1:38" ht="14.25" customHeight="1" x14ac:dyDescent="0.25">
      <c r="A241" s="91"/>
      <c r="B241" s="203"/>
      <c r="C241" s="203"/>
      <c r="D241" s="203"/>
      <c r="E241" s="99"/>
      <c r="F241" s="99"/>
      <c r="G241" s="99"/>
      <c r="H241" s="204"/>
      <c r="I241" s="204"/>
      <c r="J241" s="204"/>
      <c r="K241" s="204"/>
      <c r="L241" s="205"/>
      <c r="M241" s="205"/>
      <c r="N241" s="205"/>
      <c r="O241" s="205"/>
      <c r="P241" s="205"/>
      <c r="Q241" s="101"/>
      <c r="R241" s="91"/>
      <c r="S241" s="91"/>
      <c r="T241" s="91"/>
      <c r="U241" s="91"/>
      <c r="V241" s="91"/>
      <c r="W241" s="91"/>
      <c r="X241" s="103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</row>
    <row r="242" spans="1:38" ht="14.25" customHeight="1" x14ac:dyDescent="0.25">
      <c r="A242" s="91"/>
      <c r="B242" s="203"/>
      <c r="C242" s="203"/>
      <c r="D242" s="203"/>
      <c r="E242" s="99"/>
      <c r="F242" s="99"/>
      <c r="G242" s="99"/>
      <c r="H242" s="204"/>
      <c r="I242" s="204"/>
      <c r="J242" s="204"/>
      <c r="K242" s="204"/>
      <c r="L242" s="205"/>
      <c r="M242" s="205"/>
      <c r="N242" s="205"/>
      <c r="O242" s="205"/>
      <c r="P242" s="205"/>
      <c r="Q242" s="101"/>
      <c r="R242" s="91"/>
      <c r="S242" s="91"/>
      <c r="T242" s="91"/>
      <c r="U242" s="91"/>
      <c r="V242" s="91"/>
      <c r="W242" s="91"/>
      <c r="X242" s="103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</row>
    <row r="243" spans="1:38" ht="14.25" customHeight="1" x14ac:dyDescent="0.25">
      <c r="A243" s="91"/>
      <c r="B243" s="203"/>
      <c r="C243" s="203"/>
      <c r="D243" s="203"/>
      <c r="E243" s="99"/>
      <c r="F243" s="99"/>
      <c r="G243" s="99"/>
      <c r="H243" s="204"/>
      <c r="I243" s="204"/>
      <c r="J243" s="204"/>
      <c r="K243" s="204"/>
      <c r="L243" s="205"/>
      <c r="M243" s="205"/>
      <c r="N243" s="205"/>
      <c r="O243" s="205"/>
      <c r="P243" s="205"/>
      <c r="Q243" s="101"/>
      <c r="R243" s="91"/>
      <c r="S243" s="91"/>
      <c r="T243" s="91"/>
      <c r="U243" s="91"/>
      <c r="V243" s="91"/>
      <c r="W243" s="91"/>
      <c r="X243" s="103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</row>
    <row r="244" spans="1:3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105"/>
      <c r="M244" s="105"/>
      <c r="N244" s="105"/>
      <c r="O244" s="105"/>
      <c r="P244" s="105"/>
      <c r="Q244" s="91"/>
      <c r="R244" s="91"/>
      <c r="S244" s="91"/>
      <c r="T244" s="91"/>
      <c r="U244" s="91"/>
      <c r="V244" s="91"/>
      <c r="W244" s="91"/>
      <c r="X244" s="102"/>
      <c r="Y244" s="10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</row>
    <row r="245" spans="1:38" s="47" customFormat="1" ht="14.25" customHeight="1" x14ac:dyDescent="0.25">
      <c r="A245" s="38"/>
      <c r="B245" s="91"/>
      <c r="C245" s="91"/>
      <c r="D245" s="91"/>
      <c r="E245" s="91"/>
      <c r="F245" s="91"/>
      <c r="G245" s="91"/>
      <c r="H245" s="91"/>
      <c r="I245" s="91"/>
      <c r="J245" s="91"/>
      <c r="K245" s="105"/>
      <c r="L245" s="105"/>
      <c r="M245" s="105"/>
      <c r="N245" s="105"/>
      <c r="O245" s="105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38"/>
      <c r="AG245" s="38"/>
      <c r="AH245" s="38"/>
      <c r="AI245" s="38"/>
      <c r="AJ245" s="38"/>
      <c r="AK245" s="38"/>
      <c r="AL245" s="38"/>
    </row>
    <row r="246" spans="1:38" s="47" customFormat="1" ht="14.25" customHeight="1" x14ac:dyDescent="0.25">
      <c r="A246" s="38"/>
      <c r="B246" s="201"/>
      <c r="C246" s="202"/>
      <c r="D246" s="202"/>
      <c r="E246" s="206"/>
      <c r="F246" s="206"/>
      <c r="G246" s="206"/>
      <c r="H246" s="206"/>
      <c r="I246" s="206"/>
      <c r="J246" s="206"/>
      <c r="K246" s="206"/>
      <c r="L246" s="206"/>
      <c r="M246" s="206"/>
      <c r="N246" s="165"/>
      <c r="O246" s="165"/>
      <c r="P246" s="201"/>
      <c r="Q246" s="201"/>
      <c r="R246" s="201"/>
      <c r="S246" s="201"/>
      <c r="T246" s="201"/>
      <c r="U246" s="201"/>
      <c r="V246" s="165"/>
      <c r="W246" s="165"/>
      <c r="X246" s="165"/>
      <c r="Y246" s="165"/>
      <c r="Z246" s="91"/>
      <c r="AA246" s="91"/>
      <c r="AB246" s="91"/>
      <c r="AC246" s="91"/>
      <c r="AD246" s="91"/>
      <c r="AE246" s="91"/>
      <c r="AF246" s="38"/>
      <c r="AG246" s="38"/>
      <c r="AH246" s="38"/>
      <c r="AI246" s="38"/>
      <c r="AJ246" s="38"/>
      <c r="AK246" s="38"/>
      <c r="AL246" s="38"/>
    </row>
    <row r="247" spans="1:38" s="47" customFormat="1" ht="14.25" customHeight="1" x14ac:dyDescent="0.25">
      <c r="A247" s="38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95"/>
      <c r="O247" s="164"/>
      <c r="P247" s="200"/>
      <c r="Q247" s="200"/>
      <c r="R247" s="200"/>
      <c r="S247" s="200"/>
      <c r="T247" s="200"/>
      <c r="U247" s="200"/>
      <c r="V247" s="96"/>
      <c r="W247" s="96"/>
      <c r="X247" s="97"/>
      <c r="Y247" s="9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</row>
    <row r="248" spans="1:38" s="47" customFormat="1" ht="14.25" customHeight="1" x14ac:dyDescent="0.25">
      <c r="A248" s="38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95"/>
      <c r="O248" s="164"/>
      <c r="P248" s="200"/>
      <c r="Q248" s="200"/>
      <c r="R248" s="200"/>
      <c r="S248" s="200"/>
      <c r="T248" s="200"/>
      <c r="U248" s="200"/>
      <c r="V248" s="96"/>
      <c r="W248" s="96"/>
      <c r="X248" s="97"/>
      <c r="Y248" s="9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</row>
    <row r="249" spans="1:38" s="47" customFormat="1" ht="14.25" customHeight="1" x14ac:dyDescent="0.25">
      <c r="A249" s="38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95"/>
      <c r="O249" s="164"/>
      <c r="P249" s="200"/>
      <c r="Q249" s="200"/>
      <c r="R249" s="200"/>
      <c r="S249" s="200"/>
      <c r="T249" s="200"/>
      <c r="U249" s="200"/>
      <c r="V249" s="96"/>
      <c r="W249" s="96"/>
      <c r="X249" s="97"/>
      <c r="Y249" s="9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</row>
    <row r="250" spans="1:38" s="47" customFormat="1" ht="14.25" customHeight="1" x14ac:dyDescent="0.25">
      <c r="A250" s="38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95"/>
      <c r="O250" s="164"/>
      <c r="P250" s="200"/>
      <c r="Q250" s="200"/>
      <c r="R250" s="200"/>
      <c r="S250" s="200"/>
      <c r="T250" s="200"/>
      <c r="U250" s="200"/>
      <c r="V250" s="96"/>
      <c r="W250" s="96"/>
      <c r="X250" s="97"/>
      <c r="Y250" s="9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</row>
    <row r="251" spans="1:38" s="47" customFormat="1" ht="14.25" customHeight="1" x14ac:dyDescent="0.25">
      <c r="A251" s="38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95"/>
      <c r="O251" s="164"/>
      <c r="P251" s="200"/>
      <c r="Q251" s="200"/>
      <c r="R251" s="200"/>
      <c r="S251" s="200"/>
      <c r="T251" s="200"/>
      <c r="U251" s="200"/>
      <c r="V251" s="96"/>
      <c r="W251" s="96"/>
      <c r="X251" s="97"/>
      <c r="Y251" s="9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</row>
    <row r="252" spans="1:38" s="47" customFormat="1" ht="14.25" customHeight="1" x14ac:dyDescent="0.25">
      <c r="A252" s="38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95"/>
      <c r="O252" s="164"/>
      <c r="P252" s="200"/>
      <c r="Q252" s="200"/>
      <c r="R252" s="200"/>
      <c r="S252" s="200"/>
      <c r="T252" s="200"/>
      <c r="U252" s="200"/>
      <c r="V252" s="96"/>
      <c r="W252" s="96"/>
      <c r="X252" s="97"/>
      <c r="Y252" s="9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</row>
    <row r="253" spans="1:38" s="47" customFormat="1" ht="14.25" customHeight="1" x14ac:dyDescent="0.25">
      <c r="A253" s="38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95"/>
      <c r="O253" s="164"/>
      <c r="P253" s="200"/>
      <c r="Q253" s="200"/>
      <c r="R253" s="200"/>
      <c r="S253" s="200"/>
      <c r="T253" s="200"/>
      <c r="U253" s="200"/>
      <c r="V253" s="96"/>
      <c r="W253" s="96"/>
      <c r="X253" s="97"/>
      <c r="Y253" s="9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</row>
    <row r="254" spans="1:38" s="47" customFormat="1" ht="14.25" customHeight="1" x14ac:dyDescent="0.25">
      <c r="A254" s="38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95"/>
      <c r="O254" s="164"/>
      <c r="P254" s="200"/>
      <c r="Q254" s="200"/>
      <c r="R254" s="200"/>
      <c r="S254" s="200"/>
      <c r="T254" s="200"/>
      <c r="U254" s="200"/>
      <c r="V254" s="96"/>
      <c r="W254" s="96"/>
      <c r="X254" s="97"/>
      <c r="Y254" s="9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</row>
    <row r="255" spans="1:38" s="47" customFormat="1" ht="14.25" customHeight="1" x14ac:dyDescent="0.25">
      <c r="A255" s="38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95"/>
      <c r="O255" s="164"/>
      <c r="P255" s="200"/>
      <c r="Q255" s="200"/>
      <c r="R255" s="200"/>
      <c r="S255" s="200"/>
      <c r="T255" s="200"/>
      <c r="U255" s="200"/>
      <c r="V255" s="96"/>
      <c r="W255" s="96"/>
      <c r="X255" s="97"/>
      <c r="Y255" s="9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</row>
    <row r="256" spans="1:38" s="47" customFormat="1" ht="14.25" customHeight="1" x14ac:dyDescent="0.25">
      <c r="A256" s="38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95"/>
      <c r="O256" s="164"/>
      <c r="P256" s="200"/>
      <c r="Q256" s="200"/>
      <c r="R256" s="200"/>
      <c r="S256" s="200"/>
      <c r="T256" s="200"/>
      <c r="U256" s="200"/>
      <c r="V256" s="96"/>
      <c r="W256" s="96"/>
      <c r="X256" s="97"/>
      <c r="Y256" s="9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</row>
    <row r="257" spans="1:38" s="47" customFormat="1" ht="14.25" customHeight="1" x14ac:dyDescent="0.25">
      <c r="A257" s="38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95"/>
      <c r="O257" s="164"/>
      <c r="P257" s="200"/>
      <c r="Q257" s="200"/>
      <c r="R257" s="200"/>
      <c r="S257" s="200"/>
      <c r="T257" s="200"/>
      <c r="U257" s="200"/>
      <c r="V257" s="96"/>
      <c r="W257" s="96"/>
      <c r="X257" s="97"/>
      <c r="Y257" s="9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</row>
    <row r="258" spans="1:38" s="47" customFormat="1" ht="14.25" customHeight="1" x14ac:dyDescent="0.25">
      <c r="A258" s="38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95"/>
      <c r="O258" s="164"/>
      <c r="P258" s="200"/>
      <c r="Q258" s="200"/>
      <c r="R258" s="200"/>
      <c r="S258" s="200"/>
      <c r="T258" s="200"/>
      <c r="U258" s="200"/>
      <c r="V258" s="96"/>
      <c r="W258" s="96"/>
      <c r="X258" s="97"/>
      <c r="Y258" s="9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</row>
    <row r="259" spans="1:38" s="47" customFormat="1" ht="14.25" customHeight="1" x14ac:dyDescent="0.25">
      <c r="A259" s="38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95"/>
      <c r="O259" s="164"/>
      <c r="P259" s="200"/>
      <c r="Q259" s="200"/>
      <c r="R259" s="200"/>
      <c r="S259" s="200"/>
      <c r="T259" s="200"/>
      <c r="U259" s="200"/>
      <c r="V259" s="96"/>
      <c r="W259" s="96"/>
      <c r="X259" s="97"/>
      <c r="Y259" s="9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</row>
    <row r="260" spans="1:38" s="47" customFormat="1" ht="14.25" customHeight="1" x14ac:dyDescent="0.25">
      <c r="A260" s="38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95"/>
      <c r="O260" s="164"/>
      <c r="P260" s="200"/>
      <c r="Q260" s="200"/>
      <c r="R260" s="200"/>
      <c r="S260" s="200"/>
      <c r="T260" s="200"/>
      <c r="U260" s="200"/>
      <c r="V260" s="96"/>
      <c r="W260" s="96"/>
      <c r="X260" s="97"/>
      <c r="Y260" s="9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</row>
    <row r="261" spans="1:38" s="47" customFormat="1" ht="14.25" customHeight="1" x14ac:dyDescent="0.25">
      <c r="A261" s="38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95"/>
      <c r="O261" s="164"/>
      <c r="P261" s="200"/>
      <c r="Q261" s="200"/>
      <c r="R261" s="200"/>
      <c r="S261" s="200"/>
      <c r="T261" s="200"/>
      <c r="U261" s="200"/>
      <c r="V261" s="96"/>
      <c r="W261" s="96"/>
      <c r="X261" s="97"/>
      <c r="Y261" s="9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</row>
    <row r="262" spans="1:38" s="47" customFormat="1" ht="14.25" customHeight="1" x14ac:dyDescent="0.25">
      <c r="A262" s="38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95"/>
      <c r="O262" s="164"/>
      <c r="P262" s="200"/>
      <c r="Q262" s="200"/>
      <c r="R262" s="200"/>
      <c r="S262" s="200"/>
      <c r="T262" s="200"/>
      <c r="U262" s="200"/>
      <c r="V262" s="96"/>
      <c r="W262" s="96"/>
      <c r="X262" s="97"/>
      <c r="Y262" s="9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</row>
    <row r="263" spans="1:38" s="47" customFormat="1" ht="14.25" customHeight="1" x14ac:dyDescent="0.25">
      <c r="A263" s="38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95"/>
      <c r="O263" s="164"/>
      <c r="P263" s="200"/>
      <c r="Q263" s="200"/>
      <c r="R263" s="200"/>
      <c r="S263" s="200"/>
      <c r="T263" s="200"/>
      <c r="U263" s="200"/>
      <c r="V263" s="96"/>
      <c r="W263" s="96"/>
      <c r="X263" s="97"/>
      <c r="Y263" s="9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</row>
    <row r="264" spans="1:38" s="47" customFormat="1" ht="14.25" customHeight="1" x14ac:dyDescent="0.25">
      <c r="A264" s="38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95"/>
      <c r="O264" s="164"/>
      <c r="P264" s="200"/>
      <c r="Q264" s="200"/>
      <c r="R264" s="200"/>
      <c r="S264" s="200"/>
      <c r="T264" s="200"/>
      <c r="U264" s="200"/>
      <c r="V264" s="96"/>
      <c r="W264" s="96"/>
      <c r="X264" s="97"/>
      <c r="Y264" s="9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</row>
    <row r="265" spans="1:38" s="47" customFormat="1" ht="14.25" customHeight="1" x14ac:dyDescent="0.25">
      <c r="A265" s="38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95"/>
      <c r="O265" s="164"/>
      <c r="P265" s="200"/>
      <c r="Q265" s="200"/>
      <c r="R265" s="200"/>
      <c r="S265" s="200"/>
      <c r="T265" s="200"/>
      <c r="U265" s="200"/>
      <c r="V265" s="96"/>
      <c r="W265" s="96"/>
      <c r="X265" s="97"/>
      <c r="Y265" s="9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</row>
    <row r="266" spans="1:38" s="47" customFormat="1" ht="14.25" customHeight="1" x14ac:dyDescent="0.25">
      <c r="A266" s="38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95"/>
      <c r="O266" s="164"/>
      <c r="P266" s="200"/>
      <c r="Q266" s="200"/>
      <c r="R266" s="200"/>
      <c r="S266" s="200"/>
      <c r="T266" s="200"/>
      <c r="U266" s="200"/>
      <c r="V266" s="96"/>
      <c r="W266" s="96"/>
      <c r="X266" s="97"/>
      <c r="Y266" s="9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</row>
    <row r="267" spans="1:38" s="47" customFormat="1" ht="14.25" customHeight="1" x14ac:dyDescent="0.25">
      <c r="A267" s="38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95"/>
      <c r="O267" s="164"/>
      <c r="P267" s="200"/>
      <c r="Q267" s="200"/>
      <c r="R267" s="200"/>
      <c r="S267" s="200"/>
      <c r="T267" s="200"/>
      <c r="U267" s="200"/>
      <c r="V267" s="96"/>
      <c r="W267" s="96"/>
      <c r="X267" s="97"/>
      <c r="Y267" s="9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</row>
    <row r="268" spans="1:38" s="47" customFormat="1" ht="14.25" customHeight="1" x14ac:dyDescent="0.25">
      <c r="A268" s="38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95"/>
      <c r="O268" s="164"/>
      <c r="P268" s="200"/>
      <c r="Q268" s="200"/>
      <c r="R268" s="200"/>
      <c r="S268" s="200"/>
      <c r="T268" s="200"/>
      <c r="U268" s="200"/>
      <c r="V268" s="96"/>
      <c r="W268" s="96"/>
      <c r="X268" s="97"/>
      <c r="Y268" s="9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</row>
    <row r="269" spans="1:38" s="47" customFormat="1" ht="14.25" customHeight="1" x14ac:dyDescent="0.25">
      <c r="A269" s="38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95"/>
      <c r="O269" s="164"/>
      <c r="P269" s="200"/>
      <c r="Q269" s="200"/>
      <c r="R269" s="200"/>
      <c r="S269" s="200"/>
      <c r="T269" s="200"/>
      <c r="U269" s="200"/>
      <c r="V269" s="96"/>
      <c r="W269" s="96"/>
      <c r="X269" s="97"/>
      <c r="Y269" s="9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</row>
    <row r="270" spans="1:38" s="47" customFormat="1" ht="14.25" customHeight="1" x14ac:dyDescent="0.25">
      <c r="A270" s="38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95"/>
      <c r="O270" s="164"/>
      <c r="P270" s="200"/>
      <c r="Q270" s="200"/>
      <c r="R270" s="200"/>
      <c r="S270" s="200"/>
      <c r="T270" s="200"/>
      <c r="U270" s="200"/>
      <c r="V270" s="96"/>
      <c r="W270" s="96"/>
      <c r="X270" s="97"/>
      <c r="Y270" s="9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</row>
    <row r="271" spans="1:38" s="47" customFormat="1" ht="14.25" customHeight="1" x14ac:dyDescent="0.25">
      <c r="A271" s="38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95"/>
      <c r="O271" s="164"/>
      <c r="P271" s="200"/>
      <c r="Q271" s="200"/>
      <c r="R271" s="200"/>
      <c r="S271" s="200"/>
      <c r="T271" s="200"/>
      <c r="U271" s="200"/>
      <c r="V271" s="96"/>
      <c r="W271" s="96"/>
      <c r="X271" s="97"/>
      <c r="Y271" s="9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</row>
    <row r="272" spans="1:38" s="47" customFormat="1" ht="14.25" customHeight="1" x14ac:dyDescent="0.25">
      <c r="A272" s="38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95"/>
      <c r="O272" s="164"/>
      <c r="P272" s="200"/>
      <c r="Q272" s="200"/>
      <c r="R272" s="200"/>
      <c r="S272" s="200"/>
      <c r="T272" s="200"/>
      <c r="U272" s="200"/>
      <c r="V272" s="96"/>
      <c r="W272" s="96"/>
      <c r="X272" s="97"/>
      <c r="Y272" s="9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</row>
    <row r="273" spans="1:38" s="47" customFormat="1" ht="14.25" customHeight="1" x14ac:dyDescent="0.25">
      <c r="A273" s="38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95"/>
      <c r="O273" s="164"/>
      <c r="P273" s="200"/>
      <c r="Q273" s="200"/>
      <c r="R273" s="200"/>
      <c r="S273" s="200"/>
      <c r="T273" s="200"/>
      <c r="U273" s="200"/>
      <c r="V273" s="96"/>
      <c r="W273" s="96"/>
      <c r="X273" s="97"/>
      <c r="Y273" s="9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</row>
    <row r="274" spans="1:38" s="47" customFormat="1" ht="14.25" customHeight="1" x14ac:dyDescent="0.25">
      <c r="A274" s="38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95"/>
      <c r="O274" s="164"/>
      <c r="P274" s="200"/>
      <c r="Q274" s="200"/>
      <c r="R274" s="200"/>
      <c r="S274" s="200"/>
      <c r="T274" s="200"/>
      <c r="U274" s="200"/>
      <c r="V274" s="96"/>
      <c r="W274" s="96"/>
      <c r="X274" s="97"/>
      <c r="Y274" s="9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</row>
    <row r="275" spans="1:38" s="47" customFormat="1" ht="14.25" customHeight="1" x14ac:dyDescent="0.25">
      <c r="A275" s="38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95"/>
      <c r="O275" s="164"/>
      <c r="P275" s="200"/>
      <c r="Q275" s="200"/>
      <c r="R275" s="200"/>
      <c r="S275" s="200"/>
      <c r="T275" s="200"/>
      <c r="U275" s="200"/>
      <c r="V275" s="96"/>
      <c r="W275" s="96"/>
      <c r="X275" s="97"/>
      <c r="Y275" s="9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</row>
    <row r="276" spans="1:38" s="47" customFormat="1" ht="14.25" customHeight="1" x14ac:dyDescent="0.25">
      <c r="A276" s="38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95"/>
      <c r="O276" s="164"/>
      <c r="P276" s="200"/>
      <c r="Q276" s="200"/>
      <c r="R276" s="200"/>
      <c r="S276" s="200"/>
      <c r="T276" s="200"/>
      <c r="U276" s="200"/>
      <c r="V276" s="96"/>
      <c r="W276" s="96"/>
      <c r="X276" s="97"/>
      <c r="Y276" s="9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</row>
    <row r="277" spans="1:38" s="47" customFormat="1" ht="14.25" customHeight="1" x14ac:dyDescent="0.25">
      <c r="A277" s="38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95"/>
      <c r="O277" s="164"/>
      <c r="P277" s="200"/>
      <c r="Q277" s="200"/>
      <c r="R277" s="200"/>
      <c r="S277" s="200"/>
      <c r="T277" s="200"/>
      <c r="U277" s="200"/>
      <c r="V277" s="96"/>
      <c r="W277" s="96"/>
      <c r="X277" s="97"/>
      <c r="Y277" s="9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</row>
    <row r="278" spans="1:38" s="47" customFormat="1" ht="14.25" customHeight="1" x14ac:dyDescent="0.25">
      <c r="A278" s="38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95"/>
      <c r="O278" s="164"/>
      <c r="P278" s="200"/>
      <c r="Q278" s="200"/>
      <c r="R278" s="200"/>
      <c r="S278" s="200"/>
      <c r="T278" s="200"/>
      <c r="U278" s="200"/>
      <c r="V278" s="96"/>
      <c r="W278" s="96"/>
      <c r="X278" s="97"/>
      <c r="Y278" s="9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</row>
    <row r="279" spans="1:38" s="47" customFormat="1" ht="14.25" customHeight="1" x14ac:dyDescent="0.25">
      <c r="A279" s="38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95"/>
      <c r="O279" s="164"/>
      <c r="P279" s="200"/>
      <c r="Q279" s="200"/>
      <c r="R279" s="200"/>
      <c r="S279" s="200"/>
      <c r="T279" s="200"/>
      <c r="U279" s="200"/>
      <c r="V279" s="96"/>
      <c r="W279" s="96"/>
      <c r="X279" s="97"/>
      <c r="Y279" s="9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</row>
    <row r="280" spans="1:38" s="47" customFormat="1" ht="14.25" customHeight="1" x14ac:dyDescent="0.25">
      <c r="A280" s="38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95"/>
      <c r="O280" s="164"/>
      <c r="P280" s="200"/>
      <c r="Q280" s="200"/>
      <c r="R280" s="200"/>
      <c r="S280" s="200"/>
      <c r="T280" s="200"/>
      <c r="U280" s="200"/>
      <c r="V280" s="96"/>
      <c r="W280" s="96"/>
      <c r="X280" s="97"/>
      <c r="Y280" s="9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</row>
    <row r="281" spans="1:38" s="47" customFormat="1" ht="14.25" customHeight="1" x14ac:dyDescent="0.25">
      <c r="A281" s="38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95"/>
      <c r="O281" s="164"/>
      <c r="P281" s="200"/>
      <c r="Q281" s="200"/>
      <c r="R281" s="200"/>
      <c r="S281" s="200"/>
      <c r="T281" s="200"/>
      <c r="U281" s="200"/>
      <c r="V281" s="96"/>
      <c r="W281" s="96"/>
      <c r="X281" s="97"/>
      <c r="Y281" s="9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</row>
    <row r="282" spans="1:38" s="47" customFormat="1" ht="14.25" customHeight="1" x14ac:dyDescent="0.25">
      <c r="A282" s="38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95"/>
      <c r="O282" s="164"/>
      <c r="P282" s="200"/>
      <c r="Q282" s="200"/>
      <c r="R282" s="200"/>
      <c r="S282" s="200"/>
      <c r="T282" s="200"/>
      <c r="U282" s="200"/>
      <c r="V282" s="96"/>
      <c r="W282" s="96"/>
      <c r="X282" s="97"/>
      <c r="Y282" s="9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</row>
    <row r="283" spans="1:38" s="47" customFormat="1" ht="14.25" customHeight="1" x14ac:dyDescent="0.25">
      <c r="A283" s="38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95"/>
      <c r="O283" s="164"/>
      <c r="P283" s="200"/>
      <c r="Q283" s="200"/>
      <c r="R283" s="200"/>
      <c r="S283" s="200"/>
      <c r="T283" s="200"/>
      <c r="U283" s="200"/>
      <c r="V283" s="96"/>
      <c r="W283" s="96"/>
      <c r="X283" s="97"/>
      <c r="Y283" s="9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</row>
    <row r="284" spans="1:38" s="47" customFormat="1" ht="14.25" customHeight="1" x14ac:dyDescent="0.25">
      <c r="A284" s="38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95"/>
      <c r="O284" s="164"/>
      <c r="P284" s="200"/>
      <c r="Q284" s="200"/>
      <c r="R284" s="200"/>
      <c r="S284" s="200"/>
      <c r="T284" s="200"/>
      <c r="U284" s="200"/>
      <c r="V284" s="96"/>
      <c r="W284" s="96"/>
      <c r="X284" s="97"/>
      <c r="Y284" s="9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</row>
    <row r="285" spans="1:38" s="47" customFormat="1" ht="14.25" customHeight="1" x14ac:dyDescent="0.25">
      <c r="A285" s="38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95"/>
      <c r="O285" s="164"/>
      <c r="P285" s="200"/>
      <c r="Q285" s="200"/>
      <c r="R285" s="200"/>
      <c r="S285" s="200"/>
      <c r="T285" s="200"/>
      <c r="U285" s="200"/>
      <c r="V285" s="96"/>
      <c r="W285" s="96"/>
      <c r="X285" s="97"/>
      <c r="Y285" s="9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</row>
    <row r="286" spans="1:38" s="47" customFormat="1" ht="14.25" customHeight="1" x14ac:dyDescent="0.25">
      <c r="A286" s="38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95"/>
      <c r="O286" s="164"/>
      <c r="P286" s="200"/>
      <c r="Q286" s="200"/>
      <c r="R286" s="200"/>
      <c r="S286" s="200"/>
      <c r="T286" s="200"/>
      <c r="U286" s="200"/>
      <c r="V286" s="96"/>
      <c r="W286" s="96"/>
      <c r="X286" s="97"/>
      <c r="Y286" s="9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</row>
    <row r="287" spans="1:38" s="47" customFormat="1" ht="14.25" customHeight="1" x14ac:dyDescent="0.25">
      <c r="A287" s="38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95"/>
      <c r="O287" s="164"/>
      <c r="P287" s="200"/>
      <c r="Q287" s="200"/>
      <c r="R287" s="200"/>
      <c r="S287" s="200"/>
      <c r="T287" s="200"/>
      <c r="U287" s="200"/>
      <c r="V287" s="96"/>
      <c r="W287" s="96"/>
      <c r="X287" s="97"/>
      <c r="Y287" s="9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</row>
    <row r="288" spans="1:38" s="47" customFormat="1" ht="14.25" customHeight="1" x14ac:dyDescent="0.25">
      <c r="A288" s="38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95"/>
      <c r="O288" s="164"/>
      <c r="P288" s="200"/>
      <c r="Q288" s="200"/>
      <c r="R288" s="200"/>
      <c r="S288" s="200"/>
      <c r="T288" s="200"/>
      <c r="U288" s="200"/>
      <c r="V288" s="96"/>
      <c r="W288" s="96"/>
      <c r="X288" s="97"/>
      <c r="Y288" s="9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</row>
    <row r="289" spans="1:38" s="47" customFormat="1" ht="14.25" customHeight="1" x14ac:dyDescent="0.25">
      <c r="A289" s="38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95"/>
      <c r="O289" s="164"/>
      <c r="P289" s="200"/>
      <c r="Q289" s="200"/>
      <c r="R289" s="200"/>
      <c r="S289" s="200"/>
      <c r="T289" s="200"/>
      <c r="U289" s="200"/>
      <c r="V289" s="96"/>
      <c r="W289" s="96"/>
      <c r="X289" s="97"/>
      <c r="Y289" s="9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</row>
    <row r="290" spans="1:38" s="47" customFormat="1" ht="14.25" customHeight="1" x14ac:dyDescent="0.25">
      <c r="A290" s="38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95"/>
      <c r="O290" s="164"/>
      <c r="P290" s="200"/>
      <c r="Q290" s="200"/>
      <c r="R290" s="200"/>
      <c r="S290" s="200"/>
      <c r="T290" s="200"/>
      <c r="U290" s="200"/>
      <c r="V290" s="96"/>
      <c r="W290" s="96"/>
      <c r="X290" s="97"/>
      <c r="Y290" s="9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</row>
    <row r="291" spans="1:38" s="47" customFormat="1" ht="14.25" customHeight="1" x14ac:dyDescent="0.25">
      <c r="A291" s="38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95"/>
      <c r="O291" s="164"/>
      <c r="P291" s="200"/>
      <c r="Q291" s="200"/>
      <c r="R291" s="200"/>
      <c r="S291" s="200"/>
      <c r="T291" s="200"/>
      <c r="U291" s="200"/>
      <c r="V291" s="96"/>
      <c r="W291" s="96"/>
      <c r="X291" s="97"/>
      <c r="Y291" s="9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</row>
    <row r="292" spans="1:38" s="47" customFormat="1" ht="14.25" customHeight="1" x14ac:dyDescent="0.25">
      <c r="A292" s="38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95"/>
      <c r="O292" s="164"/>
      <c r="P292" s="200"/>
      <c r="Q292" s="200"/>
      <c r="R292" s="200"/>
      <c r="S292" s="200"/>
      <c r="T292" s="200"/>
      <c r="U292" s="200"/>
      <c r="V292" s="96"/>
      <c r="W292" s="96"/>
      <c r="X292" s="97"/>
      <c r="Y292" s="9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</row>
    <row r="293" spans="1:38" s="47" customFormat="1" ht="14.25" customHeight="1" x14ac:dyDescent="0.25">
      <c r="A293" s="38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95"/>
      <c r="O293" s="164"/>
      <c r="P293" s="200"/>
      <c r="Q293" s="200"/>
      <c r="R293" s="200"/>
      <c r="S293" s="200"/>
      <c r="T293" s="200"/>
      <c r="U293" s="200"/>
      <c r="V293" s="96"/>
      <c r="W293" s="96"/>
      <c r="X293" s="97"/>
      <c r="Y293" s="9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</row>
    <row r="294" spans="1:38" s="47" customFormat="1" ht="14.25" customHeight="1" x14ac:dyDescent="0.25">
      <c r="A294" s="38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95"/>
      <c r="O294" s="164"/>
      <c r="P294" s="200"/>
      <c r="Q294" s="200"/>
      <c r="R294" s="200"/>
      <c r="S294" s="200"/>
      <c r="T294" s="200"/>
      <c r="U294" s="200"/>
      <c r="V294" s="96"/>
      <c r="W294" s="96"/>
      <c r="X294" s="97"/>
      <c r="Y294" s="9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</row>
    <row r="295" spans="1:38" ht="14.25" customHeight="1" x14ac:dyDescent="0.25">
      <c r="A295" s="91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95"/>
      <c r="O295" s="164"/>
      <c r="P295" s="200"/>
      <c r="Q295" s="200"/>
      <c r="R295" s="200"/>
      <c r="S295" s="200"/>
      <c r="T295" s="200"/>
      <c r="U295" s="200"/>
      <c r="V295" s="96"/>
      <c r="W295" s="96"/>
      <c r="X295" s="97"/>
      <c r="Y295" s="98"/>
      <c r="Z295" s="38"/>
      <c r="AA295" s="38"/>
      <c r="AB295" s="38"/>
      <c r="AC295" s="38"/>
      <c r="AD295" s="38"/>
      <c r="AE295" s="38"/>
      <c r="AF295" s="91"/>
      <c r="AG295" s="91"/>
      <c r="AH295" s="91"/>
      <c r="AI295" s="91"/>
      <c r="AJ295" s="91"/>
      <c r="AK295" s="91"/>
      <c r="AL295" s="91"/>
    </row>
    <row r="296" spans="1:38" ht="14.25" customHeight="1" x14ac:dyDescent="0.25">
      <c r="A296" s="91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95"/>
      <c r="O296" s="164"/>
      <c r="P296" s="200"/>
      <c r="Q296" s="200"/>
      <c r="R296" s="200"/>
      <c r="S296" s="200"/>
      <c r="T296" s="200"/>
      <c r="U296" s="200"/>
      <c r="V296" s="96"/>
      <c r="W296" s="96"/>
      <c r="X296" s="97"/>
      <c r="Y296" s="98"/>
      <c r="Z296" s="38"/>
      <c r="AA296" s="38"/>
      <c r="AB296" s="38"/>
      <c r="AC296" s="38"/>
      <c r="AD296" s="38"/>
      <c r="AE296" s="38"/>
      <c r="AF296" s="91"/>
      <c r="AG296" s="91"/>
      <c r="AH296" s="91"/>
      <c r="AI296" s="91"/>
      <c r="AJ296" s="91"/>
      <c r="AK296" s="91"/>
      <c r="AL296" s="91"/>
    </row>
    <row r="297" spans="1:38" ht="14.25" customHeight="1" x14ac:dyDescent="0.25">
      <c r="A297" s="65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</row>
    <row r="298" spans="1:3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</row>
    <row r="299" spans="1:38" ht="14.25" customHeight="1" x14ac:dyDescent="0.25">
      <c r="A299" s="93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8"/>
      <c r="P299" s="38"/>
      <c r="Q299" s="38"/>
      <c r="R299" s="40"/>
      <c r="S299" s="40"/>
      <c r="T299" s="40"/>
      <c r="U299" s="40"/>
      <c r="V299" s="39"/>
      <c r="W299" s="38"/>
      <c r="X299" s="38"/>
      <c r="Y299" s="38"/>
      <c r="Z299" s="38"/>
      <c r="AA299" s="38"/>
      <c r="AB299" s="38"/>
      <c r="AC299" s="38"/>
      <c r="AD299" s="38"/>
      <c r="AE299" s="38"/>
      <c r="AF299" s="91"/>
      <c r="AG299" s="91"/>
      <c r="AH299" s="91"/>
      <c r="AI299" s="91"/>
      <c r="AJ299" s="91"/>
      <c r="AK299" s="91"/>
      <c r="AL299" s="91"/>
    </row>
    <row r="300" spans="1:3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</row>
    <row r="301" spans="1:38" ht="14.25" customHeight="1" x14ac:dyDescent="0.25">
      <c r="A301" s="91"/>
      <c r="B301" s="201"/>
      <c r="C301" s="202"/>
      <c r="D301" s="202"/>
      <c r="E301" s="165"/>
      <c r="F301" s="165"/>
      <c r="G301" s="165"/>
      <c r="H301" s="201"/>
      <c r="I301" s="201"/>
      <c r="J301" s="201"/>
      <c r="K301" s="201"/>
      <c r="L301" s="165"/>
      <c r="M301" s="201"/>
      <c r="N301" s="201"/>
      <c r="O301" s="201"/>
      <c r="P301" s="201"/>
      <c r="Q301" s="201"/>
      <c r="R301" s="165"/>
      <c r="S301" s="91"/>
      <c r="T301" s="91"/>
      <c r="U301" s="91"/>
      <c r="V301" s="91"/>
      <c r="W301" s="91"/>
      <c r="X301" s="93"/>
      <c r="Y301" s="37"/>
      <c r="Z301" s="93"/>
      <c r="AA301" s="91"/>
      <c r="AB301" s="91"/>
      <c r="AC301" s="91"/>
      <c r="AD301" s="91"/>
      <c r="AE301" s="93"/>
      <c r="AF301" s="91"/>
      <c r="AG301" s="91"/>
      <c r="AH301" s="91"/>
      <c r="AI301" s="91"/>
      <c r="AJ301" s="91"/>
      <c r="AK301" s="91"/>
      <c r="AL301" s="91"/>
    </row>
    <row r="302" spans="1:38" ht="14.25" customHeight="1" x14ac:dyDescent="0.25">
      <c r="A302" s="91"/>
      <c r="B302" s="203"/>
      <c r="C302" s="203"/>
      <c r="D302" s="203"/>
      <c r="E302" s="99"/>
      <c r="F302" s="99"/>
      <c r="G302" s="99"/>
      <c r="H302" s="204"/>
      <c r="I302" s="204"/>
      <c r="J302" s="204"/>
      <c r="K302" s="204"/>
      <c r="L302" s="164"/>
      <c r="M302" s="205"/>
      <c r="N302" s="205"/>
      <c r="O302" s="205"/>
      <c r="P302" s="205"/>
      <c r="Q302" s="205"/>
      <c r="R302" s="101"/>
      <c r="S302" s="91"/>
      <c r="T302" s="91"/>
      <c r="U302" s="91"/>
      <c r="V302" s="91"/>
      <c r="W302" s="91"/>
      <c r="X302" s="91"/>
      <c r="Y302" s="103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</row>
    <row r="303" spans="1:38" ht="14.25" customHeight="1" x14ac:dyDescent="0.25">
      <c r="A303" s="91"/>
      <c r="B303" s="203"/>
      <c r="C303" s="203"/>
      <c r="D303" s="203"/>
      <c r="E303" s="99"/>
      <c r="F303" s="99"/>
      <c r="G303" s="99"/>
      <c r="H303" s="204"/>
      <c r="I303" s="204"/>
      <c r="J303" s="204"/>
      <c r="K303" s="204"/>
      <c r="L303" s="164"/>
      <c r="M303" s="205"/>
      <c r="N303" s="205"/>
      <c r="O303" s="205"/>
      <c r="P303" s="205"/>
      <c r="Q303" s="205"/>
      <c r="R303" s="101"/>
      <c r="S303" s="91"/>
      <c r="T303" s="91"/>
      <c r="U303" s="91"/>
      <c r="V303" s="91"/>
      <c r="W303" s="91"/>
      <c r="X303" s="91"/>
      <c r="Y303" s="103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</row>
    <row r="304" spans="1:38" ht="14.25" customHeight="1" x14ac:dyDescent="0.25">
      <c r="A304" s="91"/>
      <c r="B304" s="203"/>
      <c r="C304" s="203"/>
      <c r="D304" s="203"/>
      <c r="E304" s="99"/>
      <c r="F304" s="99"/>
      <c r="G304" s="99"/>
      <c r="H304" s="204"/>
      <c r="I304" s="204"/>
      <c r="J304" s="204"/>
      <c r="K304" s="204"/>
      <c r="L304" s="164"/>
      <c r="M304" s="205"/>
      <c r="N304" s="205"/>
      <c r="O304" s="205"/>
      <c r="P304" s="205"/>
      <c r="Q304" s="205"/>
      <c r="R304" s="101"/>
      <c r="S304" s="91"/>
      <c r="T304" s="91"/>
      <c r="U304" s="91"/>
      <c r="V304" s="91"/>
      <c r="W304" s="91"/>
      <c r="X304" s="91"/>
      <c r="Y304" s="103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</row>
    <row r="305" spans="1:38" ht="14.25" customHeight="1" x14ac:dyDescent="0.25">
      <c r="A305" s="91"/>
      <c r="B305" s="203"/>
      <c r="C305" s="203"/>
      <c r="D305" s="203"/>
      <c r="E305" s="99"/>
      <c r="F305" s="99"/>
      <c r="G305" s="99"/>
      <c r="H305" s="204"/>
      <c r="I305" s="204"/>
      <c r="J305" s="204"/>
      <c r="K305" s="204"/>
      <c r="L305" s="164"/>
      <c r="M305" s="205"/>
      <c r="N305" s="205"/>
      <c r="O305" s="205"/>
      <c r="P305" s="205"/>
      <c r="Q305" s="205"/>
      <c r="R305" s="101"/>
      <c r="S305" s="91"/>
      <c r="T305" s="91"/>
      <c r="U305" s="91"/>
      <c r="V305" s="91"/>
      <c r="W305" s="91"/>
      <c r="X305" s="91"/>
      <c r="Y305" s="103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</row>
    <row r="306" spans="1:38" ht="14.25" customHeight="1" x14ac:dyDescent="0.25">
      <c r="A306" s="91"/>
      <c r="B306" s="203"/>
      <c r="C306" s="203"/>
      <c r="D306" s="203"/>
      <c r="E306" s="99"/>
      <c r="F306" s="99"/>
      <c r="G306" s="99"/>
      <c r="H306" s="204"/>
      <c r="I306" s="204"/>
      <c r="J306" s="204"/>
      <c r="K306" s="204"/>
      <c r="L306" s="164"/>
      <c r="M306" s="205"/>
      <c r="N306" s="205"/>
      <c r="O306" s="205"/>
      <c r="P306" s="205"/>
      <c r="Q306" s="205"/>
      <c r="R306" s="101"/>
      <c r="S306" s="91"/>
      <c r="T306" s="91"/>
      <c r="U306" s="91"/>
      <c r="V306" s="91"/>
      <c r="W306" s="91"/>
      <c r="X306" s="91"/>
      <c r="Y306" s="103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</row>
    <row r="307" spans="1:38" ht="14.25" customHeight="1" x14ac:dyDescent="0.25">
      <c r="A307" s="91"/>
      <c r="B307" s="203"/>
      <c r="C307" s="203"/>
      <c r="D307" s="203"/>
      <c r="E307" s="99"/>
      <c r="F307" s="99"/>
      <c r="G307" s="99"/>
      <c r="H307" s="204"/>
      <c r="I307" s="204"/>
      <c r="J307" s="204"/>
      <c r="K307" s="204"/>
      <c r="L307" s="164"/>
      <c r="M307" s="205"/>
      <c r="N307" s="205"/>
      <c r="O307" s="205"/>
      <c r="P307" s="205"/>
      <c r="Q307" s="205"/>
      <c r="R307" s="101"/>
      <c r="S307" s="91"/>
      <c r="T307" s="91"/>
      <c r="U307" s="91"/>
      <c r="V307" s="91"/>
      <c r="W307" s="91"/>
      <c r="X307" s="91"/>
      <c r="Y307" s="103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</row>
    <row r="308" spans="1:3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105"/>
      <c r="M308" s="105"/>
      <c r="N308" s="105"/>
      <c r="O308" s="105"/>
      <c r="P308" s="105"/>
      <c r="Q308" s="91"/>
      <c r="R308" s="91"/>
      <c r="S308" s="91"/>
      <c r="T308" s="91"/>
      <c r="U308" s="91"/>
      <c r="V308" s="91"/>
      <c r="W308" s="91"/>
      <c r="X308" s="91"/>
      <c r="Y308" s="102"/>
      <c r="Z308" s="10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</row>
    <row r="309" spans="1:38" ht="14.25" customHeight="1" x14ac:dyDescent="0.25">
      <c r="A309" s="38"/>
      <c r="B309" s="91"/>
      <c r="C309" s="91"/>
      <c r="D309" s="91"/>
      <c r="E309" s="91"/>
      <c r="F309" s="91"/>
      <c r="G309" s="91"/>
      <c r="H309" s="91"/>
      <c r="I309" s="91"/>
      <c r="J309" s="91"/>
      <c r="K309" s="105"/>
      <c r="L309" s="105"/>
      <c r="M309" s="105"/>
      <c r="N309" s="105"/>
      <c r="O309" s="105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</row>
    <row r="310" spans="1:38" ht="14.25" customHeight="1" x14ac:dyDescent="0.25">
      <c r="A310" s="38"/>
      <c r="B310" s="201"/>
      <c r="C310" s="202"/>
      <c r="D310" s="202"/>
      <c r="E310" s="206"/>
      <c r="F310" s="206"/>
      <c r="G310" s="206"/>
      <c r="H310" s="206"/>
      <c r="I310" s="206"/>
      <c r="J310" s="206"/>
      <c r="K310" s="206"/>
      <c r="L310" s="206"/>
      <c r="M310" s="206"/>
      <c r="N310" s="165"/>
      <c r="O310" s="165"/>
      <c r="P310" s="201"/>
      <c r="Q310" s="201"/>
      <c r="R310" s="201"/>
      <c r="S310" s="201"/>
      <c r="T310" s="201"/>
      <c r="U310" s="201"/>
      <c r="V310" s="165"/>
      <c r="W310" s="165"/>
      <c r="X310" s="165"/>
      <c r="Y310" s="165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</row>
    <row r="311" spans="1:38" ht="14.25" customHeight="1" x14ac:dyDescent="0.25">
      <c r="A311" s="38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95"/>
      <c r="O311" s="164"/>
      <c r="P311" s="200"/>
      <c r="Q311" s="200"/>
      <c r="R311" s="200"/>
      <c r="S311" s="200"/>
      <c r="T311" s="200"/>
      <c r="U311" s="200"/>
      <c r="V311" s="96"/>
      <c r="W311" s="96"/>
      <c r="X311" s="97"/>
      <c r="Y311" s="98"/>
      <c r="Z311" s="38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</row>
    <row r="312" spans="1:38" ht="14.25" customHeight="1" x14ac:dyDescent="0.25">
      <c r="A312" s="38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95"/>
      <c r="O312" s="164"/>
      <c r="P312" s="200"/>
      <c r="Q312" s="200"/>
      <c r="R312" s="200"/>
      <c r="S312" s="200"/>
      <c r="T312" s="200"/>
      <c r="U312" s="200"/>
      <c r="V312" s="96"/>
      <c r="W312" s="96"/>
      <c r="X312" s="97"/>
      <c r="Y312" s="98"/>
      <c r="Z312" s="38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</row>
    <row r="313" spans="1:38" ht="14.25" customHeight="1" x14ac:dyDescent="0.25">
      <c r="A313" s="38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95"/>
      <c r="O313" s="164"/>
      <c r="P313" s="200"/>
      <c r="Q313" s="200"/>
      <c r="R313" s="200"/>
      <c r="S313" s="200"/>
      <c r="T313" s="200"/>
      <c r="U313" s="200"/>
      <c r="V313" s="96"/>
      <c r="W313" s="96"/>
      <c r="X313" s="97"/>
      <c r="Y313" s="98"/>
      <c r="Z313" s="38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</row>
    <row r="314" spans="1:38" ht="14.25" customHeight="1" x14ac:dyDescent="0.25">
      <c r="A314" s="38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95"/>
      <c r="O314" s="164"/>
      <c r="P314" s="200"/>
      <c r="Q314" s="200"/>
      <c r="R314" s="200"/>
      <c r="S314" s="200"/>
      <c r="T314" s="200"/>
      <c r="U314" s="200"/>
      <c r="V314" s="96"/>
      <c r="W314" s="96"/>
      <c r="X314" s="97"/>
      <c r="Y314" s="98"/>
      <c r="Z314" s="38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</row>
    <row r="315" spans="1:38" ht="14.25" customHeight="1" x14ac:dyDescent="0.25">
      <c r="A315" s="38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95"/>
      <c r="O315" s="164"/>
      <c r="P315" s="200"/>
      <c r="Q315" s="200"/>
      <c r="R315" s="200"/>
      <c r="S315" s="200"/>
      <c r="T315" s="200"/>
      <c r="U315" s="200"/>
      <c r="V315" s="96"/>
      <c r="W315" s="96"/>
      <c r="X315" s="97"/>
      <c r="Y315" s="98"/>
      <c r="Z315" s="38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</row>
    <row r="316" spans="1:38" ht="14.25" customHeight="1" x14ac:dyDescent="0.25">
      <c r="A316" s="38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95"/>
      <c r="O316" s="164"/>
      <c r="P316" s="200"/>
      <c r="Q316" s="200"/>
      <c r="R316" s="200"/>
      <c r="S316" s="200"/>
      <c r="T316" s="200"/>
      <c r="U316" s="200"/>
      <c r="V316" s="96"/>
      <c r="W316" s="96"/>
      <c r="X316" s="97"/>
      <c r="Y316" s="98"/>
      <c r="Z316" s="38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</row>
    <row r="317" spans="1:38" ht="14.25" customHeight="1" x14ac:dyDescent="0.25">
      <c r="A317" s="38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95"/>
      <c r="O317" s="164"/>
      <c r="P317" s="200"/>
      <c r="Q317" s="200"/>
      <c r="R317" s="200"/>
      <c r="S317" s="200"/>
      <c r="T317" s="200"/>
      <c r="U317" s="200"/>
      <c r="V317" s="96"/>
      <c r="W317" s="96"/>
      <c r="X317" s="97"/>
      <c r="Y317" s="98"/>
      <c r="Z317" s="38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</row>
    <row r="318" spans="1:38" ht="14.25" customHeight="1" x14ac:dyDescent="0.25">
      <c r="A318" s="38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95"/>
      <c r="O318" s="164"/>
      <c r="P318" s="200"/>
      <c r="Q318" s="200"/>
      <c r="R318" s="200"/>
      <c r="S318" s="200"/>
      <c r="T318" s="200"/>
      <c r="U318" s="200"/>
      <c r="V318" s="96"/>
      <c r="W318" s="96"/>
      <c r="X318" s="97"/>
      <c r="Y318" s="98"/>
      <c r="Z318" s="38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</row>
    <row r="319" spans="1:38" ht="14.25" customHeight="1" x14ac:dyDescent="0.25">
      <c r="A319" s="38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95"/>
      <c r="O319" s="164"/>
      <c r="P319" s="200"/>
      <c r="Q319" s="200"/>
      <c r="R319" s="200"/>
      <c r="S319" s="200"/>
      <c r="T319" s="200"/>
      <c r="U319" s="200"/>
      <c r="V319" s="96"/>
      <c r="W319" s="96"/>
      <c r="X319" s="97"/>
      <c r="Y319" s="98"/>
      <c r="Z319" s="38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</row>
    <row r="320" spans="1:38" ht="14.25" customHeight="1" x14ac:dyDescent="0.25">
      <c r="A320" s="38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95"/>
      <c r="O320" s="164"/>
      <c r="P320" s="200"/>
      <c r="Q320" s="200"/>
      <c r="R320" s="200"/>
      <c r="S320" s="200"/>
      <c r="T320" s="200"/>
      <c r="U320" s="200"/>
      <c r="V320" s="96"/>
      <c r="W320" s="96"/>
      <c r="X320" s="97"/>
      <c r="Y320" s="98"/>
      <c r="Z320" s="38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</row>
    <row r="321" spans="1:38" ht="14.25" customHeight="1" x14ac:dyDescent="0.25">
      <c r="A321" s="38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95"/>
      <c r="O321" s="164"/>
      <c r="P321" s="200"/>
      <c r="Q321" s="200"/>
      <c r="R321" s="200"/>
      <c r="S321" s="200"/>
      <c r="T321" s="200"/>
      <c r="U321" s="200"/>
      <c r="V321" s="96"/>
      <c r="W321" s="96"/>
      <c r="X321" s="97"/>
      <c r="Y321" s="98"/>
      <c r="Z321" s="38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</row>
    <row r="322" spans="1:38" ht="14.25" customHeight="1" x14ac:dyDescent="0.25">
      <c r="A322" s="38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95"/>
      <c r="O322" s="164"/>
      <c r="P322" s="200"/>
      <c r="Q322" s="200"/>
      <c r="R322" s="200"/>
      <c r="S322" s="200"/>
      <c r="T322" s="200"/>
      <c r="U322" s="200"/>
      <c r="V322" s="96"/>
      <c r="W322" s="96"/>
      <c r="X322" s="97"/>
      <c r="Y322" s="98"/>
      <c r="Z322" s="38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</row>
    <row r="323" spans="1:38" ht="14.25" customHeight="1" x14ac:dyDescent="0.25">
      <c r="A323" s="38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95"/>
      <c r="O323" s="164"/>
      <c r="P323" s="200"/>
      <c r="Q323" s="200"/>
      <c r="R323" s="200"/>
      <c r="S323" s="200"/>
      <c r="T323" s="200"/>
      <c r="U323" s="200"/>
      <c r="V323" s="96"/>
      <c r="W323" s="96"/>
      <c r="X323" s="97"/>
      <c r="Y323" s="98"/>
      <c r="Z323" s="38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</row>
    <row r="324" spans="1:38" ht="14.25" customHeight="1" x14ac:dyDescent="0.25">
      <c r="A324" s="38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95"/>
      <c r="O324" s="164"/>
      <c r="P324" s="200"/>
      <c r="Q324" s="200"/>
      <c r="R324" s="200"/>
      <c r="S324" s="200"/>
      <c r="T324" s="200"/>
      <c r="U324" s="200"/>
      <c r="V324" s="96"/>
      <c r="W324" s="96"/>
      <c r="X324" s="97"/>
      <c r="Y324" s="98"/>
      <c r="Z324" s="38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</row>
    <row r="325" spans="1:38" ht="14.25" customHeight="1" x14ac:dyDescent="0.25">
      <c r="A325" s="38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95"/>
      <c r="O325" s="164"/>
      <c r="P325" s="200"/>
      <c r="Q325" s="200"/>
      <c r="R325" s="200"/>
      <c r="S325" s="200"/>
      <c r="T325" s="200"/>
      <c r="U325" s="200"/>
      <c r="V325" s="96"/>
      <c r="W325" s="96"/>
      <c r="X325" s="97"/>
      <c r="Y325" s="98"/>
      <c r="Z325" s="38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</row>
    <row r="326" spans="1:38" ht="14.25" customHeight="1" x14ac:dyDescent="0.25">
      <c r="A326" s="38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95"/>
      <c r="O326" s="164"/>
      <c r="P326" s="200"/>
      <c r="Q326" s="200"/>
      <c r="R326" s="200"/>
      <c r="S326" s="200"/>
      <c r="T326" s="200"/>
      <c r="U326" s="200"/>
      <c r="V326" s="96"/>
      <c r="W326" s="96"/>
      <c r="X326" s="97"/>
      <c r="Y326" s="98"/>
      <c r="Z326" s="38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</row>
    <row r="327" spans="1:38" ht="14.25" customHeight="1" x14ac:dyDescent="0.25">
      <c r="A327" s="38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95"/>
      <c r="O327" s="164"/>
      <c r="P327" s="200"/>
      <c r="Q327" s="200"/>
      <c r="R327" s="200"/>
      <c r="S327" s="200"/>
      <c r="T327" s="200"/>
      <c r="U327" s="200"/>
      <c r="V327" s="96"/>
      <c r="W327" s="96"/>
      <c r="X327" s="97"/>
      <c r="Y327" s="98"/>
      <c r="Z327" s="38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</row>
    <row r="328" spans="1:38" ht="14.25" customHeight="1" x14ac:dyDescent="0.25">
      <c r="A328" s="38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95"/>
      <c r="O328" s="164"/>
      <c r="P328" s="200"/>
      <c r="Q328" s="200"/>
      <c r="R328" s="200"/>
      <c r="S328" s="200"/>
      <c r="T328" s="200"/>
      <c r="U328" s="200"/>
      <c r="V328" s="96"/>
      <c r="W328" s="96"/>
      <c r="X328" s="97"/>
      <c r="Y328" s="98"/>
      <c r="Z328" s="38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</row>
    <row r="329" spans="1:38" ht="14.25" customHeight="1" x14ac:dyDescent="0.25">
      <c r="A329" s="38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95"/>
      <c r="O329" s="164"/>
      <c r="P329" s="200"/>
      <c r="Q329" s="200"/>
      <c r="R329" s="200"/>
      <c r="S329" s="200"/>
      <c r="T329" s="200"/>
      <c r="U329" s="200"/>
      <c r="V329" s="96"/>
      <c r="W329" s="96"/>
      <c r="X329" s="97"/>
      <c r="Y329" s="98"/>
      <c r="Z329" s="38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</row>
    <row r="330" spans="1:38" ht="14.25" customHeight="1" x14ac:dyDescent="0.25">
      <c r="A330" s="38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95"/>
      <c r="O330" s="164"/>
      <c r="P330" s="200"/>
      <c r="Q330" s="200"/>
      <c r="R330" s="200"/>
      <c r="S330" s="200"/>
      <c r="T330" s="200"/>
      <c r="U330" s="200"/>
      <c r="V330" s="96"/>
      <c r="W330" s="96"/>
      <c r="X330" s="97"/>
      <c r="Y330" s="98"/>
      <c r="Z330" s="38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</row>
    <row r="331" spans="1:38" ht="14.25" customHeight="1" x14ac:dyDescent="0.25">
      <c r="A331" s="38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95"/>
      <c r="O331" s="164"/>
      <c r="P331" s="200"/>
      <c r="Q331" s="200"/>
      <c r="R331" s="200"/>
      <c r="S331" s="200"/>
      <c r="T331" s="200"/>
      <c r="U331" s="200"/>
      <c r="V331" s="96"/>
      <c r="W331" s="96"/>
      <c r="X331" s="97"/>
      <c r="Y331" s="98"/>
      <c r="Z331" s="38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</row>
    <row r="332" spans="1:38" ht="14.25" customHeight="1" x14ac:dyDescent="0.25">
      <c r="A332" s="38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95"/>
      <c r="O332" s="164"/>
      <c r="P332" s="200"/>
      <c r="Q332" s="200"/>
      <c r="R332" s="200"/>
      <c r="S332" s="200"/>
      <c r="T332" s="200"/>
      <c r="U332" s="200"/>
      <c r="V332" s="96"/>
      <c r="W332" s="96"/>
      <c r="X332" s="97"/>
      <c r="Y332" s="98"/>
      <c r="Z332" s="38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</row>
    <row r="333" spans="1:38" ht="14.25" customHeight="1" x14ac:dyDescent="0.25">
      <c r="A333" s="38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95"/>
      <c r="O333" s="164"/>
      <c r="P333" s="200"/>
      <c r="Q333" s="200"/>
      <c r="R333" s="200"/>
      <c r="S333" s="200"/>
      <c r="T333" s="200"/>
      <c r="U333" s="200"/>
      <c r="V333" s="96"/>
      <c r="W333" s="96"/>
      <c r="X333" s="97"/>
      <c r="Y333" s="98"/>
      <c r="Z333" s="38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</row>
    <row r="334" spans="1:38" ht="14.25" customHeight="1" x14ac:dyDescent="0.25">
      <c r="A334" s="38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95"/>
      <c r="O334" s="164"/>
      <c r="P334" s="200"/>
      <c r="Q334" s="200"/>
      <c r="R334" s="200"/>
      <c r="S334" s="200"/>
      <c r="T334" s="200"/>
      <c r="U334" s="200"/>
      <c r="V334" s="96"/>
      <c r="W334" s="96"/>
      <c r="X334" s="97"/>
      <c r="Y334" s="98"/>
      <c r="Z334" s="38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</row>
    <row r="335" spans="1:38" ht="14.25" customHeight="1" x14ac:dyDescent="0.25">
      <c r="A335" s="38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95"/>
      <c r="O335" s="164"/>
      <c r="P335" s="200"/>
      <c r="Q335" s="200"/>
      <c r="R335" s="200"/>
      <c r="S335" s="200"/>
      <c r="T335" s="200"/>
      <c r="U335" s="200"/>
      <c r="V335" s="96"/>
      <c r="W335" s="96"/>
      <c r="X335" s="97"/>
      <c r="Y335" s="98"/>
      <c r="Z335" s="38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</row>
    <row r="336" spans="1:38" ht="14.25" customHeight="1" x14ac:dyDescent="0.25">
      <c r="A336" s="38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95"/>
      <c r="O336" s="164"/>
      <c r="P336" s="200"/>
      <c r="Q336" s="200"/>
      <c r="R336" s="200"/>
      <c r="S336" s="200"/>
      <c r="T336" s="200"/>
      <c r="U336" s="200"/>
      <c r="V336" s="96"/>
      <c r="W336" s="96"/>
      <c r="X336" s="97"/>
      <c r="Y336" s="98"/>
      <c r="Z336" s="38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</row>
    <row r="337" spans="1:38" ht="14.25" customHeight="1" x14ac:dyDescent="0.25">
      <c r="A337" s="38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95"/>
      <c r="O337" s="164"/>
      <c r="P337" s="200"/>
      <c r="Q337" s="200"/>
      <c r="R337" s="200"/>
      <c r="S337" s="200"/>
      <c r="T337" s="200"/>
      <c r="U337" s="200"/>
      <c r="V337" s="96"/>
      <c r="W337" s="96"/>
      <c r="X337" s="97"/>
      <c r="Y337" s="98"/>
      <c r="Z337" s="38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</row>
    <row r="338" spans="1:38" ht="14.25" customHeight="1" x14ac:dyDescent="0.25">
      <c r="A338" s="38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95"/>
      <c r="O338" s="164"/>
      <c r="P338" s="200"/>
      <c r="Q338" s="200"/>
      <c r="R338" s="200"/>
      <c r="S338" s="200"/>
      <c r="T338" s="200"/>
      <c r="U338" s="200"/>
      <c r="V338" s="96"/>
      <c r="W338" s="96"/>
      <c r="X338" s="97"/>
      <c r="Y338" s="98"/>
      <c r="Z338" s="38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</row>
    <row r="339" spans="1:38" ht="14.25" customHeight="1" x14ac:dyDescent="0.25">
      <c r="A339" s="38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95"/>
      <c r="O339" s="164"/>
      <c r="P339" s="200"/>
      <c r="Q339" s="200"/>
      <c r="R339" s="200"/>
      <c r="S339" s="200"/>
      <c r="T339" s="200"/>
      <c r="U339" s="200"/>
      <c r="V339" s="96"/>
      <c r="W339" s="96"/>
      <c r="X339" s="97"/>
      <c r="Y339" s="98"/>
      <c r="Z339" s="38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</row>
    <row r="340" spans="1:38" ht="14.25" customHeight="1" x14ac:dyDescent="0.25">
      <c r="A340" s="38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95"/>
      <c r="O340" s="164"/>
      <c r="P340" s="200"/>
      <c r="Q340" s="200"/>
      <c r="R340" s="200"/>
      <c r="S340" s="200"/>
      <c r="T340" s="200"/>
      <c r="U340" s="200"/>
      <c r="V340" s="96"/>
      <c r="W340" s="96"/>
      <c r="X340" s="97"/>
      <c r="Y340" s="98"/>
      <c r="Z340" s="38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</row>
    <row r="341" spans="1:38" ht="14.25" customHeight="1" x14ac:dyDescent="0.25">
      <c r="A341" s="38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95"/>
      <c r="O341" s="164"/>
      <c r="P341" s="200"/>
      <c r="Q341" s="200"/>
      <c r="R341" s="200"/>
      <c r="S341" s="200"/>
      <c r="T341" s="200"/>
      <c r="U341" s="200"/>
      <c r="V341" s="96"/>
      <c r="W341" s="96"/>
      <c r="X341" s="97"/>
      <c r="Y341" s="98"/>
      <c r="Z341" s="38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</row>
    <row r="342" spans="1:38" ht="14.25" customHeight="1" x14ac:dyDescent="0.25">
      <c r="A342" s="38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95"/>
      <c r="O342" s="164"/>
      <c r="P342" s="200"/>
      <c r="Q342" s="200"/>
      <c r="R342" s="200"/>
      <c r="S342" s="200"/>
      <c r="T342" s="200"/>
      <c r="U342" s="200"/>
      <c r="V342" s="96"/>
      <c r="W342" s="96"/>
      <c r="X342" s="97"/>
      <c r="Y342" s="98"/>
      <c r="Z342" s="38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</row>
    <row r="343" spans="1:38" ht="14.25" customHeight="1" x14ac:dyDescent="0.25">
      <c r="A343" s="38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95"/>
      <c r="O343" s="164"/>
      <c r="P343" s="200"/>
      <c r="Q343" s="200"/>
      <c r="R343" s="200"/>
      <c r="S343" s="200"/>
      <c r="T343" s="200"/>
      <c r="U343" s="200"/>
      <c r="V343" s="96"/>
      <c r="W343" s="96"/>
      <c r="X343" s="97"/>
      <c r="Y343" s="98"/>
      <c r="Z343" s="38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</row>
    <row r="344" spans="1:38" ht="14.25" customHeight="1" x14ac:dyDescent="0.25">
      <c r="A344" s="38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95"/>
      <c r="O344" s="164"/>
      <c r="P344" s="200"/>
      <c r="Q344" s="200"/>
      <c r="R344" s="200"/>
      <c r="S344" s="200"/>
      <c r="T344" s="200"/>
      <c r="U344" s="200"/>
      <c r="V344" s="96"/>
      <c r="W344" s="96"/>
      <c r="X344" s="97"/>
      <c r="Y344" s="98"/>
      <c r="Z344" s="38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</row>
    <row r="345" spans="1:38" ht="14.25" customHeight="1" x14ac:dyDescent="0.25">
      <c r="A345" s="38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95"/>
      <c r="O345" s="164"/>
      <c r="P345" s="200"/>
      <c r="Q345" s="200"/>
      <c r="R345" s="200"/>
      <c r="S345" s="200"/>
      <c r="T345" s="200"/>
      <c r="U345" s="200"/>
      <c r="V345" s="96"/>
      <c r="W345" s="96"/>
      <c r="X345" s="97"/>
      <c r="Y345" s="98"/>
      <c r="Z345" s="38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</row>
    <row r="346" spans="1:38" ht="14.25" customHeight="1" x14ac:dyDescent="0.25">
      <c r="A346" s="38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95"/>
      <c r="O346" s="164"/>
      <c r="P346" s="200"/>
      <c r="Q346" s="200"/>
      <c r="R346" s="200"/>
      <c r="S346" s="200"/>
      <c r="T346" s="200"/>
      <c r="U346" s="200"/>
      <c r="V346" s="96"/>
      <c r="W346" s="96"/>
      <c r="X346" s="97"/>
      <c r="Y346" s="98"/>
      <c r="Z346" s="38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</row>
    <row r="347" spans="1:38" ht="14.25" customHeight="1" x14ac:dyDescent="0.25">
      <c r="A347" s="38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95"/>
      <c r="O347" s="164"/>
      <c r="P347" s="200"/>
      <c r="Q347" s="200"/>
      <c r="R347" s="200"/>
      <c r="S347" s="200"/>
      <c r="T347" s="200"/>
      <c r="U347" s="200"/>
      <c r="V347" s="96"/>
      <c r="W347" s="96"/>
      <c r="X347" s="97"/>
      <c r="Y347" s="98"/>
      <c r="Z347" s="38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</row>
    <row r="348" spans="1:38" ht="14.25" customHeight="1" x14ac:dyDescent="0.25">
      <c r="A348" s="38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95"/>
      <c r="O348" s="164"/>
      <c r="P348" s="200"/>
      <c r="Q348" s="200"/>
      <c r="R348" s="200"/>
      <c r="S348" s="200"/>
      <c r="T348" s="200"/>
      <c r="U348" s="200"/>
      <c r="V348" s="96"/>
      <c r="W348" s="96"/>
      <c r="X348" s="97"/>
      <c r="Y348" s="98"/>
      <c r="Z348" s="38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</row>
    <row r="349" spans="1:38" ht="14.25" customHeight="1" x14ac:dyDescent="0.25">
      <c r="A349" s="38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95"/>
      <c r="O349" s="164"/>
      <c r="P349" s="200"/>
      <c r="Q349" s="200"/>
      <c r="R349" s="200"/>
      <c r="S349" s="200"/>
      <c r="T349" s="200"/>
      <c r="U349" s="200"/>
      <c r="V349" s="96"/>
      <c r="W349" s="96"/>
      <c r="X349" s="97"/>
      <c r="Y349" s="98"/>
      <c r="Z349" s="38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</row>
    <row r="350" spans="1:38" ht="14.25" customHeight="1" x14ac:dyDescent="0.25">
      <c r="A350" s="38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95"/>
      <c r="O350" s="164"/>
      <c r="P350" s="200"/>
      <c r="Q350" s="200"/>
      <c r="R350" s="200"/>
      <c r="S350" s="200"/>
      <c r="T350" s="200"/>
      <c r="U350" s="200"/>
      <c r="V350" s="96"/>
      <c r="W350" s="96"/>
      <c r="X350" s="97"/>
      <c r="Y350" s="98"/>
      <c r="Z350" s="38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</row>
    <row r="351" spans="1:38" ht="14.25" customHeight="1" x14ac:dyDescent="0.25">
      <c r="A351" s="38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95"/>
      <c r="O351" s="164"/>
      <c r="P351" s="200"/>
      <c r="Q351" s="200"/>
      <c r="R351" s="200"/>
      <c r="S351" s="200"/>
      <c r="T351" s="200"/>
      <c r="U351" s="200"/>
      <c r="V351" s="96"/>
      <c r="W351" s="96"/>
      <c r="X351" s="97"/>
      <c r="Y351" s="98"/>
      <c r="Z351" s="38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</row>
    <row r="352" spans="1:38" ht="14.25" customHeight="1" x14ac:dyDescent="0.25">
      <c r="A352" s="38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95"/>
      <c r="O352" s="164"/>
      <c r="P352" s="200"/>
      <c r="Q352" s="200"/>
      <c r="R352" s="200"/>
      <c r="S352" s="200"/>
      <c r="T352" s="200"/>
      <c r="U352" s="200"/>
      <c r="V352" s="96"/>
      <c r="W352" s="96"/>
      <c r="X352" s="97"/>
      <c r="Y352" s="98"/>
      <c r="Z352" s="38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</row>
    <row r="353" spans="1:38" ht="14.25" customHeight="1" x14ac:dyDescent="0.25">
      <c r="A353" s="38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95"/>
      <c r="O353" s="164"/>
      <c r="P353" s="200"/>
      <c r="Q353" s="200"/>
      <c r="R353" s="200"/>
      <c r="S353" s="200"/>
      <c r="T353" s="200"/>
      <c r="U353" s="200"/>
      <c r="V353" s="96"/>
      <c r="W353" s="96"/>
      <c r="X353" s="97"/>
      <c r="Y353" s="98"/>
      <c r="Z353" s="38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</row>
    <row r="354" spans="1:38" ht="14.25" customHeight="1" x14ac:dyDescent="0.25">
      <c r="A354" s="38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95"/>
      <c r="O354" s="164"/>
      <c r="P354" s="200"/>
      <c r="Q354" s="200"/>
      <c r="R354" s="200"/>
      <c r="S354" s="200"/>
      <c r="T354" s="200"/>
      <c r="U354" s="200"/>
      <c r="V354" s="96"/>
      <c r="W354" s="96"/>
      <c r="X354" s="97"/>
      <c r="Y354" s="98"/>
      <c r="Z354" s="38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</row>
    <row r="355" spans="1:38" ht="14.25" customHeight="1" x14ac:dyDescent="0.25">
      <c r="A355" s="38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95"/>
      <c r="O355" s="164"/>
      <c r="P355" s="200"/>
      <c r="Q355" s="200"/>
      <c r="R355" s="200"/>
      <c r="S355" s="200"/>
      <c r="T355" s="200"/>
      <c r="U355" s="200"/>
      <c r="V355" s="96"/>
      <c r="W355" s="96"/>
      <c r="X355" s="97"/>
      <c r="Y355" s="98"/>
      <c r="Z355" s="38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</row>
    <row r="356" spans="1:38" ht="14.25" customHeight="1" x14ac:dyDescent="0.25">
      <c r="A356" s="38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95"/>
      <c r="O356" s="164"/>
      <c r="P356" s="200"/>
      <c r="Q356" s="200"/>
      <c r="R356" s="200"/>
      <c r="S356" s="200"/>
      <c r="T356" s="200"/>
      <c r="U356" s="200"/>
      <c r="V356" s="96"/>
      <c r="W356" s="96"/>
      <c r="X356" s="97"/>
      <c r="Y356" s="98"/>
      <c r="Z356" s="38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</row>
    <row r="357" spans="1:38" ht="14.25" customHeight="1" x14ac:dyDescent="0.25">
      <c r="A357" s="38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95"/>
      <c r="O357" s="164"/>
      <c r="P357" s="200"/>
      <c r="Q357" s="200"/>
      <c r="R357" s="200"/>
      <c r="S357" s="200"/>
      <c r="T357" s="200"/>
      <c r="U357" s="200"/>
      <c r="V357" s="96"/>
      <c r="W357" s="96"/>
      <c r="X357" s="97"/>
      <c r="Y357" s="98"/>
      <c r="Z357" s="38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</row>
    <row r="358" spans="1:38" ht="14.25" customHeight="1" x14ac:dyDescent="0.25">
      <c r="A358" s="38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95"/>
      <c r="O358" s="164"/>
      <c r="P358" s="200"/>
      <c r="Q358" s="200"/>
      <c r="R358" s="200"/>
      <c r="S358" s="200"/>
      <c r="T358" s="200"/>
      <c r="U358" s="200"/>
      <c r="V358" s="96"/>
      <c r="W358" s="96"/>
      <c r="X358" s="97"/>
      <c r="Y358" s="98"/>
      <c r="Z358" s="38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</row>
    <row r="359" spans="1:38" ht="14.25" customHeight="1" x14ac:dyDescent="0.25">
      <c r="A359" s="91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95"/>
      <c r="O359" s="164"/>
      <c r="P359" s="200"/>
      <c r="Q359" s="200"/>
      <c r="R359" s="200"/>
      <c r="S359" s="200"/>
      <c r="T359" s="200"/>
      <c r="U359" s="200"/>
      <c r="V359" s="96"/>
      <c r="W359" s="96"/>
      <c r="X359" s="97"/>
      <c r="Y359" s="98"/>
      <c r="Z359" s="38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</row>
    <row r="360" spans="1:38" ht="14.25" customHeight="1" x14ac:dyDescent="0.25">
      <c r="A360" s="91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95"/>
      <c r="O360" s="164"/>
      <c r="P360" s="200"/>
      <c r="Q360" s="200"/>
      <c r="R360" s="200"/>
      <c r="S360" s="200"/>
      <c r="T360" s="200"/>
      <c r="U360" s="200"/>
      <c r="V360" s="96"/>
      <c r="W360" s="96"/>
      <c r="X360" s="97"/>
      <c r="Y360" s="98"/>
      <c r="Z360" s="38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</row>
    <row r="361" spans="1:38" ht="14.25" customHeight="1" x14ac:dyDescent="0.25">
      <c r="A361" s="65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</row>
    <row r="362" spans="1:3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</row>
    <row r="363" spans="1:38" ht="14.25" customHeight="1" x14ac:dyDescent="0.25">
      <c r="A363" s="93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8"/>
      <c r="P363" s="38"/>
      <c r="Q363" s="38"/>
      <c r="R363" s="40"/>
      <c r="S363" s="40"/>
      <c r="T363" s="40"/>
      <c r="U363" s="40"/>
      <c r="V363" s="39"/>
      <c r="W363" s="38"/>
      <c r="X363" s="38"/>
      <c r="Y363" s="38"/>
      <c r="Z363" s="38"/>
      <c r="AA363" s="38"/>
      <c r="AB363" s="38"/>
      <c r="AC363" s="38"/>
      <c r="AD363" s="38"/>
      <c r="AE363" s="38"/>
      <c r="AF363" s="91"/>
      <c r="AG363" s="91"/>
      <c r="AH363" s="91"/>
      <c r="AI363" s="91"/>
      <c r="AJ363" s="91"/>
      <c r="AK363" s="91"/>
      <c r="AL363" s="91"/>
    </row>
    <row r="364" spans="1:3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</row>
    <row r="365" spans="1:38" ht="14.25" customHeight="1" x14ac:dyDescent="0.25">
      <c r="A365" s="91"/>
      <c r="B365" s="201"/>
      <c r="C365" s="202"/>
      <c r="D365" s="202"/>
      <c r="E365" s="165"/>
      <c r="F365" s="165"/>
      <c r="G365" s="165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165"/>
      <c r="W365" s="91"/>
      <c r="X365" s="91"/>
      <c r="Y365" s="37"/>
      <c r="Z365" s="93"/>
      <c r="AA365" s="91"/>
      <c r="AB365" s="91"/>
      <c r="AC365" s="91"/>
      <c r="AD365" s="91"/>
      <c r="AE365" s="93"/>
      <c r="AF365" s="91"/>
      <c r="AG365" s="91"/>
      <c r="AH365" s="91"/>
      <c r="AI365" s="91"/>
      <c r="AJ365" s="91"/>
      <c r="AK365" s="91"/>
      <c r="AL365" s="91"/>
    </row>
    <row r="366" spans="1:38" ht="14.25" customHeight="1" x14ac:dyDescent="0.25">
      <c r="A366" s="91"/>
      <c r="B366" s="203"/>
      <c r="C366" s="203"/>
      <c r="D366" s="203"/>
      <c r="E366" s="99"/>
      <c r="F366" s="99"/>
      <c r="G366" s="99"/>
      <c r="H366" s="204"/>
      <c r="I366" s="204"/>
      <c r="J366" s="204"/>
      <c r="K366" s="204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101"/>
      <c r="W366" s="91"/>
      <c r="X366" s="91"/>
      <c r="Y366" s="103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</row>
    <row r="367" spans="1:38" ht="14.25" customHeight="1" x14ac:dyDescent="0.25">
      <c r="A367" s="91"/>
      <c r="B367" s="203"/>
      <c r="C367" s="203"/>
      <c r="D367" s="203"/>
      <c r="E367" s="99"/>
      <c r="F367" s="99"/>
      <c r="G367" s="99"/>
      <c r="H367" s="204"/>
      <c r="I367" s="204"/>
      <c r="J367" s="204"/>
      <c r="K367" s="204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101"/>
      <c r="W367" s="91"/>
      <c r="X367" s="91"/>
      <c r="Y367" s="103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</row>
    <row r="368" spans="1:38" ht="14.25" customHeight="1" x14ac:dyDescent="0.25">
      <c r="A368" s="91"/>
      <c r="B368" s="203"/>
      <c r="C368" s="203"/>
      <c r="D368" s="203"/>
      <c r="E368" s="99"/>
      <c r="F368" s="99"/>
      <c r="G368" s="99"/>
      <c r="H368" s="204"/>
      <c r="I368" s="204"/>
      <c r="J368" s="204"/>
      <c r="K368" s="204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101"/>
      <c r="W368" s="91"/>
      <c r="X368" s="91"/>
      <c r="Y368" s="103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</row>
    <row r="369" spans="1:38" ht="14.25" customHeight="1" x14ac:dyDescent="0.25">
      <c r="A369" s="91"/>
      <c r="B369" s="203"/>
      <c r="C369" s="203"/>
      <c r="D369" s="203"/>
      <c r="E369" s="99"/>
      <c r="F369" s="99"/>
      <c r="G369" s="99"/>
      <c r="H369" s="204"/>
      <c r="I369" s="204"/>
      <c r="J369" s="204"/>
      <c r="K369" s="204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101"/>
      <c r="W369" s="91"/>
      <c r="X369" s="91"/>
      <c r="Y369" s="103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</row>
    <row r="370" spans="1:38" ht="14.25" customHeight="1" x14ac:dyDescent="0.25">
      <c r="A370" s="91"/>
      <c r="B370" s="203"/>
      <c r="C370" s="203"/>
      <c r="D370" s="203"/>
      <c r="E370" s="99"/>
      <c r="F370" s="99"/>
      <c r="G370" s="99"/>
      <c r="H370" s="204"/>
      <c r="I370" s="204"/>
      <c r="J370" s="204"/>
      <c r="K370" s="204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101"/>
      <c r="W370" s="91"/>
      <c r="X370" s="91"/>
      <c r="Y370" s="103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</row>
    <row r="371" spans="1:38" ht="14.25" customHeight="1" x14ac:dyDescent="0.25">
      <c r="A371" s="91"/>
      <c r="B371" s="203"/>
      <c r="C371" s="203"/>
      <c r="D371" s="203"/>
      <c r="E371" s="99"/>
      <c r="F371" s="99"/>
      <c r="G371" s="99"/>
      <c r="H371" s="204"/>
      <c r="I371" s="204"/>
      <c r="J371" s="204"/>
      <c r="K371" s="204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101"/>
      <c r="W371" s="91"/>
      <c r="X371" s="91"/>
      <c r="Y371" s="103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</row>
    <row r="372" spans="1:38" ht="14.25" customHeight="1" x14ac:dyDescent="0.25">
      <c r="A372" s="91"/>
      <c r="B372" s="203"/>
      <c r="C372" s="203"/>
      <c r="D372" s="203"/>
      <c r="E372" s="99"/>
      <c r="F372" s="99"/>
      <c r="G372" s="99"/>
      <c r="H372" s="204"/>
      <c r="I372" s="204"/>
      <c r="J372" s="204"/>
      <c r="K372" s="204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101"/>
      <c r="W372" s="91"/>
      <c r="X372" s="91"/>
      <c r="Y372" s="103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</row>
    <row r="373" spans="1:38" ht="14.25" customHeight="1" x14ac:dyDescent="0.25">
      <c r="A373" s="91"/>
      <c r="B373" s="203"/>
      <c r="C373" s="203"/>
      <c r="D373" s="203"/>
      <c r="E373" s="99"/>
      <c r="F373" s="99"/>
      <c r="G373" s="99"/>
      <c r="H373" s="204"/>
      <c r="I373" s="204"/>
      <c r="J373" s="204"/>
      <c r="K373" s="204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101"/>
      <c r="W373" s="91"/>
      <c r="X373" s="91"/>
      <c r="Y373" s="103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</row>
    <row r="374" spans="1:38" ht="14.25" customHeight="1" x14ac:dyDescent="0.25">
      <c r="A374" s="91"/>
      <c r="B374" s="203"/>
      <c r="C374" s="203"/>
      <c r="D374" s="203"/>
      <c r="E374" s="99"/>
      <c r="F374" s="99"/>
      <c r="G374" s="99"/>
      <c r="H374" s="204"/>
      <c r="I374" s="204"/>
      <c r="J374" s="204"/>
      <c r="K374" s="204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101"/>
      <c r="W374" s="91"/>
      <c r="X374" s="91"/>
      <c r="Y374" s="103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</row>
    <row r="375" spans="1:38" ht="14.25" customHeight="1" x14ac:dyDescent="0.25">
      <c r="A375" s="91"/>
      <c r="B375" s="203"/>
      <c r="C375" s="203"/>
      <c r="D375" s="203"/>
      <c r="E375" s="99"/>
      <c r="F375" s="99"/>
      <c r="G375" s="99"/>
      <c r="H375" s="204"/>
      <c r="I375" s="204"/>
      <c r="J375" s="204"/>
      <c r="K375" s="204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101"/>
      <c r="W375" s="91"/>
      <c r="X375" s="91"/>
      <c r="Y375" s="103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</row>
    <row r="376" spans="1:38" ht="14.25" customHeight="1" x14ac:dyDescent="0.25">
      <c r="A376" s="91"/>
      <c r="B376" s="203"/>
      <c r="C376" s="203"/>
      <c r="D376" s="203"/>
      <c r="E376" s="99"/>
      <c r="F376" s="99"/>
      <c r="G376" s="99"/>
      <c r="H376" s="204"/>
      <c r="I376" s="204"/>
      <c r="J376" s="204"/>
      <c r="K376" s="204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101"/>
      <c r="W376" s="91"/>
      <c r="X376" s="91"/>
      <c r="Y376" s="103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</row>
    <row r="377" spans="1:38" ht="14.25" customHeight="1" x14ac:dyDescent="0.25">
      <c r="A377" s="91"/>
      <c r="B377" s="203"/>
      <c r="C377" s="203"/>
      <c r="D377" s="203"/>
      <c r="E377" s="99"/>
      <c r="F377" s="99"/>
      <c r="G377" s="99"/>
      <c r="H377" s="204"/>
      <c r="I377" s="204"/>
      <c r="J377" s="204"/>
      <c r="K377" s="204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101"/>
      <c r="W377" s="91"/>
      <c r="X377" s="91"/>
      <c r="Y377" s="103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</row>
    <row r="378" spans="1:38" ht="14.25" customHeight="1" x14ac:dyDescent="0.25">
      <c r="A378" s="91"/>
      <c r="B378" s="203"/>
      <c r="C378" s="203"/>
      <c r="D378" s="203"/>
      <c r="E378" s="99"/>
      <c r="F378" s="99"/>
      <c r="G378" s="99"/>
      <c r="H378" s="204"/>
      <c r="I378" s="204"/>
      <c r="J378" s="204"/>
      <c r="K378" s="204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101"/>
      <c r="W378" s="91"/>
      <c r="X378" s="91"/>
      <c r="Y378" s="103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</row>
    <row r="379" spans="1:38" ht="14.25" customHeight="1" x14ac:dyDescent="0.25">
      <c r="A379" s="91"/>
      <c r="B379" s="203"/>
      <c r="C379" s="203"/>
      <c r="D379" s="203"/>
      <c r="E379" s="99"/>
      <c r="F379" s="99"/>
      <c r="G379" s="99"/>
      <c r="H379" s="204"/>
      <c r="I379" s="204"/>
      <c r="J379" s="204"/>
      <c r="K379" s="204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101"/>
      <c r="W379" s="91"/>
      <c r="X379" s="91"/>
      <c r="Y379" s="103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</row>
    <row r="380" spans="1:38" ht="14.25" customHeight="1" x14ac:dyDescent="0.25">
      <c r="A380" s="91"/>
      <c r="B380" s="203"/>
      <c r="C380" s="203"/>
      <c r="D380" s="203"/>
      <c r="E380" s="99"/>
      <c r="F380" s="99"/>
      <c r="G380" s="99"/>
      <c r="H380" s="204"/>
      <c r="I380" s="204"/>
      <c r="J380" s="204"/>
      <c r="K380" s="204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101"/>
      <c r="W380" s="91"/>
      <c r="X380" s="91"/>
      <c r="Y380" s="103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</row>
    <row r="381" spans="1:38" ht="14.25" customHeight="1" x14ac:dyDescent="0.25">
      <c r="A381" s="91"/>
      <c r="B381" s="203"/>
      <c r="C381" s="203"/>
      <c r="D381" s="203"/>
      <c r="E381" s="99"/>
      <c r="F381" s="99"/>
      <c r="G381" s="99"/>
      <c r="H381" s="204"/>
      <c r="I381" s="204"/>
      <c r="J381" s="204"/>
      <c r="K381" s="204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101"/>
      <c r="W381" s="91"/>
      <c r="X381" s="91"/>
      <c r="Y381" s="103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</row>
    <row r="382" spans="1:38" ht="14.25" customHeight="1" x14ac:dyDescent="0.25">
      <c r="A382" s="91"/>
      <c r="B382" s="203"/>
      <c r="C382" s="203"/>
      <c r="D382" s="203"/>
      <c r="E382" s="99"/>
      <c r="F382" s="99"/>
      <c r="G382" s="99"/>
      <c r="H382" s="204"/>
      <c r="I382" s="204"/>
      <c r="J382" s="204"/>
      <c r="K382" s="204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101"/>
      <c r="W382" s="91"/>
      <c r="X382" s="91"/>
      <c r="Y382" s="103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</row>
    <row r="383" spans="1:38" ht="14.25" customHeight="1" x14ac:dyDescent="0.25">
      <c r="A383" s="91"/>
      <c r="B383" s="203"/>
      <c r="C383" s="203"/>
      <c r="D383" s="203"/>
      <c r="E383" s="99"/>
      <c r="F383" s="99"/>
      <c r="G383" s="99"/>
      <c r="H383" s="204"/>
      <c r="I383" s="204"/>
      <c r="J383" s="204"/>
      <c r="K383" s="204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101"/>
      <c r="W383" s="91"/>
      <c r="X383" s="91"/>
      <c r="Y383" s="103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</row>
    <row r="384" spans="1:3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105"/>
      <c r="M384" s="105"/>
      <c r="N384" s="105"/>
      <c r="O384" s="105"/>
      <c r="P384" s="105"/>
      <c r="Q384" s="91"/>
      <c r="R384" s="91"/>
      <c r="S384" s="91"/>
      <c r="T384" s="91"/>
      <c r="U384" s="91"/>
      <c r="V384" s="91"/>
      <c r="W384" s="91"/>
      <c r="X384" s="91"/>
      <c r="Y384" s="102"/>
      <c r="Z384" s="10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</row>
    <row r="385" spans="1:38" ht="14.25" customHeight="1" x14ac:dyDescent="0.25">
      <c r="A385" s="38"/>
      <c r="B385" s="91"/>
      <c r="C385" s="91"/>
      <c r="D385" s="91"/>
      <c r="E385" s="91"/>
      <c r="F385" s="91"/>
      <c r="G385" s="91"/>
      <c r="H385" s="91"/>
      <c r="I385" s="91"/>
      <c r="J385" s="91"/>
      <c r="K385" s="105"/>
      <c r="L385" s="105"/>
      <c r="M385" s="105"/>
      <c r="N385" s="105"/>
      <c r="O385" s="105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</row>
    <row r="386" spans="1:38" ht="14.25" customHeight="1" x14ac:dyDescent="0.25">
      <c r="A386" s="38"/>
      <c r="B386" s="201"/>
      <c r="C386" s="202"/>
      <c r="D386" s="202"/>
      <c r="E386" s="206"/>
      <c r="F386" s="206"/>
      <c r="G386" s="206"/>
      <c r="H386" s="206"/>
      <c r="I386" s="206"/>
      <c r="J386" s="206"/>
      <c r="K386" s="206"/>
      <c r="L386" s="206"/>
      <c r="M386" s="206"/>
      <c r="N386" s="165"/>
      <c r="O386" s="165"/>
      <c r="P386" s="165"/>
      <c r="Q386" s="201"/>
      <c r="R386" s="201"/>
      <c r="S386" s="201"/>
      <c r="T386" s="201"/>
      <c r="U386" s="201"/>
      <c r="V386" s="201"/>
      <c r="W386" s="165"/>
      <c r="X386" s="165"/>
      <c r="Y386" s="165"/>
      <c r="Z386" s="165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</row>
    <row r="387" spans="1:38" ht="14.25" customHeight="1" x14ac:dyDescent="0.25">
      <c r="A387" s="38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95"/>
      <c r="O387" s="164"/>
      <c r="P387" s="164"/>
      <c r="Q387" s="200"/>
      <c r="R387" s="200"/>
      <c r="S387" s="200"/>
      <c r="T387" s="200"/>
      <c r="U387" s="200"/>
      <c r="V387" s="200"/>
      <c r="W387" s="96"/>
      <c r="X387" s="96"/>
      <c r="Y387" s="97"/>
      <c r="Z387" s="98"/>
      <c r="AA387" s="38"/>
      <c r="AB387" s="38"/>
      <c r="AC387" s="38"/>
      <c r="AD387" s="91"/>
      <c r="AE387" s="91"/>
      <c r="AF387" s="91"/>
      <c r="AG387" s="91"/>
      <c r="AH387" s="91"/>
      <c r="AI387" s="91"/>
      <c r="AJ387" s="91"/>
      <c r="AK387" s="91"/>
      <c r="AL387" s="91"/>
    </row>
    <row r="388" spans="1:38" ht="14.25" customHeight="1" x14ac:dyDescent="0.25">
      <c r="A388" s="38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95"/>
      <c r="O388" s="164"/>
      <c r="P388" s="164"/>
      <c r="Q388" s="200"/>
      <c r="R388" s="200"/>
      <c r="S388" s="200"/>
      <c r="T388" s="200"/>
      <c r="U388" s="200"/>
      <c r="V388" s="200"/>
      <c r="W388" s="96"/>
      <c r="X388" s="96"/>
      <c r="Y388" s="97"/>
      <c r="Z388" s="98"/>
      <c r="AA388" s="38"/>
      <c r="AB388" s="38"/>
      <c r="AC388" s="38"/>
      <c r="AD388" s="91"/>
      <c r="AE388" s="91"/>
      <c r="AF388" s="91"/>
      <c r="AG388" s="91"/>
      <c r="AH388" s="91"/>
      <c r="AI388" s="91"/>
      <c r="AJ388" s="91"/>
      <c r="AK388" s="91"/>
      <c r="AL388" s="91"/>
    </row>
    <row r="389" spans="1:38" ht="14.25" customHeight="1" x14ac:dyDescent="0.25">
      <c r="A389" s="38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95"/>
      <c r="O389" s="164"/>
      <c r="P389" s="164"/>
      <c r="Q389" s="200"/>
      <c r="R389" s="200"/>
      <c r="S389" s="200"/>
      <c r="T389" s="200"/>
      <c r="U389" s="200"/>
      <c r="V389" s="200"/>
      <c r="W389" s="96"/>
      <c r="X389" s="96"/>
      <c r="Y389" s="97"/>
      <c r="Z389" s="98"/>
      <c r="AA389" s="38"/>
      <c r="AB389" s="38"/>
      <c r="AC389" s="38"/>
      <c r="AD389" s="91"/>
      <c r="AE389" s="91"/>
      <c r="AF389" s="91"/>
      <c r="AG389" s="91"/>
      <c r="AH389" s="91"/>
      <c r="AI389" s="91"/>
      <c r="AJ389" s="91"/>
      <c r="AK389" s="91"/>
      <c r="AL389" s="91"/>
    </row>
    <row r="390" spans="1:38" ht="14.25" customHeight="1" x14ac:dyDescent="0.25">
      <c r="A390" s="38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95"/>
      <c r="O390" s="164"/>
      <c r="P390" s="164"/>
      <c r="Q390" s="200"/>
      <c r="R390" s="200"/>
      <c r="S390" s="200"/>
      <c r="T390" s="200"/>
      <c r="U390" s="200"/>
      <c r="V390" s="200"/>
      <c r="W390" s="96"/>
      <c r="X390" s="96"/>
      <c r="Y390" s="97"/>
      <c r="Z390" s="98"/>
      <c r="AA390" s="38"/>
      <c r="AB390" s="38"/>
      <c r="AC390" s="38"/>
      <c r="AD390" s="91"/>
      <c r="AE390" s="91"/>
      <c r="AF390" s="91"/>
      <c r="AG390" s="91"/>
      <c r="AH390" s="91"/>
      <c r="AI390" s="91"/>
      <c r="AJ390" s="91"/>
      <c r="AK390" s="91"/>
      <c r="AL390" s="91"/>
    </row>
    <row r="391" spans="1:38" ht="14.25" customHeight="1" x14ac:dyDescent="0.25">
      <c r="A391" s="38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95"/>
      <c r="O391" s="164"/>
      <c r="P391" s="164"/>
      <c r="Q391" s="200"/>
      <c r="R391" s="200"/>
      <c r="S391" s="200"/>
      <c r="T391" s="200"/>
      <c r="U391" s="200"/>
      <c r="V391" s="200"/>
      <c r="W391" s="96"/>
      <c r="X391" s="96"/>
      <c r="Y391" s="97"/>
      <c r="Z391" s="98"/>
      <c r="AA391" s="38"/>
      <c r="AB391" s="38"/>
      <c r="AC391" s="38"/>
      <c r="AD391" s="91"/>
      <c r="AE391" s="91"/>
      <c r="AF391" s="91"/>
      <c r="AG391" s="91"/>
      <c r="AH391" s="91"/>
      <c r="AI391" s="91"/>
      <c r="AJ391" s="91"/>
      <c r="AK391" s="91"/>
      <c r="AL391" s="91"/>
    </row>
    <row r="392" spans="1:38" ht="14.25" customHeight="1" x14ac:dyDescent="0.25">
      <c r="A392" s="38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95"/>
      <c r="O392" s="164"/>
      <c r="P392" s="164"/>
      <c r="Q392" s="200"/>
      <c r="R392" s="200"/>
      <c r="S392" s="200"/>
      <c r="T392" s="200"/>
      <c r="U392" s="200"/>
      <c r="V392" s="200"/>
      <c r="W392" s="96"/>
      <c r="X392" s="96"/>
      <c r="Y392" s="97"/>
      <c r="Z392" s="98"/>
      <c r="AA392" s="38"/>
      <c r="AB392" s="38"/>
      <c r="AC392" s="38"/>
      <c r="AD392" s="91"/>
      <c r="AE392" s="91"/>
      <c r="AF392" s="91"/>
      <c r="AG392" s="91"/>
      <c r="AH392" s="91"/>
      <c r="AI392" s="91"/>
      <c r="AJ392" s="91"/>
      <c r="AK392" s="91"/>
      <c r="AL392" s="91"/>
    </row>
    <row r="393" spans="1:38" ht="14.25" customHeight="1" x14ac:dyDescent="0.25">
      <c r="A393" s="38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95"/>
      <c r="O393" s="164"/>
      <c r="P393" s="164"/>
      <c r="Q393" s="200"/>
      <c r="R393" s="200"/>
      <c r="S393" s="200"/>
      <c r="T393" s="200"/>
      <c r="U393" s="200"/>
      <c r="V393" s="200"/>
      <c r="W393" s="96"/>
      <c r="X393" s="96"/>
      <c r="Y393" s="97"/>
      <c r="Z393" s="98"/>
      <c r="AA393" s="38"/>
      <c r="AB393" s="38"/>
      <c r="AC393" s="38"/>
      <c r="AD393" s="91"/>
      <c r="AE393" s="91"/>
      <c r="AF393" s="91"/>
      <c r="AG393" s="91"/>
      <c r="AH393" s="91"/>
      <c r="AI393" s="91"/>
      <c r="AJ393" s="91"/>
      <c r="AK393" s="91"/>
      <c r="AL393" s="91"/>
    </row>
    <row r="394" spans="1:38" ht="14.25" customHeight="1" x14ac:dyDescent="0.25">
      <c r="A394" s="38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95"/>
      <c r="O394" s="164"/>
      <c r="P394" s="164"/>
      <c r="Q394" s="200"/>
      <c r="R394" s="200"/>
      <c r="S394" s="200"/>
      <c r="T394" s="200"/>
      <c r="U394" s="200"/>
      <c r="V394" s="200"/>
      <c r="W394" s="96"/>
      <c r="X394" s="96"/>
      <c r="Y394" s="97"/>
      <c r="Z394" s="98"/>
      <c r="AA394" s="38"/>
      <c r="AB394" s="38"/>
      <c r="AC394" s="38"/>
      <c r="AD394" s="91"/>
      <c r="AE394" s="91"/>
      <c r="AF394" s="91"/>
      <c r="AG394" s="91"/>
      <c r="AH394" s="91"/>
      <c r="AI394" s="91"/>
      <c r="AJ394" s="91"/>
      <c r="AK394" s="91"/>
      <c r="AL394" s="91"/>
    </row>
    <row r="395" spans="1:38" ht="14.25" customHeight="1" x14ac:dyDescent="0.25">
      <c r="A395" s="38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95"/>
      <c r="O395" s="164"/>
      <c r="P395" s="164"/>
      <c r="Q395" s="200"/>
      <c r="R395" s="200"/>
      <c r="S395" s="200"/>
      <c r="T395" s="200"/>
      <c r="U395" s="200"/>
      <c r="V395" s="200"/>
      <c r="W395" s="96"/>
      <c r="X395" s="96"/>
      <c r="Y395" s="97"/>
      <c r="Z395" s="98"/>
      <c r="AA395" s="38"/>
      <c r="AB395" s="38"/>
      <c r="AC395" s="38"/>
      <c r="AD395" s="91"/>
      <c r="AE395" s="91"/>
      <c r="AF395" s="91"/>
      <c r="AG395" s="91"/>
      <c r="AH395" s="91"/>
      <c r="AI395" s="91"/>
      <c r="AJ395" s="91"/>
      <c r="AK395" s="91"/>
      <c r="AL395" s="91"/>
    </row>
    <row r="396" spans="1:38" ht="14.25" customHeight="1" x14ac:dyDescent="0.25">
      <c r="A396" s="38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95"/>
      <c r="O396" s="164"/>
      <c r="P396" s="164"/>
      <c r="Q396" s="200"/>
      <c r="R396" s="200"/>
      <c r="S396" s="200"/>
      <c r="T396" s="200"/>
      <c r="U396" s="200"/>
      <c r="V396" s="200"/>
      <c r="W396" s="96"/>
      <c r="X396" s="96"/>
      <c r="Y396" s="97"/>
      <c r="Z396" s="98"/>
      <c r="AA396" s="38"/>
      <c r="AB396" s="38"/>
      <c r="AC396" s="38"/>
      <c r="AD396" s="91"/>
      <c r="AE396" s="91"/>
      <c r="AF396" s="91"/>
      <c r="AG396" s="91"/>
      <c r="AH396" s="91"/>
      <c r="AI396" s="91"/>
      <c r="AJ396" s="91"/>
      <c r="AK396" s="91"/>
      <c r="AL396" s="91"/>
    </row>
    <row r="397" spans="1:38" ht="14.25" customHeight="1" x14ac:dyDescent="0.25">
      <c r="A397" s="38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95"/>
      <c r="O397" s="164"/>
      <c r="P397" s="164"/>
      <c r="Q397" s="200"/>
      <c r="R397" s="200"/>
      <c r="S397" s="200"/>
      <c r="T397" s="200"/>
      <c r="U397" s="200"/>
      <c r="V397" s="200"/>
      <c r="W397" s="96"/>
      <c r="X397" s="96"/>
      <c r="Y397" s="97"/>
      <c r="Z397" s="98"/>
      <c r="AA397" s="38"/>
      <c r="AB397" s="38"/>
      <c r="AC397" s="38"/>
      <c r="AD397" s="91"/>
      <c r="AE397" s="91"/>
      <c r="AF397" s="91"/>
      <c r="AG397" s="91"/>
      <c r="AH397" s="91"/>
      <c r="AI397" s="91"/>
      <c r="AJ397" s="91"/>
      <c r="AK397" s="91"/>
      <c r="AL397" s="91"/>
    </row>
    <row r="398" spans="1:38" ht="14.25" customHeight="1" x14ac:dyDescent="0.25">
      <c r="A398" s="38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95"/>
      <c r="O398" s="164"/>
      <c r="P398" s="164"/>
      <c r="Q398" s="200"/>
      <c r="R398" s="200"/>
      <c r="S398" s="200"/>
      <c r="T398" s="200"/>
      <c r="U398" s="200"/>
      <c r="V398" s="200"/>
      <c r="W398" s="96"/>
      <c r="X398" s="96"/>
      <c r="Y398" s="97"/>
      <c r="Z398" s="98"/>
      <c r="AA398" s="38"/>
      <c r="AB398" s="38"/>
      <c r="AC398" s="38"/>
      <c r="AD398" s="91"/>
      <c r="AE398" s="91"/>
      <c r="AF398" s="91"/>
      <c r="AG398" s="91"/>
      <c r="AH398" s="91"/>
      <c r="AI398" s="91"/>
      <c r="AJ398" s="91"/>
      <c r="AK398" s="91"/>
      <c r="AL398" s="91"/>
    </row>
    <row r="399" spans="1:38" ht="14.25" customHeight="1" x14ac:dyDescent="0.25">
      <c r="A399" s="38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95"/>
      <c r="O399" s="164"/>
      <c r="P399" s="164"/>
      <c r="Q399" s="200"/>
      <c r="R399" s="200"/>
      <c r="S399" s="200"/>
      <c r="T399" s="200"/>
      <c r="U399" s="200"/>
      <c r="V399" s="200"/>
      <c r="W399" s="96"/>
      <c r="X399" s="96"/>
      <c r="Y399" s="97"/>
      <c r="Z399" s="98"/>
      <c r="AA399" s="38"/>
      <c r="AB399" s="38"/>
      <c r="AC399" s="38"/>
      <c r="AD399" s="91"/>
      <c r="AE399" s="91"/>
      <c r="AF399" s="91"/>
      <c r="AG399" s="91"/>
      <c r="AH399" s="91"/>
      <c r="AI399" s="91"/>
      <c r="AJ399" s="91"/>
      <c r="AK399" s="91"/>
      <c r="AL399" s="91"/>
    </row>
    <row r="400" spans="1:38" ht="14.25" customHeight="1" x14ac:dyDescent="0.25">
      <c r="A400" s="38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95"/>
      <c r="O400" s="164"/>
      <c r="P400" s="164"/>
      <c r="Q400" s="200"/>
      <c r="R400" s="200"/>
      <c r="S400" s="200"/>
      <c r="T400" s="200"/>
      <c r="U400" s="200"/>
      <c r="V400" s="200"/>
      <c r="W400" s="96"/>
      <c r="X400" s="96"/>
      <c r="Y400" s="97"/>
      <c r="Z400" s="98"/>
      <c r="AA400" s="38"/>
      <c r="AB400" s="38"/>
      <c r="AC400" s="38"/>
      <c r="AD400" s="91"/>
      <c r="AE400" s="91"/>
      <c r="AF400" s="91"/>
      <c r="AG400" s="91"/>
      <c r="AH400" s="91"/>
      <c r="AI400" s="91"/>
      <c r="AJ400" s="91"/>
      <c r="AK400" s="91"/>
      <c r="AL400" s="91"/>
    </row>
    <row r="401" spans="1:38" ht="14.25" customHeight="1" x14ac:dyDescent="0.25">
      <c r="A401" s="38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95"/>
      <c r="O401" s="164"/>
      <c r="P401" s="164"/>
      <c r="Q401" s="200"/>
      <c r="R401" s="200"/>
      <c r="S401" s="200"/>
      <c r="T401" s="200"/>
      <c r="U401" s="200"/>
      <c r="V401" s="200"/>
      <c r="W401" s="96"/>
      <c r="X401" s="96"/>
      <c r="Y401" s="97"/>
      <c r="Z401" s="98"/>
      <c r="AA401" s="38"/>
      <c r="AB401" s="38"/>
      <c r="AC401" s="38"/>
      <c r="AD401" s="91"/>
      <c r="AE401" s="91"/>
      <c r="AF401" s="91"/>
      <c r="AG401" s="91"/>
      <c r="AH401" s="91"/>
      <c r="AI401" s="91"/>
      <c r="AJ401" s="91"/>
      <c r="AK401" s="91"/>
      <c r="AL401" s="91"/>
    </row>
    <row r="402" spans="1:38" ht="14.25" customHeight="1" x14ac:dyDescent="0.25">
      <c r="A402" s="38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95"/>
      <c r="O402" s="164"/>
      <c r="P402" s="164"/>
      <c r="Q402" s="200"/>
      <c r="R402" s="200"/>
      <c r="S402" s="200"/>
      <c r="T402" s="200"/>
      <c r="U402" s="200"/>
      <c r="V402" s="200"/>
      <c r="W402" s="96"/>
      <c r="X402" s="96"/>
      <c r="Y402" s="97"/>
      <c r="Z402" s="98"/>
      <c r="AA402" s="38"/>
      <c r="AB402" s="38"/>
      <c r="AC402" s="38"/>
      <c r="AD402" s="91"/>
      <c r="AE402" s="91"/>
      <c r="AF402" s="91"/>
      <c r="AG402" s="91"/>
      <c r="AH402" s="91"/>
      <c r="AI402" s="91"/>
      <c r="AJ402" s="91"/>
      <c r="AK402" s="91"/>
      <c r="AL402" s="91"/>
    </row>
    <row r="403" spans="1:38" ht="14.25" customHeight="1" x14ac:dyDescent="0.25">
      <c r="A403" s="38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95"/>
      <c r="O403" s="164"/>
      <c r="P403" s="164"/>
      <c r="Q403" s="200"/>
      <c r="R403" s="200"/>
      <c r="S403" s="200"/>
      <c r="T403" s="200"/>
      <c r="U403" s="200"/>
      <c r="V403" s="200"/>
      <c r="W403" s="96"/>
      <c r="X403" s="96"/>
      <c r="Y403" s="97"/>
      <c r="Z403" s="98"/>
      <c r="AA403" s="38"/>
      <c r="AB403" s="38"/>
      <c r="AC403" s="38"/>
      <c r="AD403" s="91"/>
      <c r="AE403" s="91"/>
      <c r="AF403" s="91"/>
      <c r="AG403" s="91"/>
      <c r="AH403" s="91"/>
      <c r="AI403" s="91"/>
      <c r="AJ403" s="91"/>
      <c r="AK403" s="91"/>
      <c r="AL403" s="91"/>
    </row>
    <row r="404" spans="1:38" ht="14.25" customHeight="1" x14ac:dyDescent="0.25">
      <c r="A404" s="38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95"/>
      <c r="O404" s="164"/>
      <c r="P404" s="164"/>
      <c r="Q404" s="200"/>
      <c r="R404" s="200"/>
      <c r="S404" s="200"/>
      <c r="T404" s="200"/>
      <c r="U404" s="200"/>
      <c r="V404" s="200"/>
      <c r="W404" s="96"/>
      <c r="X404" s="96"/>
      <c r="Y404" s="97"/>
      <c r="Z404" s="98"/>
      <c r="AA404" s="38"/>
      <c r="AB404" s="38"/>
      <c r="AC404" s="38"/>
      <c r="AD404" s="91"/>
      <c r="AE404" s="91"/>
      <c r="AF404" s="91"/>
      <c r="AG404" s="91"/>
      <c r="AH404" s="91"/>
      <c r="AI404" s="91"/>
      <c r="AJ404" s="91"/>
      <c r="AK404" s="91"/>
      <c r="AL404" s="91"/>
    </row>
    <row r="405" spans="1:38" ht="14.25" customHeight="1" x14ac:dyDescent="0.25">
      <c r="A405" s="38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95"/>
      <c r="O405" s="164"/>
      <c r="P405" s="164"/>
      <c r="Q405" s="200"/>
      <c r="R405" s="200"/>
      <c r="S405" s="200"/>
      <c r="T405" s="200"/>
      <c r="U405" s="200"/>
      <c r="V405" s="200"/>
      <c r="W405" s="96"/>
      <c r="X405" s="96"/>
      <c r="Y405" s="97"/>
      <c r="Z405" s="98"/>
      <c r="AA405" s="38"/>
      <c r="AB405" s="38"/>
      <c r="AC405" s="38"/>
      <c r="AD405" s="91"/>
      <c r="AE405" s="91"/>
      <c r="AF405" s="91"/>
      <c r="AG405" s="91"/>
      <c r="AH405" s="91"/>
      <c r="AI405" s="91"/>
      <c r="AJ405" s="91"/>
      <c r="AK405" s="91"/>
      <c r="AL405" s="91"/>
    </row>
    <row r="406" spans="1:38" ht="14.25" customHeight="1" x14ac:dyDescent="0.25">
      <c r="A406" s="38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95"/>
      <c r="O406" s="164"/>
      <c r="P406" s="164"/>
      <c r="Q406" s="200"/>
      <c r="R406" s="200"/>
      <c r="S406" s="200"/>
      <c r="T406" s="200"/>
      <c r="U406" s="200"/>
      <c r="V406" s="200"/>
      <c r="W406" s="96"/>
      <c r="X406" s="96"/>
      <c r="Y406" s="97"/>
      <c r="Z406" s="98"/>
      <c r="AA406" s="38"/>
      <c r="AB406" s="38"/>
      <c r="AC406" s="38"/>
      <c r="AD406" s="91"/>
      <c r="AE406" s="91"/>
      <c r="AF406" s="91"/>
      <c r="AG406" s="91"/>
      <c r="AH406" s="91"/>
      <c r="AI406" s="91"/>
      <c r="AJ406" s="91"/>
      <c r="AK406" s="91"/>
      <c r="AL406" s="91"/>
    </row>
    <row r="407" spans="1:38" ht="14.25" customHeight="1" x14ac:dyDescent="0.25">
      <c r="A407" s="38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95"/>
      <c r="O407" s="164"/>
      <c r="P407" s="164"/>
      <c r="Q407" s="200"/>
      <c r="R407" s="200"/>
      <c r="S407" s="200"/>
      <c r="T407" s="200"/>
      <c r="U407" s="200"/>
      <c r="V407" s="200"/>
      <c r="W407" s="96"/>
      <c r="X407" s="96"/>
      <c r="Y407" s="97"/>
      <c r="Z407" s="98"/>
      <c r="AA407" s="38"/>
      <c r="AB407" s="38"/>
      <c r="AC407" s="38"/>
      <c r="AD407" s="91"/>
      <c r="AE407" s="91"/>
      <c r="AF407" s="91"/>
      <c r="AG407" s="91"/>
      <c r="AH407" s="91"/>
      <c r="AI407" s="91"/>
      <c r="AJ407" s="91"/>
      <c r="AK407" s="91"/>
      <c r="AL407" s="91"/>
    </row>
    <row r="408" spans="1:38" ht="14.25" customHeight="1" x14ac:dyDescent="0.25">
      <c r="A408" s="38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95"/>
      <c r="O408" s="164"/>
      <c r="P408" s="164"/>
      <c r="Q408" s="200"/>
      <c r="R408" s="200"/>
      <c r="S408" s="200"/>
      <c r="T408" s="200"/>
      <c r="U408" s="200"/>
      <c r="V408" s="200"/>
      <c r="W408" s="96"/>
      <c r="X408" s="96"/>
      <c r="Y408" s="97"/>
      <c r="Z408" s="98"/>
      <c r="AA408" s="38"/>
      <c r="AB408" s="38"/>
      <c r="AC408" s="38"/>
      <c r="AD408" s="91"/>
      <c r="AE408" s="91"/>
      <c r="AF408" s="91"/>
      <c r="AG408" s="91"/>
      <c r="AH408" s="91"/>
      <c r="AI408" s="91"/>
      <c r="AJ408" s="91"/>
      <c r="AK408" s="91"/>
      <c r="AL408" s="91"/>
    </row>
    <row r="409" spans="1:38" ht="14.25" customHeight="1" x14ac:dyDescent="0.25">
      <c r="A409" s="38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95"/>
      <c r="O409" s="164"/>
      <c r="P409" s="164"/>
      <c r="Q409" s="200"/>
      <c r="R409" s="200"/>
      <c r="S409" s="200"/>
      <c r="T409" s="200"/>
      <c r="U409" s="200"/>
      <c r="V409" s="200"/>
      <c r="W409" s="96"/>
      <c r="X409" s="96"/>
      <c r="Y409" s="97"/>
      <c r="Z409" s="98"/>
      <c r="AA409" s="38"/>
      <c r="AB409" s="38"/>
      <c r="AC409" s="38"/>
      <c r="AD409" s="91"/>
      <c r="AE409" s="91"/>
      <c r="AF409" s="91"/>
      <c r="AG409" s="91"/>
      <c r="AH409" s="91"/>
      <c r="AI409" s="91"/>
      <c r="AJ409" s="91"/>
      <c r="AK409" s="91"/>
      <c r="AL409" s="91"/>
    </row>
    <row r="410" spans="1:38" ht="14.25" customHeight="1" x14ac:dyDescent="0.25">
      <c r="A410" s="38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95"/>
      <c r="O410" s="164"/>
      <c r="P410" s="164"/>
      <c r="Q410" s="200"/>
      <c r="R410" s="200"/>
      <c r="S410" s="200"/>
      <c r="T410" s="200"/>
      <c r="U410" s="200"/>
      <c r="V410" s="200"/>
      <c r="W410" s="96"/>
      <c r="X410" s="96"/>
      <c r="Y410" s="97"/>
      <c r="Z410" s="98"/>
      <c r="AA410" s="38"/>
      <c r="AB410" s="38"/>
      <c r="AC410" s="38"/>
      <c r="AD410" s="91"/>
      <c r="AE410" s="91"/>
      <c r="AF410" s="91"/>
      <c r="AG410" s="91"/>
      <c r="AH410" s="91"/>
      <c r="AI410" s="91"/>
      <c r="AJ410" s="91"/>
      <c r="AK410" s="91"/>
      <c r="AL410" s="91"/>
    </row>
    <row r="411" spans="1:38" ht="14.25" customHeight="1" x14ac:dyDescent="0.25">
      <c r="A411" s="38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95"/>
      <c r="O411" s="164"/>
      <c r="P411" s="164"/>
      <c r="Q411" s="200"/>
      <c r="R411" s="200"/>
      <c r="S411" s="200"/>
      <c r="T411" s="200"/>
      <c r="U411" s="200"/>
      <c r="V411" s="200"/>
      <c r="W411" s="96"/>
      <c r="X411" s="96"/>
      <c r="Y411" s="97"/>
      <c r="Z411" s="98"/>
      <c r="AA411" s="38"/>
      <c r="AB411" s="38"/>
      <c r="AC411" s="38"/>
      <c r="AD411" s="91"/>
      <c r="AE411" s="91"/>
      <c r="AF411" s="91"/>
      <c r="AG411" s="91"/>
      <c r="AH411" s="91"/>
      <c r="AI411" s="91"/>
      <c r="AJ411" s="91"/>
      <c r="AK411" s="91"/>
      <c r="AL411" s="91"/>
    </row>
    <row r="412" spans="1:38" ht="14.25" customHeight="1" x14ac:dyDescent="0.25">
      <c r="A412" s="38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95"/>
      <c r="O412" s="164"/>
      <c r="P412" s="164"/>
      <c r="Q412" s="200"/>
      <c r="R412" s="200"/>
      <c r="S412" s="200"/>
      <c r="T412" s="200"/>
      <c r="U412" s="200"/>
      <c r="V412" s="200"/>
      <c r="W412" s="96"/>
      <c r="X412" s="96"/>
      <c r="Y412" s="97"/>
      <c r="Z412" s="98"/>
      <c r="AA412" s="38"/>
      <c r="AB412" s="38"/>
      <c r="AC412" s="38"/>
      <c r="AD412" s="91"/>
      <c r="AE412" s="91"/>
      <c r="AF412" s="91"/>
      <c r="AG412" s="91"/>
      <c r="AH412" s="91"/>
      <c r="AI412" s="91"/>
      <c r="AJ412" s="91"/>
      <c r="AK412" s="91"/>
      <c r="AL412" s="91"/>
    </row>
    <row r="413" spans="1:38" ht="14.25" customHeight="1" x14ac:dyDescent="0.25">
      <c r="A413" s="38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95"/>
      <c r="O413" s="164"/>
      <c r="P413" s="164"/>
      <c r="Q413" s="200"/>
      <c r="R413" s="200"/>
      <c r="S413" s="200"/>
      <c r="T413" s="200"/>
      <c r="U413" s="200"/>
      <c r="V413" s="200"/>
      <c r="W413" s="96"/>
      <c r="X413" s="96"/>
      <c r="Y413" s="97"/>
      <c r="Z413" s="98"/>
      <c r="AA413" s="38"/>
      <c r="AB413" s="38"/>
      <c r="AC413" s="38"/>
      <c r="AD413" s="91"/>
      <c r="AE413" s="91"/>
      <c r="AF413" s="91"/>
      <c r="AG413" s="91"/>
      <c r="AH413" s="91"/>
      <c r="AI413" s="91"/>
      <c r="AJ413" s="91"/>
      <c r="AK413" s="91"/>
      <c r="AL413" s="91"/>
    </row>
    <row r="414" spans="1:38" ht="14.25" customHeight="1" x14ac:dyDescent="0.25">
      <c r="A414" s="38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95"/>
      <c r="O414" s="164"/>
      <c r="P414" s="164"/>
      <c r="Q414" s="200"/>
      <c r="R414" s="200"/>
      <c r="S414" s="200"/>
      <c r="T414" s="200"/>
      <c r="U414" s="200"/>
      <c r="V414" s="200"/>
      <c r="W414" s="96"/>
      <c r="X414" s="96"/>
      <c r="Y414" s="97"/>
      <c r="Z414" s="98"/>
      <c r="AA414" s="38"/>
      <c r="AB414" s="38"/>
      <c r="AC414" s="38"/>
      <c r="AD414" s="91"/>
      <c r="AE414" s="91"/>
      <c r="AF414" s="91"/>
      <c r="AG414" s="91"/>
      <c r="AH414" s="91"/>
      <c r="AI414" s="91"/>
      <c r="AJ414" s="91"/>
      <c r="AK414" s="91"/>
      <c r="AL414" s="91"/>
    </row>
    <row r="415" spans="1:38" ht="14.25" customHeight="1" x14ac:dyDescent="0.25">
      <c r="A415" s="38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95"/>
      <c r="O415" s="164"/>
      <c r="P415" s="164"/>
      <c r="Q415" s="200"/>
      <c r="R415" s="200"/>
      <c r="S415" s="200"/>
      <c r="T415" s="200"/>
      <c r="U415" s="200"/>
      <c r="V415" s="200"/>
      <c r="W415" s="96"/>
      <c r="X415" s="96"/>
      <c r="Y415" s="97"/>
      <c r="Z415" s="98"/>
      <c r="AA415" s="38"/>
      <c r="AB415" s="38"/>
      <c r="AC415" s="38"/>
      <c r="AD415" s="91"/>
      <c r="AE415" s="91"/>
      <c r="AF415" s="91"/>
      <c r="AG415" s="91"/>
      <c r="AH415" s="91"/>
      <c r="AI415" s="91"/>
      <c r="AJ415" s="91"/>
      <c r="AK415" s="91"/>
      <c r="AL415" s="91"/>
    </row>
    <row r="416" spans="1:38" ht="14.25" customHeight="1" x14ac:dyDescent="0.25">
      <c r="A416" s="38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95"/>
      <c r="O416" s="164"/>
      <c r="P416" s="164"/>
      <c r="Q416" s="200"/>
      <c r="R416" s="200"/>
      <c r="S416" s="200"/>
      <c r="T416" s="200"/>
      <c r="U416" s="200"/>
      <c r="V416" s="200"/>
      <c r="W416" s="96"/>
      <c r="X416" s="96"/>
      <c r="Y416" s="97"/>
      <c r="Z416" s="98"/>
      <c r="AA416" s="38"/>
      <c r="AB416" s="38"/>
      <c r="AC416" s="38"/>
      <c r="AD416" s="91"/>
      <c r="AE416" s="91"/>
      <c r="AF416" s="91"/>
      <c r="AG416" s="91"/>
      <c r="AH416" s="91"/>
      <c r="AI416" s="91"/>
      <c r="AJ416" s="91"/>
      <c r="AK416" s="91"/>
      <c r="AL416" s="91"/>
    </row>
    <row r="417" spans="1:38" ht="14.25" customHeight="1" x14ac:dyDescent="0.25">
      <c r="A417" s="38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95"/>
      <c r="O417" s="164"/>
      <c r="P417" s="164"/>
      <c r="Q417" s="200"/>
      <c r="R417" s="200"/>
      <c r="S417" s="200"/>
      <c r="T417" s="200"/>
      <c r="U417" s="200"/>
      <c r="V417" s="200"/>
      <c r="W417" s="96"/>
      <c r="X417" s="96"/>
      <c r="Y417" s="97"/>
      <c r="Z417" s="98"/>
      <c r="AA417" s="38"/>
      <c r="AB417" s="38"/>
      <c r="AC417" s="38"/>
      <c r="AD417" s="91"/>
      <c r="AE417" s="91"/>
      <c r="AF417" s="91"/>
      <c r="AG417" s="91"/>
      <c r="AH417" s="91"/>
      <c r="AI417" s="91"/>
      <c r="AJ417" s="91"/>
      <c r="AK417" s="91"/>
      <c r="AL417" s="91"/>
    </row>
    <row r="418" spans="1:38" ht="14.25" customHeight="1" x14ac:dyDescent="0.25">
      <c r="A418" s="38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95"/>
      <c r="O418" s="164"/>
      <c r="P418" s="164"/>
      <c r="Q418" s="200"/>
      <c r="R418" s="200"/>
      <c r="S418" s="200"/>
      <c r="T418" s="200"/>
      <c r="U418" s="200"/>
      <c r="V418" s="200"/>
      <c r="W418" s="96"/>
      <c r="X418" s="96"/>
      <c r="Y418" s="97"/>
      <c r="Z418" s="98"/>
      <c r="AA418" s="38"/>
      <c r="AB418" s="38"/>
      <c r="AC418" s="38"/>
      <c r="AD418" s="91"/>
      <c r="AE418" s="91"/>
      <c r="AF418" s="91"/>
      <c r="AG418" s="91"/>
      <c r="AH418" s="91"/>
      <c r="AI418" s="91"/>
      <c r="AJ418" s="91"/>
      <c r="AK418" s="91"/>
      <c r="AL418" s="91"/>
    </row>
    <row r="419" spans="1:38" ht="14.25" customHeight="1" x14ac:dyDescent="0.25">
      <c r="A419" s="38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95"/>
      <c r="O419" s="164"/>
      <c r="P419" s="164"/>
      <c r="Q419" s="200"/>
      <c r="R419" s="200"/>
      <c r="S419" s="200"/>
      <c r="T419" s="200"/>
      <c r="U419" s="200"/>
      <c r="V419" s="200"/>
      <c r="W419" s="96"/>
      <c r="X419" s="96"/>
      <c r="Y419" s="97"/>
      <c r="Z419" s="98"/>
      <c r="AA419" s="38"/>
      <c r="AB419" s="38"/>
      <c r="AC419" s="38"/>
      <c r="AD419" s="91"/>
      <c r="AE419" s="91"/>
      <c r="AF419" s="91"/>
      <c r="AG419" s="91"/>
      <c r="AH419" s="91"/>
      <c r="AI419" s="91"/>
      <c r="AJ419" s="91"/>
      <c r="AK419" s="91"/>
      <c r="AL419" s="91"/>
    </row>
    <row r="420" spans="1:38" ht="14.25" customHeight="1" x14ac:dyDescent="0.25">
      <c r="A420" s="38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95"/>
      <c r="O420" s="164"/>
      <c r="P420" s="164"/>
      <c r="Q420" s="200"/>
      <c r="R420" s="200"/>
      <c r="S420" s="200"/>
      <c r="T420" s="200"/>
      <c r="U420" s="200"/>
      <c r="V420" s="200"/>
      <c r="W420" s="96"/>
      <c r="X420" s="96"/>
      <c r="Y420" s="97"/>
      <c r="Z420" s="98"/>
      <c r="AA420" s="38"/>
      <c r="AB420" s="38"/>
      <c r="AC420" s="38"/>
      <c r="AD420" s="91"/>
      <c r="AE420" s="91"/>
      <c r="AF420" s="91"/>
      <c r="AG420" s="91"/>
      <c r="AH420" s="91"/>
      <c r="AI420" s="91"/>
      <c r="AJ420" s="91"/>
      <c r="AK420" s="91"/>
      <c r="AL420" s="91"/>
    </row>
    <row r="421" spans="1:38" ht="14.25" customHeight="1" x14ac:dyDescent="0.25">
      <c r="A421" s="38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95"/>
      <c r="O421" s="164"/>
      <c r="P421" s="164"/>
      <c r="Q421" s="200"/>
      <c r="R421" s="200"/>
      <c r="S421" s="200"/>
      <c r="T421" s="200"/>
      <c r="U421" s="200"/>
      <c r="V421" s="200"/>
      <c r="W421" s="96"/>
      <c r="X421" s="96"/>
      <c r="Y421" s="97"/>
      <c r="Z421" s="98"/>
      <c r="AA421" s="38"/>
      <c r="AB421" s="38"/>
      <c r="AC421" s="38"/>
      <c r="AD421" s="91"/>
      <c r="AE421" s="91"/>
      <c r="AF421" s="91"/>
      <c r="AG421" s="91"/>
      <c r="AH421" s="91"/>
      <c r="AI421" s="91"/>
      <c r="AJ421" s="91"/>
      <c r="AK421" s="91"/>
      <c r="AL421" s="91"/>
    </row>
    <row r="422" spans="1:38" ht="14.25" customHeight="1" x14ac:dyDescent="0.25">
      <c r="A422" s="38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95"/>
      <c r="O422" s="164"/>
      <c r="P422" s="164"/>
      <c r="Q422" s="200"/>
      <c r="R422" s="200"/>
      <c r="S422" s="200"/>
      <c r="T422" s="200"/>
      <c r="U422" s="200"/>
      <c r="V422" s="200"/>
      <c r="W422" s="96"/>
      <c r="X422" s="96"/>
      <c r="Y422" s="97"/>
      <c r="Z422" s="98"/>
      <c r="AA422" s="38"/>
      <c r="AB422" s="38"/>
      <c r="AC422" s="38"/>
      <c r="AD422" s="91"/>
      <c r="AE422" s="91"/>
      <c r="AF422" s="91"/>
      <c r="AG422" s="91"/>
      <c r="AH422" s="91"/>
      <c r="AI422" s="91"/>
      <c r="AJ422" s="91"/>
      <c r="AK422" s="91"/>
      <c r="AL422" s="91"/>
    </row>
    <row r="423" spans="1:38" ht="14.25" customHeight="1" x14ac:dyDescent="0.25">
      <c r="A423" s="38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95"/>
      <c r="O423" s="164"/>
      <c r="P423" s="164"/>
      <c r="Q423" s="200"/>
      <c r="R423" s="200"/>
      <c r="S423" s="200"/>
      <c r="T423" s="200"/>
      <c r="U423" s="200"/>
      <c r="V423" s="200"/>
      <c r="W423" s="96"/>
      <c r="X423" s="96"/>
      <c r="Y423" s="97"/>
      <c r="Z423" s="98"/>
      <c r="AA423" s="38"/>
      <c r="AB423" s="38"/>
      <c r="AC423" s="38"/>
      <c r="AD423" s="91"/>
      <c r="AE423" s="91"/>
      <c r="AF423" s="91"/>
      <c r="AG423" s="91"/>
      <c r="AH423" s="91"/>
      <c r="AI423" s="91"/>
      <c r="AJ423" s="91"/>
      <c r="AK423" s="91"/>
      <c r="AL423" s="91"/>
    </row>
    <row r="424" spans="1:38" ht="14.25" customHeight="1" x14ac:dyDescent="0.25">
      <c r="A424" s="38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95"/>
      <c r="O424" s="164"/>
      <c r="P424" s="164"/>
      <c r="Q424" s="200"/>
      <c r="R424" s="200"/>
      <c r="S424" s="200"/>
      <c r="T424" s="200"/>
      <c r="U424" s="200"/>
      <c r="V424" s="200"/>
      <c r="W424" s="96"/>
      <c r="X424" s="96"/>
      <c r="Y424" s="97"/>
      <c r="Z424" s="98"/>
      <c r="AA424" s="38"/>
      <c r="AB424" s="38"/>
      <c r="AC424" s="38"/>
      <c r="AD424" s="91"/>
      <c r="AE424" s="91"/>
      <c r="AF424" s="91"/>
      <c r="AG424" s="91"/>
      <c r="AH424" s="91"/>
      <c r="AI424" s="91"/>
      <c r="AJ424" s="91"/>
      <c r="AK424" s="91"/>
      <c r="AL424" s="91"/>
    </row>
    <row r="425" spans="1:38" ht="14.25" customHeight="1" x14ac:dyDescent="0.25">
      <c r="A425" s="38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95"/>
      <c r="O425" s="164"/>
      <c r="P425" s="164"/>
      <c r="Q425" s="200"/>
      <c r="R425" s="200"/>
      <c r="S425" s="200"/>
      <c r="T425" s="200"/>
      <c r="U425" s="200"/>
      <c r="V425" s="200"/>
      <c r="W425" s="96"/>
      <c r="X425" s="96"/>
      <c r="Y425" s="97"/>
      <c r="Z425" s="98"/>
      <c r="AA425" s="38"/>
      <c r="AB425" s="38"/>
      <c r="AC425" s="38"/>
      <c r="AD425" s="91"/>
      <c r="AE425" s="91"/>
      <c r="AF425" s="91"/>
      <c r="AG425" s="91"/>
      <c r="AH425" s="91"/>
      <c r="AI425" s="91"/>
      <c r="AJ425" s="91"/>
      <c r="AK425" s="91"/>
      <c r="AL425" s="91"/>
    </row>
    <row r="426" spans="1:38" ht="14.25" customHeight="1" x14ac:dyDescent="0.25">
      <c r="A426" s="38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95"/>
      <c r="O426" s="164"/>
      <c r="P426" s="164"/>
      <c r="Q426" s="200"/>
      <c r="R426" s="200"/>
      <c r="S426" s="200"/>
      <c r="T426" s="200"/>
      <c r="U426" s="200"/>
      <c r="V426" s="200"/>
      <c r="W426" s="96"/>
      <c r="X426" s="96"/>
      <c r="Y426" s="97"/>
      <c r="Z426" s="98"/>
      <c r="AA426" s="38"/>
      <c r="AB426" s="38"/>
      <c r="AC426" s="38"/>
      <c r="AD426" s="91"/>
      <c r="AE426" s="91"/>
      <c r="AF426" s="91"/>
      <c r="AG426" s="91"/>
      <c r="AH426" s="91"/>
      <c r="AI426" s="91"/>
      <c r="AJ426" s="91"/>
      <c r="AK426" s="91"/>
      <c r="AL426" s="91"/>
    </row>
    <row r="427" spans="1:38" ht="14.25" customHeight="1" x14ac:dyDescent="0.25">
      <c r="A427" s="38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95"/>
      <c r="O427" s="164"/>
      <c r="P427" s="164"/>
      <c r="Q427" s="200"/>
      <c r="R427" s="200"/>
      <c r="S427" s="200"/>
      <c r="T427" s="200"/>
      <c r="U427" s="200"/>
      <c r="V427" s="200"/>
      <c r="W427" s="96"/>
      <c r="X427" s="96"/>
      <c r="Y427" s="97"/>
      <c r="Z427" s="98"/>
      <c r="AA427" s="38"/>
      <c r="AB427" s="38"/>
      <c r="AC427" s="38"/>
      <c r="AD427" s="91"/>
      <c r="AE427" s="91"/>
      <c r="AF427" s="91"/>
      <c r="AG427" s="91"/>
      <c r="AH427" s="91"/>
      <c r="AI427" s="91"/>
      <c r="AJ427" s="91"/>
      <c r="AK427" s="91"/>
      <c r="AL427" s="91"/>
    </row>
    <row r="428" spans="1:38" ht="14.25" customHeight="1" x14ac:dyDescent="0.25">
      <c r="A428" s="38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95"/>
      <c r="O428" s="164"/>
      <c r="P428" s="164"/>
      <c r="Q428" s="200"/>
      <c r="R428" s="200"/>
      <c r="S428" s="200"/>
      <c r="T428" s="200"/>
      <c r="U428" s="200"/>
      <c r="V428" s="200"/>
      <c r="W428" s="96"/>
      <c r="X428" s="96"/>
      <c r="Y428" s="97"/>
      <c r="Z428" s="98"/>
      <c r="AA428" s="38"/>
      <c r="AB428" s="38"/>
      <c r="AC428" s="38"/>
      <c r="AD428" s="91"/>
      <c r="AE428" s="91"/>
      <c r="AF428" s="91"/>
      <c r="AG428" s="91"/>
      <c r="AH428" s="91"/>
      <c r="AI428" s="91"/>
      <c r="AJ428" s="91"/>
      <c r="AK428" s="91"/>
      <c r="AL428" s="91"/>
    </row>
    <row r="429" spans="1:38" ht="14.25" customHeight="1" x14ac:dyDescent="0.25">
      <c r="A429" s="38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95"/>
      <c r="O429" s="164"/>
      <c r="P429" s="164"/>
      <c r="Q429" s="200"/>
      <c r="R429" s="200"/>
      <c r="S429" s="200"/>
      <c r="T429" s="200"/>
      <c r="U429" s="200"/>
      <c r="V429" s="200"/>
      <c r="W429" s="96"/>
      <c r="X429" s="96"/>
      <c r="Y429" s="97"/>
      <c r="Z429" s="98"/>
      <c r="AA429" s="38"/>
      <c r="AB429" s="38"/>
      <c r="AC429" s="38"/>
      <c r="AD429" s="91"/>
      <c r="AE429" s="91"/>
      <c r="AF429" s="91"/>
      <c r="AG429" s="91"/>
      <c r="AH429" s="91"/>
      <c r="AI429" s="91"/>
      <c r="AJ429" s="91"/>
      <c r="AK429" s="91"/>
      <c r="AL429" s="91"/>
    </row>
    <row r="430" spans="1:38" ht="14.25" customHeight="1" x14ac:dyDescent="0.25">
      <c r="A430" s="38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95"/>
      <c r="O430" s="164"/>
      <c r="P430" s="164"/>
      <c r="Q430" s="200"/>
      <c r="R430" s="200"/>
      <c r="S430" s="200"/>
      <c r="T430" s="200"/>
      <c r="U430" s="200"/>
      <c r="V430" s="200"/>
      <c r="W430" s="96"/>
      <c r="X430" s="96"/>
      <c r="Y430" s="97"/>
      <c r="Z430" s="98"/>
      <c r="AA430" s="38"/>
      <c r="AB430" s="38"/>
      <c r="AC430" s="38"/>
      <c r="AD430" s="91"/>
      <c r="AE430" s="91"/>
      <c r="AF430" s="91"/>
      <c r="AG430" s="91"/>
      <c r="AH430" s="91"/>
      <c r="AI430" s="91"/>
      <c r="AJ430" s="91"/>
      <c r="AK430" s="91"/>
      <c r="AL430" s="91"/>
    </row>
    <row r="431" spans="1:38" ht="14.25" customHeight="1" x14ac:dyDescent="0.25">
      <c r="A431" s="38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95"/>
      <c r="O431" s="164"/>
      <c r="P431" s="164"/>
      <c r="Q431" s="200"/>
      <c r="R431" s="200"/>
      <c r="S431" s="200"/>
      <c r="T431" s="200"/>
      <c r="U431" s="200"/>
      <c r="V431" s="200"/>
      <c r="W431" s="96"/>
      <c r="X431" s="96"/>
      <c r="Y431" s="97"/>
      <c r="Z431" s="98"/>
      <c r="AA431" s="38"/>
      <c r="AB431" s="38"/>
      <c r="AC431" s="38"/>
      <c r="AD431" s="91"/>
      <c r="AE431" s="91"/>
      <c r="AF431" s="91"/>
      <c r="AG431" s="91"/>
      <c r="AH431" s="91"/>
      <c r="AI431" s="91"/>
      <c r="AJ431" s="91"/>
      <c r="AK431" s="91"/>
      <c r="AL431" s="91"/>
    </row>
    <row r="432" spans="1:38" ht="14.25" customHeight="1" x14ac:dyDescent="0.25">
      <c r="A432" s="38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95"/>
      <c r="O432" s="164"/>
      <c r="P432" s="164"/>
      <c r="Q432" s="200"/>
      <c r="R432" s="200"/>
      <c r="S432" s="200"/>
      <c r="T432" s="200"/>
      <c r="U432" s="200"/>
      <c r="V432" s="200"/>
      <c r="W432" s="96"/>
      <c r="X432" s="96"/>
      <c r="Y432" s="97"/>
      <c r="Z432" s="98"/>
      <c r="AA432" s="38"/>
      <c r="AB432" s="38"/>
      <c r="AC432" s="38"/>
      <c r="AD432" s="91"/>
      <c r="AE432" s="91"/>
      <c r="AF432" s="91"/>
      <c r="AG432" s="91"/>
      <c r="AH432" s="91"/>
      <c r="AI432" s="91"/>
      <c r="AJ432" s="91"/>
      <c r="AK432" s="91"/>
      <c r="AL432" s="91"/>
    </row>
    <row r="433" spans="1:38" ht="14.25" customHeight="1" x14ac:dyDescent="0.25">
      <c r="A433" s="38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95"/>
      <c r="O433" s="164"/>
      <c r="P433" s="164"/>
      <c r="Q433" s="200"/>
      <c r="R433" s="200"/>
      <c r="S433" s="200"/>
      <c r="T433" s="200"/>
      <c r="U433" s="200"/>
      <c r="V433" s="200"/>
      <c r="W433" s="96"/>
      <c r="X433" s="96"/>
      <c r="Y433" s="97"/>
      <c r="Z433" s="98"/>
      <c r="AA433" s="38"/>
      <c r="AB433" s="38"/>
      <c r="AC433" s="38"/>
      <c r="AD433" s="91"/>
      <c r="AE433" s="91"/>
      <c r="AF433" s="91"/>
      <c r="AG433" s="91"/>
      <c r="AH433" s="91"/>
      <c r="AI433" s="91"/>
      <c r="AJ433" s="91"/>
      <c r="AK433" s="91"/>
      <c r="AL433" s="91"/>
    </row>
    <row r="434" spans="1:38" ht="14.25" customHeight="1" x14ac:dyDescent="0.25">
      <c r="A434" s="38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95"/>
      <c r="O434" s="164"/>
      <c r="P434" s="164"/>
      <c r="Q434" s="200"/>
      <c r="R434" s="200"/>
      <c r="S434" s="200"/>
      <c r="T434" s="200"/>
      <c r="U434" s="200"/>
      <c r="V434" s="200"/>
      <c r="W434" s="96"/>
      <c r="X434" s="96"/>
      <c r="Y434" s="97"/>
      <c r="Z434" s="98"/>
      <c r="AA434" s="38"/>
      <c r="AB434" s="38"/>
      <c r="AC434" s="38"/>
      <c r="AD434" s="91"/>
      <c r="AE434" s="91"/>
      <c r="AF434" s="91"/>
      <c r="AG434" s="91"/>
      <c r="AH434" s="91"/>
      <c r="AI434" s="91"/>
      <c r="AJ434" s="91"/>
      <c r="AK434" s="91"/>
      <c r="AL434" s="91"/>
    </row>
    <row r="435" spans="1:38" ht="14.25" customHeight="1" x14ac:dyDescent="0.25">
      <c r="A435" s="38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95"/>
      <c r="O435" s="164"/>
      <c r="P435" s="164"/>
      <c r="Q435" s="200"/>
      <c r="R435" s="200"/>
      <c r="S435" s="200"/>
      <c r="T435" s="200"/>
      <c r="U435" s="200"/>
      <c r="V435" s="200"/>
      <c r="W435" s="96"/>
      <c r="X435" s="96"/>
      <c r="Y435" s="97"/>
      <c r="Z435" s="98"/>
      <c r="AA435" s="38"/>
      <c r="AB435" s="38"/>
      <c r="AC435" s="38"/>
      <c r="AD435" s="91"/>
      <c r="AE435" s="91"/>
      <c r="AF435" s="91"/>
      <c r="AG435" s="91"/>
      <c r="AH435" s="91"/>
      <c r="AI435" s="91"/>
      <c r="AJ435" s="91"/>
      <c r="AK435" s="91"/>
      <c r="AL435" s="91"/>
    </row>
    <row r="436" spans="1:38" ht="14.25" customHeight="1" x14ac:dyDescent="0.25">
      <c r="A436" s="38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95"/>
      <c r="O436" s="164"/>
      <c r="P436" s="164"/>
      <c r="Q436" s="200"/>
      <c r="R436" s="200"/>
      <c r="S436" s="200"/>
      <c r="T436" s="200"/>
      <c r="U436" s="200"/>
      <c r="V436" s="200"/>
      <c r="W436" s="96"/>
      <c r="X436" s="96"/>
      <c r="Y436" s="97"/>
      <c r="Z436" s="98"/>
      <c r="AA436" s="38"/>
      <c r="AB436" s="38"/>
      <c r="AC436" s="38"/>
      <c r="AD436" s="91"/>
      <c r="AE436" s="91"/>
      <c r="AF436" s="91"/>
      <c r="AG436" s="91"/>
      <c r="AH436" s="91"/>
      <c r="AI436" s="91"/>
      <c r="AJ436" s="91"/>
      <c r="AK436" s="91"/>
      <c r="AL436" s="91"/>
    </row>
    <row r="437" spans="1:38" ht="14.25" customHeight="1" x14ac:dyDescent="0.25">
      <c r="A437" s="38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95"/>
      <c r="O437" s="164"/>
      <c r="P437" s="164"/>
      <c r="Q437" s="200"/>
      <c r="R437" s="200"/>
      <c r="S437" s="200"/>
      <c r="T437" s="200"/>
      <c r="U437" s="200"/>
      <c r="V437" s="200"/>
      <c r="W437" s="96"/>
      <c r="X437" s="96"/>
      <c r="Y437" s="97"/>
      <c r="Z437" s="98"/>
      <c r="AA437" s="38"/>
      <c r="AB437" s="38"/>
      <c r="AC437" s="38"/>
      <c r="AD437" s="91"/>
      <c r="AE437" s="91"/>
      <c r="AF437" s="91"/>
      <c r="AG437" s="91"/>
      <c r="AH437" s="91"/>
      <c r="AI437" s="91"/>
      <c r="AJ437" s="91"/>
      <c r="AK437" s="91"/>
      <c r="AL437" s="91"/>
    </row>
    <row r="438" spans="1:38" ht="14.25" customHeight="1" x14ac:dyDescent="0.25">
      <c r="A438" s="38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95"/>
      <c r="O438" s="164"/>
      <c r="P438" s="164"/>
      <c r="Q438" s="200"/>
      <c r="R438" s="200"/>
      <c r="S438" s="200"/>
      <c r="T438" s="200"/>
      <c r="U438" s="200"/>
      <c r="V438" s="200"/>
      <c r="W438" s="96"/>
      <c r="X438" s="96"/>
      <c r="Y438" s="97"/>
      <c r="Z438" s="98"/>
      <c r="AA438" s="38"/>
      <c r="AB438" s="38"/>
      <c r="AC438" s="38"/>
      <c r="AD438" s="91"/>
      <c r="AE438" s="91"/>
      <c r="AF438" s="91"/>
      <c r="AG438" s="91"/>
      <c r="AH438" s="91"/>
      <c r="AI438" s="91"/>
      <c r="AJ438" s="91"/>
      <c r="AK438" s="91"/>
      <c r="AL438" s="91"/>
    </row>
    <row r="439" spans="1:38" ht="14.25" customHeight="1" x14ac:dyDescent="0.25">
      <c r="A439" s="38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95"/>
      <c r="O439" s="164"/>
      <c r="P439" s="164"/>
      <c r="Q439" s="200"/>
      <c r="R439" s="200"/>
      <c r="S439" s="200"/>
      <c r="T439" s="200"/>
      <c r="U439" s="200"/>
      <c r="V439" s="200"/>
      <c r="W439" s="96"/>
      <c r="X439" s="96"/>
      <c r="Y439" s="97"/>
      <c r="Z439" s="98"/>
      <c r="AA439" s="38"/>
      <c r="AB439" s="38"/>
      <c r="AC439" s="38"/>
      <c r="AD439" s="91"/>
      <c r="AE439" s="91"/>
      <c r="AF439" s="91"/>
      <c r="AG439" s="91"/>
      <c r="AH439" s="91"/>
      <c r="AI439" s="91"/>
      <c r="AJ439" s="91"/>
      <c r="AK439" s="91"/>
      <c r="AL439" s="91"/>
    </row>
    <row r="440" spans="1:38" ht="14.25" customHeight="1" x14ac:dyDescent="0.25">
      <c r="A440" s="38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95"/>
      <c r="O440" s="164"/>
      <c r="P440" s="164"/>
      <c r="Q440" s="200"/>
      <c r="R440" s="200"/>
      <c r="S440" s="200"/>
      <c r="T440" s="200"/>
      <c r="U440" s="200"/>
      <c r="V440" s="200"/>
      <c r="W440" s="96"/>
      <c r="X440" s="96"/>
      <c r="Y440" s="97"/>
      <c r="Z440" s="98"/>
      <c r="AA440" s="38"/>
      <c r="AB440" s="38"/>
      <c r="AC440" s="38"/>
      <c r="AD440" s="91"/>
      <c r="AE440" s="91"/>
      <c r="AF440" s="91"/>
      <c r="AG440" s="91"/>
      <c r="AH440" s="91"/>
      <c r="AI440" s="91"/>
      <c r="AJ440" s="91"/>
      <c r="AK440" s="91"/>
      <c r="AL440" s="91"/>
    </row>
    <row r="441" spans="1:38" ht="14.25" customHeight="1" x14ac:dyDescent="0.25">
      <c r="A441" s="38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95"/>
      <c r="O441" s="164"/>
      <c r="P441" s="164"/>
      <c r="Q441" s="200"/>
      <c r="R441" s="200"/>
      <c r="S441" s="200"/>
      <c r="T441" s="200"/>
      <c r="U441" s="200"/>
      <c r="V441" s="200"/>
      <c r="W441" s="96"/>
      <c r="X441" s="96"/>
      <c r="Y441" s="97"/>
      <c r="Z441" s="98"/>
      <c r="AA441" s="38"/>
      <c r="AB441" s="38"/>
      <c r="AC441" s="38"/>
      <c r="AD441" s="91"/>
      <c r="AE441" s="91"/>
      <c r="AF441" s="91"/>
      <c r="AG441" s="91"/>
      <c r="AH441" s="91"/>
      <c r="AI441" s="91"/>
      <c r="AJ441" s="91"/>
      <c r="AK441" s="91"/>
      <c r="AL441" s="91"/>
    </row>
    <row r="442" spans="1:38" ht="14.25" customHeight="1" x14ac:dyDescent="0.25">
      <c r="A442" s="38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95"/>
      <c r="O442" s="164"/>
      <c r="P442" s="164"/>
      <c r="Q442" s="200"/>
      <c r="R442" s="200"/>
      <c r="S442" s="200"/>
      <c r="T442" s="200"/>
      <c r="U442" s="200"/>
      <c r="V442" s="200"/>
      <c r="W442" s="96"/>
      <c r="X442" s="96"/>
      <c r="Y442" s="97"/>
      <c r="Z442" s="98"/>
      <c r="AA442" s="38"/>
      <c r="AB442" s="38"/>
      <c r="AC442" s="38"/>
      <c r="AD442" s="91"/>
      <c r="AE442" s="91"/>
      <c r="AF442" s="91"/>
      <c r="AG442" s="91"/>
      <c r="AH442" s="91"/>
      <c r="AI442" s="91"/>
      <c r="AJ442" s="91"/>
      <c r="AK442" s="91"/>
      <c r="AL442" s="91"/>
    </row>
    <row r="443" spans="1:38" ht="14.25" customHeight="1" x14ac:dyDescent="0.25">
      <c r="A443" s="38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95"/>
      <c r="O443" s="164"/>
      <c r="P443" s="164"/>
      <c r="Q443" s="200"/>
      <c r="R443" s="200"/>
      <c r="S443" s="200"/>
      <c r="T443" s="200"/>
      <c r="U443" s="200"/>
      <c r="V443" s="200"/>
      <c r="W443" s="96"/>
      <c r="X443" s="96"/>
      <c r="Y443" s="97"/>
      <c r="Z443" s="98"/>
      <c r="AA443" s="38"/>
      <c r="AB443" s="38"/>
      <c r="AC443" s="38"/>
      <c r="AD443" s="91"/>
      <c r="AE443" s="91"/>
      <c r="AF443" s="91"/>
      <c r="AG443" s="91"/>
      <c r="AH443" s="91"/>
      <c r="AI443" s="91"/>
      <c r="AJ443" s="91"/>
      <c r="AK443" s="91"/>
      <c r="AL443" s="91"/>
    </row>
    <row r="444" spans="1:38" ht="14.25" customHeight="1" x14ac:dyDescent="0.25">
      <c r="A444" s="38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95"/>
      <c r="O444" s="164"/>
      <c r="P444" s="164"/>
      <c r="Q444" s="200"/>
      <c r="R444" s="200"/>
      <c r="S444" s="200"/>
      <c r="T444" s="200"/>
      <c r="U444" s="200"/>
      <c r="V444" s="200"/>
      <c r="W444" s="96"/>
      <c r="X444" s="96"/>
      <c r="Y444" s="97"/>
      <c r="Z444" s="98"/>
      <c r="AA444" s="38"/>
      <c r="AB444" s="38"/>
      <c r="AC444" s="38"/>
      <c r="AD444" s="91"/>
      <c r="AE444" s="91"/>
      <c r="AF444" s="91"/>
      <c r="AG444" s="91"/>
      <c r="AH444" s="91"/>
      <c r="AI444" s="91"/>
      <c r="AJ444" s="91"/>
      <c r="AK444" s="91"/>
      <c r="AL444" s="91"/>
    </row>
    <row r="445" spans="1:38" ht="14.25" customHeight="1" x14ac:dyDescent="0.25">
      <c r="A445" s="38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95"/>
      <c r="O445" s="164"/>
      <c r="P445" s="164"/>
      <c r="Q445" s="200"/>
      <c r="R445" s="200"/>
      <c r="S445" s="200"/>
      <c r="T445" s="200"/>
      <c r="U445" s="200"/>
      <c r="V445" s="200"/>
      <c r="W445" s="96"/>
      <c r="X445" s="96"/>
      <c r="Y445" s="97"/>
      <c r="Z445" s="98"/>
      <c r="AA445" s="38"/>
      <c r="AB445" s="38"/>
      <c r="AC445" s="38"/>
      <c r="AD445" s="91"/>
      <c r="AE445" s="91"/>
      <c r="AF445" s="91"/>
      <c r="AG445" s="91"/>
      <c r="AH445" s="91"/>
      <c r="AI445" s="91"/>
      <c r="AJ445" s="91"/>
      <c r="AK445" s="91"/>
      <c r="AL445" s="91"/>
    </row>
    <row r="446" spans="1:38" ht="14.25" customHeight="1" x14ac:dyDescent="0.25">
      <c r="A446" s="38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95"/>
      <c r="O446" s="164"/>
      <c r="P446" s="164"/>
      <c r="Q446" s="200"/>
      <c r="R446" s="200"/>
      <c r="S446" s="200"/>
      <c r="T446" s="200"/>
      <c r="U446" s="200"/>
      <c r="V446" s="200"/>
      <c r="W446" s="96"/>
      <c r="X446" s="96"/>
      <c r="Y446" s="97"/>
      <c r="Z446" s="98"/>
      <c r="AA446" s="38"/>
      <c r="AB446" s="38"/>
      <c r="AC446" s="38"/>
      <c r="AD446" s="91"/>
      <c r="AE446" s="91"/>
      <c r="AF446" s="91"/>
      <c r="AG446" s="91"/>
      <c r="AH446" s="91"/>
      <c r="AI446" s="91"/>
      <c r="AJ446" s="91"/>
      <c r="AK446" s="91"/>
      <c r="AL446" s="91"/>
    </row>
    <row r="447" spans="1:38" ht="14.25" customHeight="1" x14ac:dyDescent="0.25">
      <c r="A447" s="38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95"/>
      <c r="O447" s="164"/>
      <c r="P447" s="164"/>
      <c r="Q447" s="200"/>
      <c r="R447" s="200"/>
      <c r="S447" s="200"/>
      <c r="T447" s="200"/>
      <c r="U447" s="200"/>
      <c r="V447" s="200"/>
      <c r="W447" s="96"/>
      <c r="X447" s="96"/>
      <c r="Y447" s="97"/>
      <c r="Z447" s="98"/>
      <c r="AA447" s="38"/>
      <c r="AB447" s="38"/>
      <c r="AC447" s="38"/>
      <c r="AD447" s="91"/>
      <c r="AE447" s="91"/>
      <c r="AF447" s="91"/>
      <c r="AG447" s="91"/>
      <c r="AH447" s="91"/>
      <c r="AI447" s="91"/>
      <c r="AJ447" s="91"/>
      <c r="AK447" s="91"/>
      <c r="AL447" s="91"/>
    </row>
    <row r="448" spans="1:38" ht="14.25" customHeight="1" x14ac:dyDescent="0.25">
      <c r="A448" s="38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95"/>
      <c r="O448" s="164"/>
      <c r="P448" s="164"/>
      <c r="Q448" s="200"/>
      <c r="R448" s="200"/>
      <c r="S448" s="200"/>
      <c r="T448" s="200"/>
      <c r="U448" s="200"/>
      <c r="V448" s="200"/>
      <c r="W448" s="96"/>
      <c r="X448" s="96"/>
      <c r="Y448" s="97"/>
      <c r="Z448" s="98"/>
      <c r="AA448" s="38"/>
      <c r="AB448" s="38"/>
      <c r="AC448" s="38"/>
      <c r="AD448" s="91"/>
      <c r="AE448" s="91"/>
      <c r="AF448" s="91"/>
      <c r="AG448" s="91"/>
      <c r="AH448" s="91"/>
      <c r="AI448" s="91"/>
      <c r="AJ448" s="91"/>
      <c r="AK448" s="91"/>
      <c r="AL448" s="91"/>
    </row>
    <row r="449" spans="1:38" ht="14.25" customHeight="1" x14ac:dyDescent="0.25">
      <c r="A449" s="38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95"/>
      <c r="O449" s="164"/>
      <c r="P449" s="164"/>
      <c r="Q449" s="200"/>
      <c r="R449" s="200"/>
      <c r="S449" s="200"/>
      <c r="T449" s="200"/>
      <c r="U449" s="200"/>
      <c r="V449" s="200"/>
      <c r="W449" s="96"/>
      <c r="X449" s="96"/>
      <c r="Y449" s="97"/>
      <c r="Z449" s="98"/>
      <c r="AA449" s="38"/>
      <c r="AB449" s="38"/>
      <c r="AC449" s="38"/>
      <c r="AD449" s="91"/>
      <c r="AE449" s="91"/>
      <c r="AF449" s="91"/>
      <c r="AG449" s="91"/>
      <c r="AH449" s="91"/>
      <c r="AI449" s="91"/>
      <c r="AJ449" s="91"/>
      <c r="AK449" s="91"/>
      <c r="AL449" s="91"/>
    </row>
    <row r="450" spans="1:38" ht="14.25" customHeight="1" x14ac:dyDescent="0.25">
      <c r="A450" s="38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95"/>
      <c r="O450" s="164"/>
      <c r="P450" s="164"/>
      <c r="Q450" s="200"/>
      <c r="R450" s="200"/>
      <c r="S450" s="200"/>
      <c r="T450" s="200"/>
      <c r="U450" s="200"/>
      <c r="V450" s="200"/>
      <c r="W450" s="96"/>
      <c r="X450" s="96"/>
      <c r="Y450" s="97"/>
      <c r="Z450" s="98"/>
      <c r="AA450" s="38"/>
      <c r="AB450" s="38"/>
      <c r="AC450" s="38"/>
      <c r="AD450" s="91"/>
      <c r="AE450" s="91"/>
      <c r="AF450" s="91"/>
      <c r="AG450" s="91"/>
      <c r="AH450" s="91"/>
      <c r="AI450" s="91"/>
      <c r="AJ450" s="91"/>
      <c r="AK450" s="91"/>
      <c r="AL450" s="91"/>
    </row>
    <row r="451" spans="1:38" ht="14.25" customHeight="1" x14ac:dyDescent="0.25">
      <c r="A451" s="38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95"/>
      <c r="O451" s="164"/>
      <c r="P451" s="164"/>
      <c r="Q451" s="200"/>
      <c r="R451" s="200"/>
      <c r="S451" s="200"/>
      <c r="T451" s="200"/>
      <c r="U451" s="200"/>
      <c r="V451" s="200"/>
      <c r="W451" s="96"/>
      <c r="X451" s="96"/>
      <c r="Y451" s="97"/>
      <c r="Z451" s="98"/>
      <c r="AA451" s="38"/>
      <c r="AB451" s="38"/>
      <c r="AC451" s="38"/>
      <c r="AD451" s="91"/>
      <c r="AE451" s="91"/>
      <c r="AF451" s="91"/>
      <c r="AG451" s="91"/>
      <c r="AH451" s="91"/>
      <c r="AI451" s="91"/>
      <c r="AJ451" s="91"/>
      <c r="AK451" s="91"/>
      <c r="AL451" s="91"/>
    </row>
    <row r="452" spans="1:38" ht="14.25" customHeight="1" x14ac:dyDescent="0.25">
      <c r="A452" s="38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95"/>
      <c r="O452" s="164"/>
      <c r="P452" s="164"/>
      <c r="Q452" s="200"/>
      <c r="R452" s="200"/>
      <c r="S452" s="200"/>
      <c r="T452" s="200"/>
      <c r="U452" s="200"/>
      <c r="V452" s="200"/>
      <c r="W452" s="96"/>
      <c r="X452" s="96"/>
      <c r="Y452" s="97"/>
      <c r="Z452" s="98"/>
      <c r="AA452" s="38"/>
      <c r="AB452" s="38"/>
      <c r="AC452" s="38"/>
      <c r="AD452" s="91"/>
      <c r="AE452" s="91"/>
      <c r="AF452" s="91"/>
      <c r="AG452" s="91"/>
      <c r="AH452" s="91"/>
      <c r="AI452" s="91"/>
      <c r="AJ452" s="91"/>
      <c r="AK452" s="91"/>
      <c r="AL452" s="91"/>
    </row>
    <row r="453" spans="1:38" ht="14.25" customHeight="1" x14ac:dyDescent="0.25">
      <c r="A453" s="38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95"/>
      <c r="O453" s="164"/>
      <c r="P453" s="164"/>
      <c r="Q453" s="200"/>
      <c r="R453" s="200"/>
      <c r="S453" s="200"/>
      <c r="T453" s="200"/>
      <c r="U453" s="200"/>
      <c r="V453" s="200"/>
      <c r="W453" s="96"/>
      <c r="X453" s="96"/>
      <c r="Y453" s="97"/>
      <c r="Z453" s="98"/>
      <c r="AA453" s="38"/>
      <c r="AB453" s="38"/>
      <c r="AC453" s="38"/>
      <c r="AD453" s="91"/>
      <c r="AE453" s="91"/>
      <c r="AF453" s="91"/>
      <c r="AG453" s="91"/>
      <c r="AH453" s="91"/>
      <c r="AI453" s="91"/>
      <c r="AJ453" s="91"/>
      <c r="AK453" s="91"/>
      <c r="AL453" s="91"/>
    </row>
    <row r="454" spans="1:38" ht="14.25" customHeight="1" x14ac:dyDescent="0.25">
      <c r="A454" s="38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95"/>
      <c r="O454" s="164"/>
      <c r="P454" s="164"/>
      <c r="Q454" s="200"/>
      <c r="R454" s="200"/>
      <c r="S454" s="200"/>
      <c r="T454" s="200"/>
      <c r="U454" s="200"/>
      <c r="V454" s="200"/>
      <c r="W454" s="96"/>
      <c r="X454" s="96"/>
      <c r="Y454" s="97"/>
      <c r="Z454" s="98"/>
      <c r="AA454" s="38"/>
      <c r="AB454" s="38"/>
      <c r="AC454" s="38"/>
      <c r="AD454" s="91"/>
      <c r="AE454" s="91"/>
      <c r="AF454" s="91"/>
      <c r="AG454" s="91"/>
      <c r="AH454" s="91"/>
      <c r="AI454" s="91"/>
      <c r="AJ454" s="91"/>
      <c r="AK454" s="91"/>
      <c r="AL454" s="91"/>
    </row>
    <row r="455" spans="1:38" ht="14.25" customHeight="1" x14ac:dyDescent="0.25">
      <c r="A455" s="38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95"/>
      <c r="O455" s="164"/>
      <c r="P455" s="164"/>
      <c r="Q455" s="200"/>
      <c r="R455" s="200"/>
      <c r="S455" s="200"/>
      <c r="T455" s="200"/>
      <c r="U455" s="200"/>
      <c r="V455" s="200"/>
      <c r="W455" s="96"/>
      <c r="X455" s="96"/>
      <c r="Y455" s="97"/>
      <c r="Z455" s="98"/>
      <c r="AA455" s="38"/>
      <c r="AB455" s="38"/>
      <c r="AC455" s="38"/>
      <c r="AD455" s="91"/>
      <c r="AE455" s="91"/>
      <c r="AF455" s="91"/>
      <c r="AG455" s="91"/>
      <c r="AH455" s="91"/>
      <c r="AI455" s="91"/>
      <c r="AJ455" s="91"/>
      <c r="AK455" s="91"/>
      <c r="AL455" s="91"/>
    </row>
    <row r="456" spans="1:38" ht="14.25" customHeight="1" x14ac:dyDescent="0.25">
      <c r="A456" s="38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95"/>
      <c r="O456" s="164"/>
      <c r="P456" s="164"/>
      <c r="Q456" s="200"/>
      <c r="R456" s="200"/>
      <c r="S456" s="200"/>
      <c r="T456" s="200"/>
      <c r="U456" s="200"/>
      <c r="V456" s="200"/>
      <c r="W456" s="96"/>
      <c r="X456" s="96"/>
      <c r="Y456" s="97"/>
      <c r="Z456" s="98"/>
      <c r="AA456" s="38"/>
      <c r="AB456" s="38"/>
      <c r="AC456" s="38"/>
      <c r="AD456" s="91"/>
      <c r="AE456" s="91"/>
      <c r="AF456" s="91"/>
      <c r="AG456" s="91"/>
      <c r="AH456" s="91"/>
      <c r="AI456" s="91"/>
      <c r="AJ456" s="91"/>
      <c r="AK456" s="91"/>
      <c r="AL456" s="91"/>
    </row>
    <row r="457" spans="1:38" ht="14.25" customHeight="1" x14ac:dyDescent="0.25">
      <c r="A457" s="38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95"/>
      <c r="O457" s="164"/>
      <c r="P457" s="164"/>
      <c r="Q457" s="200"/>
      <c r="R457" s="200"/>
      <c r="S457" s="200"/>
      <c r="T457" s="200"/>
      <c r="U457" s="200"/>
      <c r="V457" s="200"/>
      <c r="W457" s="96"/>
      <c r="X457" s="96"/>
      <c r="Y457" s="97"/>
      <c r="Z457" s="98"/>
      <c r="AA457" s="38"/>
      <c r="AB457" s="38"/>
      <c r="AC457" s="38"/>
      <c r="AD457" s="91"/>
      <c r="AE457" s="91"/>
      <c r="AF457" s="91"/>
      <c r="AG457" s="91"/>
      <c r="AH457" s="91"/>
      <c r="AI457" s="91"/>
      <c r="AJ457" s="91"/>
      <c r="AK457" s="91"/>
      <c r="AL457" s="91"/>
    </row>
    <row r="458" spans="1:38" ht="14.25" customHeight="1" x14ac:dyDescent="0.25">
      <c r="A458" s="38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95"/>
      <c r="O458" s="164"/>
      <c r="P458" s="164"/>
      <c r="Q458" s="200"/>
      <c r="R458" s="200"/>
      <c r="S458" s="200"/>
      <c r="T458" s="200"/>
      <c r="U458" s="200"/>
      <c r="V458" s="200"/>
      <c r="W458" s="96"/>
      <c r="X458" s="96"/>
      <c r="Y458" s="97"/>
      <c r="Z458" s="98"/>
      <c r="AA458" s="38"/>
      <c r="AB458" s="38"/>
      <c r="AC458" s="38"/>
      <c r="AD458" s="91"/>
      <c r="AE458" s="91"/>
      <c r="AF458" s="91"/>
      <c r="AG458" s="91"/>
      <c r="AH458" s="91"/>
      <c r="AI458" s="91"/>
      <c r="AJ458" s="91"/>
      <c r="AK458" s="91"/>
      <c r="AL458" s="91"/>
    </row>
    <row r="459" spans="1:38" ht="14.25" customHeight="1" x14ac:dyDescent="0.25">
      <c r="A459" s="38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95"/>
      <c r="O459" s="164"/>
      <c r="P459" s="164"/>
      <c r="Q459" s="200"/>
      <c r="R459" s="200"/>
      <c r="S459" s="200"/>
      <c r="T459" s="200"/>
      <c r="U459" s="200"/>
      <c r="V459" s="200"/>
      <c r="W459" s="96"/>
      <c r="X459" s="96"/>
      <c r="Y459" s="97"/>
      <c r="Z459" s="98"/>
      <c r="AA459" s="38"/>
      <c r="AB459" s="38"/>
      <c r="AC459" s="38"/>
      <c r="AD459" s="91"/>
      <c r="AE459" s="91"/>
      <c r="AF459" s="91"/>
      <c r="AG459" s="91"/>
      <c r="AH459" s="91"/>
      <c r="AI459" s="91"/>
      <c r="AJ459" s="91"/>
      <c r="AK459" s="91"/>
      <c r="AL459" s="91"/>
    </row>
    <row r="460" spans="1:38" ht="14.25" customHeight="1" x14ac:dyDescent="0.25">
      <c r="A460" s="38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95"/>
      <c r="O460" s="164"/>
      <c r="P460" s="164"/>
      <c r="Q460" s="200"/>
      <c r="R460" s="200"/>
      <c r="S460" s="200"/>
      <c r="T460" s="200"/>
      <c r="U460" s="200"/>
      <c r="V460" s="200"/>
      <c r="W460" s="96"/>
      <c r="X460" s="96"/>
      <c r="Y460" s="97"/>
      <c r="Z460" s="98"/>
      <c r="AA460" s="38"/>
      <c r="AB460" s="38"/>
      <c r="AC460" s="38"/>
      <c r="AD460" s="91"/>
      <c r="AE460" s="91"/>
      <c r="AF460" s="91"/>
      <c r="AG460" s="91"/>
      <c r="AH460" s="91"/>
      <c r="AI460" s="91"/>
      <c r="AJ460" s="91"/>
      <c r="AK460" s="91"/>
      <c r="AL460" s="91"/>
    </row>
    <row r="461" spans="1:38" ht="14.25" customHeight="1" x14ac:dyDescent="0.25">
      <c r="A461" s="38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95"/>
      <c r="O461" s="164"/>
      <c r="P461" s="164"/>
      <c r="Q461" s="200"/>
      <c r="R461" s="200"/>
      <c r="S461" s="200"/>
      <c r="T461" s="200"/>
      <c r="U461" s="200"/>
      <c r="V461" s="200"/>
      <c r="W461" s="96"/>
      <c r="X461" s="96"/>
      <c r="Y461" s="97"/>
      <c r="Z461" s="98"/>
      <c r="AA461" s="38"/>
      <c r="AB461" s="38"/>
      <c r="AC461" s="38"/>
      <c r="AD461" s="91"/>
      <c r="AE461" s="91"/>
      <c r="AF461" s="91"/>
      <c r="AG461" s="91"/>
      <c r="AH461" s="91"/>
      <c r="AI461" s="91"/>
      <c r="AJ461" s="91"/>
      <c r="AK461" s="91"/>
      <c r="AL461" s="91"/>
    </row>
    <row r="462" spans="1:38" ht="14.25" customHeight="1" x14ac:dyDescent="0.25">
      <c r="A462" s="38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95"/>
      <c r="O462" s="164"/>
      <c r="P462" s="164"/>
      <c r="Q462" s="200"/>
      <c r="R462" s="200"/>
      <c r="S462" s="200"/>
      <c r="T462" s="200"/>
      <c r="U462" s="200"/>
      <c r="V462" s="200"/>
      <c r="W462" s="96"/>
      <c r="X462" s="96"/>
      <c r="Y462" s="97"/>
      <c r="Z462" s="98"/>
      <c r="AA462" s="38"/>
      <c r="AB462" s="38"/>
      <c r="AC462" s="38"/>
      <c r="AD462" s="91"/>
      <c r="AE462" s="91"/>
      <c r="AF462" s="91"/>
      <c r="AG462" s="91"/>
      <c r="AH462" s="91"/>
      <c r="AI462" s="91"/>
      <c r="AJ462" s="91"/>
      <c r="AK462" s="91"/>
      <c r="AL462" s="91"/>
    </row>
    <row r="463" spans="1:38" ht="14.25" customHeight="1" x14ac:dyDescent="0.25">
      <c r="A463" s="38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95"/>
      <c r="O463" s="164"/>
      <c r="P463" s="164"/>
      <c r="Q463" s="200"/>
      <c r="R463" s="200"/>
      <c r="S463" s="200"/>
      <c r="T463" s="200"/>
      <c r="U463" s="200"/>
      <c r="V463" s="200"/>
      <c r="W463" s="96"/>
      <c r="X463" s="96"/>
      <c r="Y463" s="97"/>
      <c r="Z463" s="98"/>
      <c r="AA463" s="38"/>
      <c r="AB463" s="38"/>
      <c r="AC463" s="38"/>
      <c r="AD463" s="91"/>
      <c r="AE463" s="91"/>
      <c r="AF463" s="91"/>
      <c r="AG463" s="91"/>
      <c r="AH463" s="91"/>
      <c r="AI463" s="91"/>
      <c r="AJ463" s="91"/>
      <c r="AK463" s="91"/>
      <c r="AL463" s="91"/>
    </row>
    <row r="464" spans="1:38" ht="14.25" customHeight="1" x14ac:dyDescent="0.25">
      <c r="A464" s="38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95"/>
      <c r="O464" s="164"/>
      <c r="P464" s="164"/>
      <c r="Q464" s="200"/>
      <c r="R464" s="200"/>
      <c r="S464" s="200"/>
      <c r="T464" s="200"/>
      <c r="U464" s="200"/>
      <c r="V464" s="200"/>
      <c r="W464" s="96"/>
      <c r="X464" s="96"/>
      <c r="Y464" s="97"/>
      <c r="Z464" s="98"/>
      <c r="AA464" s="38"/>
      <c r="AB464" s="38"/>
      <c r="AC464" s="38"/>
      <c r="AD464" s="91"/>
      <c r="AE464" s="91"/>
      <c r="AF464" s="91"/>
      <c r="AG464" s="91"/>
      <c r="AH464" s="91"/>
      <c r="AI464" s="91"/>
      <c r="AJ464" s="91"/>
      <c r="AK464" s="91"/>
      <c r="AL464" s="91"/>
    </row>
    <row r="465" spans="1:38" ht="14.25" customHeight="1" x14ac:dyDescent="0.25">
      <c r="A465" s="38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95"/>
      <c r="O465" s="164"/>
      <c r="P465" s="164"/>
      <c r="Q465" s="200"/>
      <c r="R465" s="200"/>
      <c r="S465" s="200"/>
      <c r="T465" s="200"/>
      <c r="U465" s="200"/>
      <c r="V465" s="200"/>
      <c r="W465" s="96"/>
      <c r="X465" s="96"/>
      <c r="Y465" s="97"/>
      <c r="Z465" s="98"/>
      <c r="AA465" s="38"/>
      <c r="AB465" s="38"/>
      <c r="AC465" s="38"/>
      <c r="AD465" s="91"/>
      <c r="AE465" s="91"/>
      <c r="AF465" s="91"/>
      <c r="AG465" s="91"/>
      <c r="AH465" s="91"/>
      <c r="AI465" s="91"/>
      <c r="AJ465" s="91"/>
      <c r="AK465" s="91"/>
      <c r="AL465" s="91"/>
    </row>
    <row r="466" spans="1:38" ht="14.25" customHeight="1" x14ac:dyDescent="0.25">
      <c r="A466" s="38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95"/>
      <c r="O466" s="164"/>
      <c r="P466" s="164"/>
      <c r="Q466" s="200"/>
      <c r="R466" s="200"/>
      <c r="S466" s="200"/>
      <c r="T466" s="200"/>
      <c r="U466" s="200"/>
      <c r="V466" s="200"/>
      <c r="W466" s="96"/>
      <c r="X466" s="96"/>
      <c r="Y466" s="97"/>
      <c r="Z466" s="98"/>
      <c r="AA466" s="38"/>
      <c r="AB466" s="38"/>
      <c r="AC466" s="38"/>
      <c r="AD466" s="91"/>
      <c r="AE466" s="91"/>
      <c r="AF466" s="91"/>
      <c r="AG466" s="91"/>
      <c r="AH466" s="91"/>
      <c r="AI466" s="91"/>
      <c r="AJ466" s="91"/>
      <c r="AK466" s="91"/>
      <c r="AL466" s="91"/>
    </row>
    <row r="467" spans="1:38" ht="14.25" customHeight="1" x14ac:dyDescent="0.25">
      <c r="A467" s="38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95"/>
      <c r="O467" s="164"/>
      <c r="P467" s="164"/>
      <c r="Q467" s="200"/>
      <c r="R467" s="200"/>
      <c r="S467" s="200"/>
      <c r="T467" s="200"/>
      <c r="U467" s="200"/>
      <c r="V467" s="200"/>
      <c r="W467" s="96"/>
      <c r="X467" s="96"/>
      <c r="Y467" s="97"/>
      <c r="Z467" s="98"/>
      <c r="AA467" s="38"/>
      <c r="AB467" s="38"/>
      <c r="AC467" s="38"/>
      <c r="AD467" s="91"/>
      <c r="AE467" s="91"/>
      <c r="AF467" s="91"/>
      <c r="AG467" s="91"/>
      <c r="AH467" s="91"/>
      <c r="AI467" s="91"/>
      <c r="AJ467" s="91"/>
      <c r="AK467" s="91"/>
      <c r="AL467" s="91"/>
    </row>
    <row r="468" spans="1:38" ht="14.25" customHeight="1" x14ac:dyDescent="0.25">
      <c r="A468" s="38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95"/>
      <c r="O468" s="164"/>
      <c r="P468" s="164"/>
      <c r="Q468" s="200"/>
      <c r="R468" s="200"/>
      <c r="S468" s="200"/>
      <c r="T468" s="200"/>
      <c r="U468" s="200"/>
      <c r="V468" s="200"/>
      <c r="W468" s="96"/>
      <c r="X468" s="96"/>
      <c r="Y468" s="97"/>
      <c r="Z468" s="98"/>
      <c r="AA468" s="38"/>
      <c r="AB468" s="38"/>
      <c r="AC468" s="38"/>
      <c r="AD468" s="91"/>
      <c r="AE468" s="91"/>
      <c r="AF468" s="91"/>
      <c r="AG468" s="91"/>
      <c r="AH468" s="91"/>
      <c r="AI468" s="91"/>
      <c r="AJ468" s="91"/>
      <c r="AK468" s="91"/>
      <c r="AL468" s="91"/>
    </row>
    <row r="469" spans="1:38" ht="14.25" customHeight="1" x14ac:dyDescent="0.25">
      <c r="A469" s="38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95"/>
      <c r="O469" s="164"/>
      <c r="P469" s="164"/>
      <c r="Q469" s="200"/>
      <c r="R469" s="200"/>
      <c r="S469" s="200"/>
      <c r="T469" s="200"/>
      <c r="U469" s="200"/>
      <c r="V469" s="200"/>
      <c r="W469" s="96"/>
      <c r="X469" s="96"/>
      <c r="Y469" s="97"/>
      <c r="Z469" s="98"/>
      <c r="AA469" s="38"/>
      <c r="AB469" s="38"/>
      <c r="AC469" s="38"/>
      <c r="AD469" s="91"/>
      <c r="AE469" s="91"/>
      <c r="AF469" s="91"/>
      <c r="AG469" s="91"/>
      <c r="AH469" s="91"/>
      <c r="AI469" s="91"/>
      <c r="AJ469" s="91"/>
      <c r="AK469" s="91"/>
      <c r="AL469" s="91"/>
    </row>
    <row r="470" spans="1:38" ht="14.25" customHeight="1" x14ac:dyDescent="0.25">
      <c r="A470" s="38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95"/>
      <c r="O470" s="164"/>
      <c r="P470" s="164"/>
      <c r="Q470" s="200"/>
      <c r="R470" s="200"/>
      <c r="S470" s="200"/>
      <c r="T470" s="200"/>
      <c r="U470" s="200"/>
      <c r="V470" s="200"/>
      <c r="W470" s="96"/>
      <c r="X470" s="96"/>
      <c r="Y470" s="97"/>
      <c r="Z470" s="98"/>
      <c r="AA470" s="38"/>
      <c r="AB470" s="38"/>
      <c r="AC470" s="38"/>
      <c r="AD470" s="91"/>
      <c r="AE470" s="91"/>
      <c r="AF470" s="91"/>
      <c r="AG470" s="91"/>
      <c r="AH470" s="91"/>
      <c r="AI470" s="91"/>
      <c r="AJ470" s="91"/>
      <c r="AK470" s="91"/>
      <c r="AL470" s="91"/>
    </row>
    <row r="471" spans="1:38" ht="14.25" customHeight="1" x14ac:dyDescent="0.25">
      <c r="A471" s="38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95"/>
      <c r="O471" s="164"/>
      <c r="P471" s="164"/>
      <c r="Q471" s="200"/>
      <c r="R471" s="200"/>
      <c r="S471" s="200"/>
      <c r="T471" s="200"/>
      <c r="U471" s="200"/>
      <c r="V471" s="200"/>
      <c r="W471" s="96"/>
      <c r="X471" s="96"/>
      <c r="Y471" s="97"/>
      <c r="Z471" s="98"/>
      <c r="AA471" s="38"/>
      <c r="AB471" s="38"/>
      <c r="AC471" s="38"/>
      <c r="AD471" s="91"/>
      <c r="AE471" s="91"/>
      <c r="AF471" s="91"/>
      <c r="AG471" s="91"/>
      <c r="AH471" s="91"/>
      <c r="AI471" s="91"/>
      <c r="AJ471" s="91"/>
      <c r="AK471" s="91"/>
      <c r="AL471" s="91"/>
    </row>
    <row r="472" spans="1:38" ht="14.25" customHeight="1" x14ac:dyDescent="0.25">
      <c r="A472" s="38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95"/>
      <c r="O472" s="164"/>
      <c r="P472" s="164"/>
      <c r="Q472" s="200"/>
      <c r="R472" s="200"/>
      <c r="S472" s="200"/>
      <c r="T472" s="200"/>
      <c r="U472" s="200"/>
      <c r="V472" s="200"/>
      <c r="W472" s="96"/>
      <c r="X472" s="96"/>
      <c r="Y472" s="97"/>
      <c r="Z472" s="98"/>
      <c r="AA472" s="38"/>
      <c r="AB472" s="38"/>
      <c r="AC472" s="38"/>
      <c r="AD472" s="91"/>
      <c r="AE472" s="91"/>
      <c r="AF472" s="91"/>
      <c r="AG472" s="91"/>
      <c r="AH472" s="91"/>
      <c r="AI472" s="91"/>
      <c r="AJ472" s="91"/>
      <c r="AK472" s="91"/>
      <c r="AL472" s="91"/>
    </row>
    <row r="473" spans="1:38" ht="14.25" customHeight="1" x14ac:dyDescent="0.25">
      <c r="A473" s="38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95"/>
      <c r="O473" s="164"/>
      <c r="P473" s="164"/>
      <c r="Q473" s="200"/>
      <c r="R473" s="200"/>
      <c r="S473" s="200"/>
      <c r="T473" s="200"/>
      <c r="U473" s="200"/>
      <c r="V473" s="200"/>
      <c r="W473" s="96"/>
      <c r="X473" s="96"/>
      <c r="Y473" s="97"/>
      <c r="Z473" s="98"/>
      <c r="AA473" s="38"/>
      <c r="AB473" s="38"/>
      <c r="AC473" s="38"/>
      <c r="AD473" s="91"/>
      <c r="AE473" s="91"/>
      <c r="AF473" s="91"/>
      <c r="AG473" s="91"/>
      <c r="AH473" s="91"/>
      <c r="AI473" s="91"/>
      <c r="AJ473" s="91"/>
      <c r="AK473" s="91"/>
      <c r="AL473" s="91"/>
    </row>
    <row r="474" spans="1:38" ht="14.25" customHeight="1" x14ac:dyDescent="0.25">
      <c r="A474" s="38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95"/>
      <c r="O474" s="164"/>
      <c r="P474" s="164"/>
      <c r="Q474" s="200"/>
      <c r="R474" s="200"/>
      <c r="S474" s="200"/>
      <c r="T474" s="200"/>
      <c r="U474" s="200"/>
      <c r="V474" s="200"/>
      <c r="W474" s="96"/>
      <c r="X474" s="96"/>
      <c r="Y474" s="97"/>
      <c r="Z474" s="98"/>
      <c r="AA474" s="38"/>
      <c r="AB474" s="38"/>
      <c r="AC474" s="38"/>
      <c r="AD474" s="91"/>
      <c r="AE474" s="91"/>
      <c r="AF474" s="91"/>
      <c r="AG474" s="91"/>
      <c r="AH474" s="91"/>
      <c r="AI474" s="91"/>
      <c r="AJ474" s="91"/>
      <c r="AK474" s="91"/>
      <c r="AL474" s="91"/>
    </row>
    <row r="475" spans="1:38" ht="14.25" customHeight="1" x14ac:dyDescent="0.25">
      <c r="A475" s="38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95"/>
      <c r="O475" s="164"/>
      <c r="P475" s="164"/>
      <c r="Q475" s="200"/>
      <c r="R475" s="200"/>
      <c r="S475" s="200"/>
      <c r="T475" s="200"/>
      <c r="U475" s="200"/>
      <c r="V475" s="200"/>
      <c r="W475" s="96"/>
      <c r="X475" s="96"/>
      <c r="Y475" s="97"/>
      <c r="Z475" s="98"/>
      <c r="AA475" s="38"/>
      <c r="AB475" s="38"/>
      <c r="AC475" s="38"/>
      <c r="AD475" s="91"/>
      <c r="AE475" s="91"/>
      <c r="AF475" s="91"/>
      <c r="AG475" s="91"/>
      <c r="AH475" s="91"/>
      <c r="AI475" s="91"/>
      <c r="AJ475" s="91"/>
      <c r="AK475" s="91"/>
      <c r="AL475" s="91"/>
    </row>
    <row r="476" spans="1:38" ht="14.25" customHeight="1" x14ac:dyDescent="0.25">
      <c r="A476" s="38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95"/>
      <c r="O476" s="164"/>
      <c r="P476" s="164"/>
      <c r="Q476" s="200"/>
      <c r="R476" s="200"/>
      <c r="S476" s="200"/>
      <c r="T476" s="200"/>
      <c r="U476" s="200"/>
      <c r="V476" s="200"/>
      <c r="W476" s="96"/>
      <c r="X476" s="96"/>
      <c r="Y476" s="97"/>
      <c r="Z476" s="98"/>
      <c r="AA476" s="38"/>
      <c r="AB476" s="38"/>
      <c r="AC476" s="38"/>
      <c r="AD476" s="91"/>
      <c r="AE476" s="91"/>
      <c r="AF476" s="91"/>
      <c r="AG476" s="91"/>
      <c r="AH476" s="91"/>
      <c r="AI476" s="91"/>
      <c r="AJ476" s="91"/>
      <c r="AK476" s="91"/>
      <c r="AL476" s="91"/>
    </row>
    <row r="477" spans="1:38" ht="14.25" customHeight="1" x14ac:dyDescent="0.25">
      <c r="A477" s="38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95"/>
      <c r="O477" s="164"/>
      <c r="P477" s="164"/>
      <c r="Q477" s="200"/>
      <c r="R477" s="200"/>
      <c r="S477" s="200"/>
      <c r="T477" s="200"/>
      <c r="U477" s="200"/>
      <c r="V477" s="200"/>
      <c r="W477" s="96"/>
      <c r="X477" s="96"/>
      <c r="Y477" s="97"/>
      <c r="Z477" s="98"/>
      <c r="AA477" s="38"/>
      <c r="AB477" s="38"/>
      <c r="AC477" s="38"/>
      <c r="AD477" s="91"/>
      <c r="AE477" s="91"/>
      <c r="AF477" s="91"/>
      <c r="AG477" s="91"/>
      <c r="AH477" s="91"/>
      <c r="AI477" s="91"/>
      <c r="AJ477" s="91"/>
      <c r="AK477" s="91"/>
      <c r="AL477" s="91"/>
    </row>
    <row r="478" spans="1:38" ht="14.25" customHeight="1" x14ac:dyDescent="0.25">
      <c r="A478" s="38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95"/>
      <c r="O478" s="164"/>
      <c r="P478" s="164"/>
      <c r="Q478" s="200"/>
      <c r="R478" s="200"/>
      <c r="S478" s="200"/>
      <c r="T478" s="200"/>
      <c r="U478" s="200"/>
      <c r="V478" s="200"/>
      <c r="W478" s="96"/>
      <c r="X478" s="96"/>
      <c r="Y478" s="97"/>
      <c r="Z478" s="98"/>
      <c r="AA478" s="38"/>
      <c r="AB478" s="38"/>
      <c r="AC478" s="38"/>
      <c r="AD478" s="91"/>
      <c r="AE478" s="91"/>
      <c r="AF478" s="91"/>
      <c r="AG478" s="91"/>
      <c r="AH478" s="91"/>
      <c r="AI478" s="91"/>
      <c r="AJ478" s="91"/>
      <c r="AK478" s="91"/>
      <c r="AL478" s="91"/>
    </row>
    <row r="479" spans="1:38" ht="14.25" customHeight="1" x14ac:dyDescent="0.25">
      <c r="A479" s="38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95"/>
      <c r="O479" s="164"/>
      <c r="P479" s="164"/>
      <c r="Q479" s="200"/>
      <c r="R479" s="200"/>
      <c r="S479" s="200"/>
      <c r="T479" s="200"/>
      <c r="U479" s="200"/>
      <c r="V479" s="200"/>
      <c r="W479" s="96"/>
      <c r="X479" s="96"/>
      <c r="Y479" s="97"/>
      <c r="Z479" s="98"/>
      <c r="AA479" s="38"/>
      <c r="AB479" s="38"/>
      <c r="AC479" s="38"/>
      <c r="AD479" s="91"/>
      <c r="AE479" s="91"/>
      <c r="AF479" s="91"/>
      <c r="AG479" s="91"/>
      <c r="AH479" s="91"/>
      <c r="AI479" s="91"/>
      <c r="AJ479" s="91"/>
      <c r="AK479" s="91"/>
      <c r="AL479" s="91"/>
    </row>
    <row r="480" spans="1:38" ht="14.25" customHeight="1" x14ac:dyDescent="0.25">
      <c r="A480" s="38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95"/>
      <c r="O480" s="164"/>
      <c r="P480" s="164"/>
      <c r="Q480" s="200"/>
      <c r="R480" s="200"/>
      <c r="S480" s="200"/>
      <c r="T480" s="200"/>
      <c r="U480" s="200"/>
      <c r="V480" s="200"/>
      <c r="W480" s="96"/>
      <c r="X480" s="96"/>
      <c r="Y480" s="97"/>
      <c r="Z480" s="98"/>
      <c r="AA480" s="38"/>
      <c r="AB480" s="38"/>
      <c r="AC480" s="38"/>
      <c r="AD480" s="91"/>
      <c r="AE480" s="91"/>
      <c r="AF480" s="91"/>
      <c r="AG480" s="91"/>
      <c r="AH480" s="91"/>
      <c r="AI480" s="91"/>
      <c r="AJ480" s="91"/>
      <c r="AK480" s="91"/>
      <c r="AL480" s="91"/>
    </row>
    <row r="481" spans="1:38" ht="14.25" customHeight="1" x14ac:dyDescent="0.25">
      <c r="A481" s="38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95"/>
      <c r="O481" s="164"/>
      <c r="P481" s="164"/>
      <c r="Q481" s="200"/>
      <c r="R481" s="200"/>
      <c r="S481" s="200"/>
      <c r="T481" s="200"/>
      <c r="U481" s="200"/>
      <c r="V481" s="200"/>
      <c r="W481" s="96"/>
      <c r="X481" s="96"/>
      <c r="Y481" s="97"/>
      <c r="Z481" s="98"/>
      <c r="AA481" s="38"/>
      <c r="AB481" s="38"/>
      <c r="AC481" s="38"/>
      <c r="AD481" s="91"/>
      <c r="AE481" s="91"/>
      <c r="AF481" s="91"/>
      <c r="AG481" s="91"/>
      <c r="AH481" s="91"/>
      <c r="AI481" s="91"/>
      <c r="AJ481" s="91"/>
      <c r="AK481" s="91"/>
      <c r="AL481" s="91"/>
    </row>
    <row r="482" spans="1:38" ht="14.25" customHeight="1" x14ac:dyDescent="0.25">
      <c r="A482" s="38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95"/>
      <c r="O482" s="164"/>
      <c r="P482" s="164"/>
      <c r="Q482" s="200"/>
      <c r="R482" s="200"/>
      <c r="S482" s="200"/>
      <c r="T482" s="200"/>
      <c r="U482" s="200"/>
      <c r="V482" s="200"/>
      <c r="W482" s="96"/>
      <c r="X482" s="96"/>
      <c r="Y482" s="97"/>
      <c r="Z482" s="98"/>
      <c r="AA482" s="38"/>
      <c r="AB482" s="38"/>
      <c r="AC482" s="38"/>
      <c r="AD482" s="91"/>
      <c r="AE482" s="91"/>
      <c r="AF482" s="91"/>
      <c r="AG482" s="91"/>
      <c r="AH482" s="91"/>
      <c r="AI482" s="91"/>
      <c r="AJ482" s="91"/>
      <c r="AK482" s="91"/>
      <c r="AL482" s="91"/>
    </row>
    <row r="483" spans="1:38" ht="14.25" customHeight="1" x14ac:dyDescent="0.25">
      <c r="A483" s="38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95"/>
      <c r="O483" s="164"/>
      <c r="P483" s="164"/>
      <c r="Q483" s="200"/>
      <c r="R483" s="200"/>
      <c r="S483" s="200"/>
      <c r="T483" s="200"/>
      <c r="U483" s="200"/>
      <c r="V483" s="200"/>
      <c r="W483" s="96"/>
      <c r="X483" s="96"/>
      <c r="Y483" s="97"/>
      <c r="Z483" s="98"/>
      <c r="AA483" s="38"/>
      <c r="AB483" s="38"/>
      <c r="AC483" s="38"/>
      <c r="AD483" s="91"/>
      <c r="AE483" s="91"/>
      <c r="AF483" s="91"/>
      <c r="AG483" s="91"/>
      <c r="AH483" s="91"/>
      <c r="AI483" s="91"/>
      <c r="AJ483" s="91"/>
      <c r="AK483" s="91"/>
      <c r="AL483" s="91"/>
    </row>
    <row r="484" spans="1:38" ht="14.25" customHeight="1" x14ac:dyDescent="0.25">
      <c r="A484" s="38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95"/>
      <c r="O484" s="164"/>
      <c r="P484" s="164"/>
      <c r="Q484" s="200"/>
      <c r="R484" s="200"/>
      <c r="S484" s="200"/>
      <c r="T484" s="200"/>
      <c r="U484" s="200"/>
      <c r="V484" s="200"/>
      <c r="W484" s="96"/>
      <c r="X484" s="96"/>
      <c r="Y484" s="97"/>
      <c r="Z484" s="98"/>
      <c r="AA484" s="38"/>
      <c r="AB484" s="38"/>
      <c r="AC484" s="38"/>
      <c r="AD484" s="91"/>
      <c r="AE484" s="91"/>
      <c r="AF484" s="91"/>
      <c r="AG484" s="91"/>
      <c r="AH484" s="91"/>
      <c r="AI484" s="91"/>
      <c r="AJ484" s="91"/>
      <c r="AK484" s="91"/>
      <c r="AL484" s="91"/>
    </row>
    <row r="485" spans="1:38" ht="14.25" customHeight="1" x14ac:dyDescent="0.25">
      <c r="A485" s="38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95"/>
      <c r="O485" s="164"/>
      <c r="P485" s="164"/>
      <c r="Q485" s="200"/>
      <c r="R485" s="200"/>
      <c r="S485" s="200"/>
      <c r="T485" s="200"/>
      <c r="U485" s="200"/>
      <c r="V485" s="200"/>
      <c r="W485" s="96"/>
      <c r="X485" s="96"/>
      <c r="Y485" s="97"/>
      <c r="Z485" s="98"/>
      <c r="AA485" s="38"/>
      <c r="AB485" s="38"/>
      <c r="AC485" s="38"/>
      <c r="AD485" s="91"/>
      <c r="AE485" s="91"/>
      <c r="AF485" s="91"/>
      <c r="AG485" s="91"/>
      <c r="AH485" s="91"/>
      <c r="AI485" s="91"/>
      <c r="AJ485" s="91"/>
      <c r="AK485" s="91"/>
      <c r="AL485" s="91"/>
    </row>
    <row r="486" spans="1:38" ht="14.25" customHeight="1" x14ac:dyDescent="0.25">
      <c r="A486" s="38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95"/>
      <c r="O486" s="164"/>
      <c r="P486" s="164"/>
      <c r="Q486" s="200"/>
      <c r="R486" s="200"/>
      <c r="S486" s="200"/>
      <c r="T486" s="200"/>
      <c r="U486" s="200"/>
      <c r="V486" s="200"/>
      <c r="W486" s="96"/>
      <c r="X486" s="96"/>
      <c r="Y486" s="97"/>
      <c r="Z486" s="98"/>
      <c r="AA486" s="38"/>
      <c r="AB486" s="38"/>
      <c r="AC486" s="38"/>
      <c r="AD486" s="91"/>
      <c r="AE486" s="91"/>
      <c r="AF486" s="91"/>
      <c r="AG486" s="91"/>
      <c r="AH486" s="91"/>
      <c r="AI486" s="91"/>
      <c r="AJ486" s="91"/>
      <c r="AK486" s="91"/>
      <c r="AL486" s="91"/>
    </row>
    <row r="487" spans="1:38" ht="14.25" customHeight="1" x14ac:dyDescent="0.25">
      <c r="A487" s="38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95"/>
      <c r="O487" s="164"/>
      <c r="P487" s="164"/>
      <c r="Q487" s="200"/>
      <c r="R487" s="200"/>
      <c r="S487" s="200"/>
      <c r="T487" s="200"/>
      <c r="U487" s="200"/>
      <c r="V487" s="200"/>
      <c r="W487" s="96"/>
      <c r="X487" s="96"/>
      <c r="Y487" s="97"/>
      <c r="Z487" s="98"/>
      <c r="AA487" s="38"/>
      <c r="AB487" s="38"/>
      <c r="AC487" s="38"/>
      <c r="AD487" s="91"/>
      <c r="AE487" s="91"/>
      <c r="AF487" s="91"/>
      <c r="AG487" s="91"/>
      <c r="AH487" s="91"/>
      <c r="AI487" s="91"/>
      <c r="AJ487" s="91"/>
      <c r="AK487" s="91"/>
      <c r="AL487" s="91"/>
    </row>
    <row r="488" spans="1:38" ht="14.25" customHeight="1" x14ac:dyDescent="0.25">
      <c r="A488" s="38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95"/>
      <c r="O488" s="164"/>
      <c r="P488" s="164"/>
      <c r="Q488" s="200"/>
      <c r="R488" s="200"/>
      <c r="S488" s="200"/>
      <c r="T488" s="200"/>
      <c r="U488" s="200"/>
      <c r="V488" s="200"/>
      <c r="W488" s="96"/>
      <c r="X488" s="96"/>
      <c r="Y488" s="97"/>
      <c r="Z488" s="98"/>
      <c r="AA488" s="38"/>
      <c r="AB488" s="38"/>
      <c r="AC488" s="38"/>
      <c r="AD488" s="91"/>
      <c r="AE488" s="91"/>
      <c r="AF488" s="91"/>
      <c r="AG488" s="91"/>
      <c r="AH488" s="91"/>
      <c r="AI488" s="91"/>
      <c r="AJ488" s="91"/>
      <c r="AK488" s="91"/>
      <c r="AL488" s="91"/>
    </row>
    <row r="489" spans="1:38" ht="14.25" customHeight="1" x14ac:dyDescent="0.25">
      <c r="A489" s="38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95"/>
      <c r="O489" s="164"/>
      <c r="P489" s="164"/>
      <c r="Q489" s="200"/>
      <c r="R489" s="200"/>
      <c r="S489" s="200"/>
      <c r="T489" s="200"/>
      <c r="U489" s="200"/>
      <c r="V489" s="200"/>
      <c r="W489" s="96"/>
      <c r="X489" s="96"/>
      <c r="Y489" s="97"/>
      <c r="Z489" s="98"/>
      <c r="AA489" s="38"/>
      <c r="AB489" s="38"/>
      <c r="AC489" s="38"/>
      <c r="AD489" s="91"/>
      <c r="AE489" s="91"/>
      <c r="AF489" s="91"/>
      <c r="AG489" s="91"/>
      <c r="AH489" s="91"/>
      <c r="AI489" s="91"/>
      <c r="AJ489" s="91"/>
      <c r="AK489" s="91"/>
      <c r="AL489" s="91"/>
    </row>
    <row r="490" spans="1:38" ht="14.25" customHeight="1" x14ac:dyDescent="0.25">
      <c r="A490" s="38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95"/>
      <c r="O490" s="164"/>
      <c r="P490" s="164"/>
      <c r="Q490" s="200"/>
      <c r="R490" s="200"/>
      <c r="S490" s="200"/>
      <c r="T490" s="200"/>
      <c r="U490" s="200"/>
      <c r="V490" s="200"/>
      <c r="W490" s="96"/>
      <c r="X490" s="96"/>
      <c r="Y490" s="97"/>
      <c r="Z490" s="98"/>
      <c r="AA490" s="38"/>
      <c r="AB490" s="38"/>
      <c r="AC490" s="38"/>
      <c r="AD490" s="91"/>
      <c r="AE490" s="91"/>
      <c r="AF490" s="91"/>
      <c r="AG490" s="91"/>
      <c r="AH490" s="91"/>
      <c r="AI490" s="91"/>
      <c r="AJ490" s="91"/>
      <c r="AK490" s="91"/>
      <c r="AL490" s="91"/>
    </row>
    <row r="491" spans="1:38" ht="14.25" customHeight="1" x14ac:dyDescent="0.25">
      <c r="A491" s="38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95"/>
      <c r="O491" s="164"/>
      <c r="P491" s="164"/>
      <c r="Q491" s="200"/>
      <c r="R491" s="200"/>
      <c r="S491" s="200"/>
      <c r="T491" s="200"/>
      <c r="U491" s="200"/>
      <c r="V491" s="200"/>
      <c r="W491" s="96"/>
      <c r="X491" s="96"/>
      <c r="Y491" s="97"/>
      <c r="Z491" s="98"/>
      <c r="AA491" s="38"/>
      <c r="AB491" s="38"/>
      <c r="AC491" s="38"/>
      <c r="AD491" s="91"/>
      <c r="AE491" s="91"/>
      <c r="AF491" s="91"/>
      <c r="AG491" s="91"/>
      <c r="AH491" s="91"/>
      <c r="AI491" s="91"/>
      <c r="AJ491" s="91"/>
      <c r="AK491" s="91"/>
      <c r="AL491" s="91"/>
    </row>
    <row r="492" spans="1:38" ht="14.25" customHeight="1" x14ac:dyDescent="0.25">
      <c r="A492" s="38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95"/>
      <c r="O492" s="164"/>
      <c r="P492" s="164"/>
      <c r="Q492" s="200"/>
      <c r="R492" s="200"/>
      <c r="S492" s="200"/>
      <c r="T492" s="200"/>
      <c r="U492" s="200"/>
      <c r="V492" s="200"/>
      <c r="W492" s="96"/>
      <c r="X492" s="96"/>
      <c r="Y492" s="97"/>
      <c r="Z492" s="98"/>
      <c r="AA492" s="38"/>
      <c r="AB492" s="38"/>
      <c r="AC492" s="38"/>
      <c r="AD492" s="91"/>
      <c r="AE492" s="91"/>
      <c r="AF492" s="91"/>
      <c r="AG492" s="91"/>
      <c r="AH492" s="91"/>
      <c r="AI492" s="91"/>
      <c r="AJ492" s="91"/>
      <c r="AK492" s="91"/>
      <c r="AL492" s="91"/>
    </row>
    <row r="493" spans="1:38" ht="14.25" customHeight="1" x14ac:dyDescent="0.25">
      <c r="A493" s="38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95"/>
      <c r="O493" s="164"/>
      <c r="P493" s="164"/>
      <c r="Q493" s="200"/>
      <c r="R493" s="200"/>
      <c r="S493" s="200"/>
      <c r="T493" s="200"/>
      <c r="U493" s="200"/>
      <c r="V493" s="200"/>
      <c r="W493" s="96"/>
      <c r="X493" s="96"/>
      <c r="Y493" s="97"/>
      <c r="Z493" s="98"/>
      <c r="AA493" s="38"/>
      <c r="AB493" s="38"/>
      <c r="AC493" s="38"/>
      <c r="AD493" s="91"/>
      <c r="AE493" s="91"/>
      <c r="AF493" s="91"/>
      <c r="AG493" s="91"/>
      <c r="AH493" s="91"/>
      <c r="AI493" s="91"/>
      <c r="AJ493" s="91"/>
      <c r="AK493" s="91"/>
      <c r="AL493" s="91"/>
    </row>
    <row r="494" spans="1:38" ht="14.25" customHeight="1" x14ac:dyDescent="0.25">
      <c r="A494" s="38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95"/>
      <c r="O494" s="164"/>
      <c r="P494" s="164"/>
      <c r="Q494" s="200"/>
      <c r="R494" s="200"/>
      <c r="S494" s="200"/>
      <c r="T494" s="200"/>
      <c r="U494" s="200"/>
      <c r="V494" s="200"/>
      <c r="W494" s="96"/>
      <c r="X494" s="96"/>
      <c r="Y494" s="97"/>
      <c r="Z494" s="98"/>
      <c r="AA494" s="38"/>
      <c r="AB494" s="38"/>
      <c r="AC494" s="38"/>
      <c r="AD494" s="91"/>
      <c r="AE494" s="91"/>
      <c r="AF494" s="91"/>
      <c r="AG494" s="91"/>
      <c r="AH494" s="91"/>
      <c r="AI494" s="91"/>
      <c r="AJ494" s="91"/>
      <c r="AK494" s="91"/>
      <c r="AL494" s="91"/>
    </row>
    <row r="495" spans="1:38" ht="14.25" customHeight="1" x14ac:dyDescent="0.25">
      <c r="A495" s="38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95"/>
      <c r="O495" s="164"/>
      <c r="P495" s="164"/>
      <c r="Q495" s="200"/>
      <c r="R495" s="200"/>
      <c r="S495" s="200"/>
      <c r="T495" s="200"/>
      <c r="U495" s="200"/>
      <c r="V495" s="200"/>
      <c r="W495" s="96"/>
      <c r="X495" s="96"/>
      <c r="Y495" s="97"/>
      <c r="Z495" s="98"/>
      <c r="AA495" s="38"/>
      <c r="AB495" s="38"/>
      <c r="AC495" s="38"/>
      <c r="AD495" s="91"/>
      <c r="AE495" s="91"/>
      <c r="AF495" s="91"/>
      <c r="AG495" s="91"/>
      <c r="AH495" s="91"/>
      <c r="AI495" s="91"/>
      <c r="AJ495" s="91"/>
      <c r="AK495" s="91"/>
      <c r="AL495" s="91"/>
    </row>
    <row r="496" spans="1:38" ht="14.25" customHeight="1" x14ac:dyDescent="0.25">
      <c r="A496" s="38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95"/>
      <c r="O496" s="164"/>
      <c r="P496" s="164"/>
      <c r="Q496" s="200"/>
      <c r="R496" s="200"/>
      <c r="S496" s="200"/>
      <c r="T496" s="200"/>
      <c r="U496" s="200"/>
      <c r="V496" s="200"/>
      <c r="W496" s="96"/>
      <c r="X496" s="96"/>
      <c r="Y496" s="97"/>
      <c r="Z496" s="98"/>
      <c r="AA496" s="38"/>
      <c r="AB496" s="38"/>
      <c r="AC496" s="38"/>
      <c r="AD496" s="91"/>
      <c r="AE496" s="91"/>
      <c r="AF496" s="91"/>
      <c r="AG496" s="91"/>
      <c r="AH496" s="91"/>
      <c r="AI496" s="91"/>
      <c r="AJ496" s="91"/>
      <c r="AK496" s="91"/>
      <c r="AL496" s="91"/>
    </row>
    <row r="497" spans="1:38" ht="14.25" customHeight="1" x14ac:dyDescent="0.25">
      <c r="A497" s="38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95"/>
      <c r="O497" s="164"/>
      <c r="P497" s="164"/>
      <c r="Q497" s="200"/>
      <c r="R497" s="200"/>
      <c r="S497" s="200"/>
      <c r="T497" s="200"/>
      <c r="U497" s="200"/>
      <c r="V497" s="200"/>
      <c r="W497" s="96"/>
      <c r="X497" s="96"/>
      <c r="Y497" s="97"/>
      <c r="Z497" s="98"/>
      <c r="AA497" s="38"/>
      <c r="AB497" s="38"/>
      <c r="AC497" s="38"/>
      <c r="AD497" s="91"/>
      <c r="AE497" s="91"/>
      <c r="AF497" s="91"/>
      <c r="AG497" s="91"/>
      <c r="AH497" s="91"/>
      <c r="AI497" s="91"/>
      <c r="AJ497" s="91"/>
      <c r="AK497" s="91"/>
      <c r="AL497" s="91"/>
    </row>
    <row r="498" spans="1:38" ht="14.25" customHeight="1" x14ac:dyDescent="0.25">
      <c r="A498" s="38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95"/>
      <c r="O498" s="164"/>
      <c r="P498" s="164"/>
      <c r="Q498" s="200"/>
      <c r="R498" s="200"/>
      <c r="S498" s="200"/>
      <c r="T498" s="200"/>
      <c r="U498" s="200"/>
      <c r="V498" s="200"/>
      <c r="W498" s="96"/>
      <c r="X498" s="96"/>
      <c r="Y498" s="97"/>
      <c r="Z498" s="98"/>
      <c r="AA498" s="38"/>
      <c r="AB498" s="38"/>
      <c r="AC498" s="38"/>
      <c r="AD498" s="91"/>
      <c r="AE498" s="91"/>
      <c r="AF498" s="91"/>
      <c r="AG498" s="91"/>
      <c r="AH498" s="91"/>
      <c r="AI498" s="91"/>
      <c r="AJ498" s="91"/>
      <c r="AK498" s="91"/>
      <c r="AL498" s="91"/>
    </row>
    <row r="499" spans="1:38" ht="14.25" customHeight="1" x14ac:dyDescent="0.25">
      <c r="A499" s="38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95"/>
      <c r="O499" s="164"/>
      <c r="P499" s="164"/>
      <c r="Q499" s="200"/>
      <c r="R499" s="200"/>
      <c r="S499" s="200"/>
      <c r="T499" s="200"/>
      <c r="U499" s="200"/>
      <c r="V499" s="200"/>
      <c r="W499" s="96"/>
      <c r="X499" s="96"/>
      <c r="Y499" s="97"/>
      <c r="Z499" s="98"/>
      <c r="AA499" s="38"/>
      <c r="AB499" s="38"/>
      <c r="AC499" s="38"/>
      <c r="AD499" s="91"/>
      <c r="AE499" s="91"/>
      <c r="AF499" s="91"/>
      <c r="AG499" s="91"/>
      <c r="AH499" s="91"/>
      <c r="AI499" s="91"/>
      <c r="AJ499" s="91"/>
      <c r="AK499" s="91"/>
      <c r="AL499" s="91"/>
    </row>
    <row r="500" spans="1:38" ht="14.25" customHeight="1" x14ac:dyDescent="0.25">
      <c r="A500" s="38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95"/>
      <c r="O500" s="164"/>
      <c r="P500" s="164"/>
      <c r="Q500" s="200"/>
      <c r="R500" s="200"/>
      <c r="S500" s="200"/>
      <c r="T500" s="200"/>
      <c r="U500" s="200"/>
      <c r="V500" s="200"/>
      <c r="W500" s="96"/>
      <c r="X500" s="96"/>
      <c r="Y500" s="97"/>
      <c r="Z500" s="98"/>
      <c r="AA500" s="38"/>
      <c r="AB500" s="38"/>
      <c r="AC500" s="38"/>
      <c r="AD500" s="91"/>
      <c r="AE500" s="91"/>
      <c r="AF500" s="91"/>
      <c r="AG500" s="91"/>
      <c r="AH500" s="91"/>
      <c r="AI500" s="91"/>
      <c r="AJ500" s="91"/>
      <c r="AK500" s="91"/>
      <c r="AL500" s="91"/>
    </row>
    <row r="501" spans="1:38" ht="14.25" customHeight="1" x14ac:dyDescent="0.25">
      <c r="A501" s="38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95"/>
      <c r="O501" s="164"/>
      <c r="P501" s="164"/>
      <c r="Q501" s="200"/>
      <c r="R501" s="200"/>
      <c r="S501" s="200"/>
      <c r="T501" s="200"/>
      <c r="U501" s="200"/>
      <c r="V501" s="200"/>
      <c r="W501" s="96"/>
      <c r="X501" s="96"/>
      <c r="Y501" s="97"/>
      <c r="Z501" s="98"/>
      <c r="AA501" s="38"/>
      <c r="AB501" s="38"/>
      <c r="AC501" s="38"/>
      <c r="AD501" s="91"/>
      <c r="AE501" s="91"/>
      <c r="AF501" s="91"/>
      <c r="AG501" s="91"/>
      <c r="AH501" s="91"/>
      <c r="AI501" s="91"/>
      <c r="AJ501" s="91"/>
      <c r="AK501" s="91"/>
      <c r="AL501" s="91"/>
    </row>
    <row r="502" spans="1:38" ht="14.25" customHeight="1" x14ac:dyDescent="0.25">
      <c r="A502" s="38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95"/>
      <c r="O502" s="164"/>
      <c r="P502" s="164"/>
      <c r="Q502" s="200"/>
      <c r="R502" s="200"/>
      <c r="S502" s="200"/>
      <c r="T502" s="200"/>
      <c r="U502" s="200"/>
      <c r="V502" s="200"/>
      <c r="W502" s="96"/>
      <c r="X502" s="96"/>
      <c r="Y502" s="97"/>
      <c r="Z502" s="98"/>
      <c r="AA502" s="38"/>
      <c r="AB502" s="38"/>
      <c r="AC502" s="38"/>
      <c r="AD502" s="91"/>
      <c r="AE502" s="91"/>
      <c r="AF502" s="91"/>
      <c r="AG502" s="91"/>
      <c r="AH502" s="91"/>
      <c r="AI502" s="91"/>
      <c r="AJ502" s="91"/>
      <c r="AK502" s="91"/>
      <c r="AL502" s="91"/>
    </row>
    <row r="503" spans="1:38" ht="14.25" customHeight="1" x14ac:dyDescent="0.25">
      <c r="A503" s="38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95"/>
      <c r="O503" s="164"/>
      <c r="P503" s="164"/>
      <c r="Q503" s="200"/>
      <c r="R503" s="200"/>
      <c r="S503" s="200"/>
      <c r="T503" s="200"/>
      <c r="U503" s="200"/>
      <c r="V503" s="200"/>
      <c r="W503" s="96"/>
      <c r="X503" s="96"/>
      <c r="Y503" s="97"/>
      <c r="Z503" s="98"/>
      <c r="AA503" s="38"/>
      <c r="AB503" s="38"/>
      <c r="AC503" s="38"/>
      <c r="AD503" s="91"/>
      <c r="AE503" s="91"/>
      <c r="AF503" s="91"/>
      <c r="AG503" s="91"/>
      <c r="AH503" s="91"/>
      <c r="AI503" s="91"/>
      <c r="AJ503" s="91"/>
      <c r="AK503" s="91"/>
      <c r="AL503" s="91"/>
    </row>
    <row r="504" spans="1:38" ht="14.25" customHeight="1" x14ac:dyDescent="0.25">
      <c r="A504" s="38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95"/>
      <c r="O504" s="164"/>
      <c r="P504" s="164"/>
      <c r="Q504" s="200"/>
      <c r="R504" s="200"/>
      <c r="S504" s="200"/>
      <c r="T504" s="200"/>
      <c r="U504" s="200"/>
      <c r="V504" s="200"/>
      <c r="W504" s="96"/>
      <c r="X504" s="96"/>
      <c r="Y504" s="97"/>
      <c r="Z504" s="98"/>
      <c r="AA504" s="38"/>
      <c r="AB504" s="38"/>
      <c r="AC504" s="38"/>
      <c r="AD504" s="91"/>
      <c r="AE504" s="91"/>
      <c r="AF504" s="91"/>
      <c r="AG504" s="91"/>
      <c r="AH504" s="91"/>
      <c r="AI504" s="91"/>
      <c r="AJ504" s="91"/>
      <c r="AK504" s="91"/>
      <c r="AL504" s="91"/>
    </row>
    <row r="505" spans="1:38" ht="14.25" customHeight="1" x14ac:dyDescent="0.25">
      <c r="A505" s="38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95"/>
      <c r="O505" s="164"/>
      <c r="P505" s="164"/>
      <c r="Q505" s="200"/>
      <c r="R505" s="200"/>
      <c r="S505" s="200"/>
      <c r="T505" s="200"/>
      <c r="U505" s="200"/>
      <c r="V505" s="200"/>
      <c r="W505" s="96"/>
      <c r="X505" s="96"/>
      <c r="Y505" s="97"/>
      <c r="Z505" s="98"/>
      <c r="AA505" s="38"/>
      <c r="AB505" s="38"/>
      <c r="AC505" s="38"/>
      <c r="AD505" s="91"/>
      <c r="AE505" s="91"/>
      <c r="AF505" s="91"/>
      <c r="AG505" s="91"/>
      <c r="AH505" s="91"/>
      <c r="AI505" s="91"/>
      <c r="AJ505" s="91"/>
      <c r="AK505" s="91"/>
      <c r="AL505" s="91"/>
    </row>
    <row r="506" spans="1:38" ht="14.25" customHeight="1" x14ac:dyDescent="0.25">
      <c r="A506" s="38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95"/>
      <c r="O506" s="164"/>
      <c r="P506" s="164"/>
      <c r="Q506" s="200"/>
      <c r="R506" s="200"/>
      <c r="S506" s="200"/>
      <c r="T506" s="200"/>
      <c r="U506" s="200"/>
      <c r="V506" s="200"/>
      <c r="W506" s="96"/>
      <c r="X506" s="96"/>
      <c r="Y506" s="97"/>
      <c r="Z506" s="98"/>
      <c r="AA506" s="38"/>
      <c r="AB506" s="38"/>
      <c r="AC506" s="38"/>
      <c r="AD506" s="91"/>
      <c r="AE506" s="91"/>
      <c r="AF506" s="91"/>
      <c r="AG506" s="91"/>
      <c r="AH506" s="91"/>
      <c r="AI506" s="91"/>
      <c r="AJ506" s="91"/>
      <c r="AK506" s="91"/>
      <c r="AL506" s="91"/>
    </row>
    <row r="507" spans="1:38" ht="14.25" customHeight="1" x14ac:dyDescent="0.25">
      <c r="A507" s="38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95"/>
      <c r="O507" s="164"/>
      <c r="P507" s="164"/>
      <c r="Q507" s="200"/>
      <c r="R507" s="200"/>
      <c r="S507" s="200"/>
      <c r="T507" s="200"/>
      <c r="U507" s="200"/>
      <c r="V507" s="200"/>
      <c r="W507" s="96"/>
      <c r="X507" s="96"/>
      <c r="Y507" s="97"/>
      <c r="Z507" s="98"/>
      <c r="AA507" s="38"/>
      <c r="AB507" s="38"/>
      <c r="AC507" s="38"/>
      <c r="AD507" s="91"/>
      <c r="AE507" s="91"/>
      <c r="AF507" s="91"/>
      <c r="AG507" s="91"/>
      <c r="AH507" s="91"/>
      <c r="AI507" s="91"/>
      <c r="AJ507" s="91"/>
      <c r="AK507" s="91"/>
      <c r="AL507" s="91"/>
    </row>
    <row r="508" spans="1:38" ht="14.25" customHeight="1" x14ac:dyDescent="0.25">
      <c r="A508" s="38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95"/>
      <c r="O508" s="164"/>
      <c r="P508" s="164"/>
      <c r="Q508" s="200"/>
      <c r="R508" s="200"/>
      <c r="S508" s="200"/>
      <c r="T508" s="200"/>
      <c r="U508" s="200"/>
      <c r="V508" s="200"/>
      <c r="W508" s="96"/>
      <c r="X508" s="96"/>
      <c r="Y508" s="97"/>
      <c r="Z508" s="98"/>
      <c r="AA508" s="38"/>
      <c r="AB508" s="38"/>
      <c r="AC508" s="38"/>
      <c r="AD508" s="91"/>
      <c r="AE508" s="91"/>
      <c r="AF508" s="91"/>
      <c r="AG508" s="91"/>
      <c r="AH508" s="91"/>
      <c r="AI508" s="91"/>
      <c r="AJ508" s="91"/>
      <c r="AK508" s="91"/>
      <c r="AL508" s="91"/>
    </row>
    <row r="509" spans="1:38" ht="14.25" customHeight="1" x14ac:dyDescent="0.25">
      <c r="A509" s="38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95"/>
      <c r="O509" s="164"/>
      <c r="P509" s="164"/>
      <c r="Q509" s="200"/>
      <c r="R509" s="200"/>
      <c r="S509" s="200"/>
      <c r="T509" s="200"/>
      <c r="U509" s="200"/>
      <c r="V509" s="200"/>
      <c r="W509" s="96"/>
      <c r="X509" s="96"/>
      <c r="Y509" s="97"/>
      <c r="Z509" s="98"/>
      <c r="AA509" s="38"/>
      <c r="AB509" s="38"/>
      <c r="AC509" s="38"/>
      <c r="AD509" s="91"/>
      <c r="AE509" s="91"/>
      <c r="AF509" s="91"/>
      <c r="AG509" s="91"/>
      <c r="AH509" s="91"/>
      <c r="AI509" s="91"/>
      <c r="AJ509" s="91"/>
      <c r="AK509" s="91"/>
      <c r="AL509" s="91"/>
    </row>
    <row r="510" spans="1:38" ht="14.25" customHeight="1" x14ac:dyDescent="0.25">
      <c r="A510" s="38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95"/>
      <c r="O510" s="164"/>
      <c r="P510" s="164"/>
      <c r="Q510" s="200"/>
      <c r="R510" s="200"/>
      <c r="S510" s="200"/>
      <c r="T510" s="200"/>
      <c r="U510" s="200"/>
      <c r="V510" s="200"/>
      <c r="W510" s="96"/>
      <c r="X510" s="96"/>
      <c r="Y510" s="97"/>
      <c r="Z510" s="98"/>
      <c r="AA510" s="38"/>
      <c r="AB510" s="38"/>
      <c r="AC510" s="38"/>
      <c r="AD510" s="91"/>
      <c r="AE510" s="91"/>
      <c r="AF510" s="91"/>
      <c r="AG510" s="91"/>
      <c r="AH510" s="91"/>
      <c r="AI510" s="91"/>
      <c r="AJ510" s="91"/>
      <c r="AK510" s="91"/>
      <c r="AL510" s="91"/>
    </row>
    <row r="511" spans="1:38" ht="14.25" customHeight="1" x14ac:dyDescent="0.25">
      <c r="A511" s="38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95"/>
      <c r="O511" s="164"/>
      <c r="P511" s="164"/>
      <c r="Q511" s="200"/>
      <c r="R511" s="200"/>
      <c r="S511" s="200"/>
      <c r="T511" s="200"/>
      <c r="U511" s="200"/>
      <c r="V511" s="200"/>
      <c r="W511" s="96"/>
      <c r="X511" s="96"/>
      <c r="Y511" s="97"/>
      <c r="Z511" s="98"/>
      <c r="AA511" s="38"/>
      <c r="AB511" s="38"/>
      <c r="AC511" s="38"/>
      <c r="AD511" s="91"/>
      <c r="AE511" s="91"/>
      <c r="AF511" s="91"/>
      <c r="AG511" s="91"/>
      <c r="AH511" s="91"/>
      <c r="AI511" s="91"/>
      <c r="AJ511" s="91"/>
      <c r="AK511" s="91"/>
      <c r="AL511" s="91"/>
    </row>
    <row r="512" spans="1:38" ht="14.25" customHeight="1" x14ac:dyDescent="0.25">
      <c r="A512" s="38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95"/>
      <c r="O512" s="164"/>
      <c r="P512" s="164"/>
      <c r="Q512" s="200"/>
      <c r="R512" s="200"/>
      <c r="S512" s="200"/>
      <c r="T512" s="200"/>
      <c r="U512" s="200"/>
      <c r="V512" s="200"/>
      <c r="W512" s="96"/>
      <c r="X512" s="96"/>
      <c r="Y512" s="97"/>
      <c r="Z512" s="98"/>
      <c r="AA512" s="38"/>
      <c r="AB512" s="38"/>
      <c r="AC512" s="38"/>
      <c r="AD512" s="91"/>
      <c r="AE512" s="91"/>
      <c r="AF512" s="91"/>
      <c r="AG512" s="91"/>
      <c r="AH512" s="91"/>
      <c r="AI512" s="91"/>
      <c r="AJ512" s="91"/>
      <c r="AK512" s="91"/>
      <c r="AL512" s="91"/>
    </row>
    <row r="513" spans="1:38" ht="14.25" customHeight="1" x14ac:dyDescent="0.25">
      <c r="A513" s="38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95"/>
      <c r="O513" s="164"/>
      <c r="P513" s="164"/>
      <c r="Q513" s="200"/>
      <c r="R513" s="200"/>
      <c r="S513" s="200"/>
      <c r="T513" s="200"/>
      <c r="U513" s="200"/>
      <c r="V513" s="200"/>
      <c r="W513" s="96"/>
      <c r="X513" s="96"/>
      <c r="Y513" s="97"/>
      <c r="Z513" s="98"/>
      <c r="AA513" s="38"/>
      <c r="AB513" s="38"/>
      <c r="AC513" s="38"/>
      <c r="AD513" s="91"/>
      <c r="AE513" s="91"/>
      <c r="AF513" s="91"/>
      <c r="AG513" s="91"/>
      <c r="AH513" s="91"/>
      <c r="AI513" s="91"/>
      <c r="AJ513" s="91"/>
      <c r="AK513" s="91"/>
      <c r="AL513" s="91"/>
    </row>
    <row r="514" spans="1:38" ht="14.25" customHeight="1" x14ac:dyDescent="0.25">
      <c r="A514" s="38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95"/>
      <c r="O514" s="164"/>
      <c r="P514" s="164"/>
      <c r="Q514" s="200"/>
      <c r="R514" s="200"/>
      <c r="S514" s="200"/>
      <c r="T514" s="200"/>
      <c r="U514" s="200"/>
      <c r="V514" s="200"/>
      <c r="W514" s="96"/>
      <c r="X514" s="96"/>
      <c r="Y514" s="97"/>
      <c r="Z514" s="98"/>
      <c r="AA514" s="38"/>
      <c r="AB514" s="38"/>
      <c r="AC514" s="38"/>
      <c r="AD514" s="91"/>
      <c r="AE514" s="91"/>
      <c r="AF514" s="91"/>
      <c r="AG514" s="91"/>
      <c r="AH514" s="91"/>
      <c r="AI514" s="91"/>
      <c r="AJ514" s="91"/>
      <c r="AK514" s="91"/>
      <c r="AL514" s="91"/>
    </row>
    <row r="515" spans="1:38" ht="14.25" customHeight="1" x14ac:dyDescent="0.25">
      <c r="A515" s="38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95"/>
      <c r="O515" s="164"/>
      <c r="P515" s="164"/>
      <c r="Q515" s="200"/>
      <c r="R515" s="200"/>
      <c r="S515" s="200"/>
      <c r="T515" s="200"/>
      <c r="U515" s="200"/>
      <c r="V515" s="200"/>
      <c r="W515" s="96"/>
      <c r="X515" s="96"/>
      <c r="Y515" s="97"/>
      <c r="Z515" s="98"/>
      <c r="AA515" s="38"/>
      <c r="AB515" s="38"/>
      <c r="AC515" s="38"/>
      <c r="AD515" s="91"/>
      <c r="AE515" s="91"/>
      <c r="AF515" s="91"/>
      <c r="AG515" s="91"/>
      <c r="AH515" s="91"/>
      <c r="AI515" s="91"/>
      <c r="AJ515" s="91"/>
      <c r="AK515" s="91"/>
      <c r="AL515" s="91"/>
    </row>
    <row r="516" spans="1:38" ht="14.25" customHeight="1" x14ac:dyDescent="0.25">
      <c r="A516" s="38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95"/>
      <c r="O516" s="164"/>
      <c r="P516" s="164"/>
      <c r="Q516" s="200"/>
      <c r="R516" s="200"/>
      <c r="S516" s="200"/>
      <c r="T516" s="200"/>
      <c r="U516" s="200"/>
      <c r="V516" s="200"/>
      <c r="W516" s="96"/>
      <c r="X516" s="96"/>
      <c r="Y516" s="97"/>
      <c r="Z516" s="98"/>
      <c r="AA516" s="38"/>
      <c r="AB516" s="38"/>
      <c r="AC516" s="38"/>
      <c r="AD516" s="91"/>
      <c r="AE516" s="91"/>
      <c r="AF516" s="91"/>
      <c r="AG516" s="91"/>
      <c r="AH516" s="91"/>
      <c r="AI516" s="91"/>
      <c r="AJ516" s="91"/>
      <c r="AK516" s="91"/>
      <c r="AL516" s="91"/>
    </row>
    <row r="517" spans="1:38" ht="14.25" customHeight="1" x14ac:dyDescent="0.25">
      <c r="A517" s="38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95"/>
      <c r="O517" s="164"/>
      <c r="P517" s="164"/>
      <c r="Q517" s="200"/>
      <c r="R517" s="200"/>
      <c r="S517" s="200"/>
      <c r="T517" s="200"/>
      <c r="U517" s="200"/>
      <c r="V517" s="200"/>
      <c r="W517" s="96"/>
      <c r="X517" s="96"/>
      <c r="Y517" s="97"/>
      <c r="Z517" s="98"/>
      <c r="AA517" s="38"/>
      <c r="AB517" s="38"/>
      <c r="AC517" s="38"/>
      <c r="AD517" s="91"/>
      <c r="AE517" s="91"/>
      <c r="AF517" s="91"/>
      <c r="AG517" s="91"/>
      <c r="AH517" s="91"/>
      <c r="AI517" s="91"/>
      <c r="AJ517" s="91"/>
      <c r="AK517" s="91"/>
      <c r="AL517" s="91"/>
    </row>
    <row r="518" spans="1:38" ht="14.25" customHeight="1" x14ac:dyDescent="0.25">
      <c r="A518" s="38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95"/>
      <c r="O518" s="164"/>
      <c r="P518" s="164"/>
      <c r="Q518" s="200"/>
      <c r="R518" s="200"/>
      <c r="S518" s="200"/>
      <c r="T518" s="200"/>
      <c r="U518" s="200"/>
      <c r="V518" s="200"/>
      <c r="W518" s="96"/>
      <c r="X518" s="96"/>
      <c r="Y518" s="97"/>
      <c r="Z518" s="98"/>
      <c r="AA518" s="38"/>
      <c r="AB518" s="38"/>
      <c r="AC518" s="38"/>
      <c r="AD518" s="91"/>
      <c r="AE518" s="91"/>
      <c r="AF518" s="91"/>
      <c r="AG518" s="91"/>
      <c r="AH518" s="91"/>
      <c r="AI518" s="91"/>
      <c r="AJ518" s="91"/>
      <c r="AK518" s="91"/>
      <c r="AL518" s="91"/>
    </row>
    <row r="519" spans="1:38" ht="14.25" customHeight="1" x14ac:dyDescent="0.25">
      <c r="A519" s="38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95"/>
      <c r="O519" s="164"/>
      <c r="P519" s="164"/>
      <c r="Q519" s="200"/>
      <c r="R519" s="200"/>
      <c r="S519" s="200"/>
      <c r="T519" s="200"/>
      <c r="U519" s="200"/>
      <c r="V519" s="200"/>
      <c r="W519" s="96"/>
      <c r="X519" s="96"/>
      <c r="Y519" s="97"/>
      <c r="Z519" s="98"/>
      <c r="AA519" s="38"/>
      <c r="AB519" s="38"/>
      <c r="AC519" s="38"/>
      <c r="AD519" s="91"/>
      <c r="AE519" s="91"/>
      <c r="AF519" s="91"/>
      <c r="AG519" s="91"/>
      <c r="AH519" s="91"/>
      <c r="AI519" s="91"/>
      <c r="AJ519" s="91"/>
      <c r="AK519" s="91"/>
      <c r="AL519" s="91"/>
    </row>
    <row r="520" spans="1:38" ht="14.25" customHeight="1" x14ac:dyDescent="0.25">
      <c r="A520" s="38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95"/>
      <c r="O520" s="164"/>
      <c r="P520" s="164"/>
      <c r="Q520" s="200"/>
      <c r="R520" s="200"/>
      <c r="S520" s="200"/>
      <c r="T520" s="200"/>
      <c r="U520" s="200"/>
      <c r="V520" s="200"/>
      <c r="W520" s="96"/>
      <c r="X520" s="96"/>
      <c r="Y520" s="97"/>
      <c r="Z520" s="98"/>
      <c r="AA520" s="38"/>
      <c r="AB520" s="38"/>
      <c r="AC520" s="38"/>
      <c r="AD520" s="91"/>
      <c r="AE520" s="91"/>
      <c r="AF520" s="91"/>
      <c r="AG520" s="91"/>
      <c r="AH520" s="91"/>
      <c r="AI520" s="91"/>
      <c r="AJ520" s="91"/>
      <c r="AK520" s="91"/>
      <c r="AL520" s="91"/>
    </row>
    <row r="521" spans="1:38" ht="14.25" customHeight="1" x14ac:dyDescent="0.25">
      <c r="A521" s="38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95"/>
      <c r="O521" s="164"/>
      <c r="P521" s="164"/>
      <c r="Q521" s="200"/>
      <c r="R521" s="200"/>
      <c r="S521" s="200"/>
      <c r="T521" s="200"/>
      <c r="U521" s="200"/>
      <c r="V521" s="200"/>
      <c r="W521" s="96"/>
      <c r="X521" s="96"/>
      <c r="Y521" s="97"/>
      <c r="Z521" s="98"/>
      <c r="AA521" s="38"/>
      <c r="AB521" s="38"/>
      <c r="AC521" s="38"/>
      <c r="AD521" s="91"/>
      <c r="AE521" s="91"/>
      <c r="AF521" s="91"/>
      <c r="AG521" s="91"/>
      <c r="AH521" s="91"/>
      <c r="AI521" s="91"/>
      <c r="AJ521" s="91"/>
      <c r="AK521" s="91"/>
      <c r="AL521" s="91"/>
    </row>
    <row r="522" spans="1:38" ht="14.25" customHeight="1" x14ac:dyDescent="0.25">
      <c r="A522" s="38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95"/>
      <c r="O522" s="164"/>
      <c r="P522" s="164"/>
      <c r="Q522" s="200"/>
      <c r="R522" s="200"/>
      <c r="S522" s="200"/>
      <c r="T522" s="200"/>
      <c r="U522" s="200"/>
      <c r="V522" s="200"/>
      <c r="W522" s="96"/>
      <c r="X522" s="96"/>
      <c r="Y522" s="97"/>
      <c r="Z522" s="98"/>
      <c r="AA522" s="38"/>
      <c r="AB522" s="38"/>
      <c r="AC522" s="38"/>
      <c r="AD522" s="91"/>
      <c r="AE522" s="91"/>
      <c r="AF522" s="91"/>
      <c r="AG522" s="91"/>
      <c r="AH522" s="91"/>
      <c r="AI522" s="91"/>
      <c r="AJ522" s="91"/>
      <c r="AK522" s="91"/>
      <c r="AL522" s="91"/>
    </row>
    <row r="523" spans="1:38" ht="14.25" customHeight="1" x14ac:dyDescent="0.25">
      <c r="A523" s="38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95"/>
      <c r="O523" s="164"/>
      <c r="P523" s="164"/>
      <c r="Q523" s="200"/>
      <c r="R523" s="200"/>
      <c r="S523" s="200"/>
      <c r="T523" s="200"/>
      <c r="U523" s="200"/>
      <c r="V523" s="200"/>
      <c r="W523" s="96"/>
      <c r="X523" s="96"/>
      <c r="Y523" s="97"/>
      <c r="Z523" s="98"/>
      <c r="AA523" s="38"/>
      <c r="AB523" s="38"/>
      <c r="AC523" s="38"/>
      <c r="AD523" s="91"/>
      <c r="AE523" s="91"/>
      <c r="AF523" s="91"/>
      <c r="AG523" s="91"/>
      <c r="AH523" s="91"/>
      <c r="AI523" s="91"/>
      <c r="AJ523" s="91"/>
      <c r="AK523" s="91"/>
      <c r="AL523" s="91"/>
    </row>
    <row r="524" spans="1:38" ht="14.25" customHeight="1" x14ac:dyDescent="0.25">
      <c r="A524" s="38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95"/>
      <c r="O524" s="164"/>
      <c r="P524" s="164"/>
      <c r="Q524" s="200"/>
      <c r="R524" s="200"/>
      <c r="S524" s="200"/>
      <c r="T524" s="200"/>
      <c r="U524" s="200"/>
      <c r="V524" s="200"/>
      <c r="W524" s="96"/>
      <c r="X524" s="96"/>
      <c r="Y524" s="97"/>
      <c r="Z524" s="98"/>
      <c r="AA524" s="38"/>
      <c r="AB524" s="38"/>
      <c r="AC524" s="38"/>
      <c r="AD524" s="91"/>
      <c r="AE524" s="91"/>
      <c r="AF524" s="91"/>
      <c r="AG524" s="91"/>
      <c r="AH524" s="91"/>
      <c r="AI524" s="91"/>
      <c r="AJ524" s="91"/>
      <c r="AK524" s="91"/>
      <c r="AL524" s="91"/>
    </row>
    <row r="525" spans="1:38" ht="14.25" customHeight="1" x14ac:dyDescent="0.25">
      <c r="A525" s="38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95"/>
      <c r="O525" s="164"/>
      <c r="P525" s="164"/>
      <c r="Q525" s="200"/>
      <c r="R525" s="200"/>
      <c r="S525" s="200"/>
      <c r="T525" s="200"/>
      <c r="U525" s="200"/>
      <c r="V525" s="200"/>
      <c r="W525" s="96"/>
      <c r="X525" s="96"/>
      <c r="Y525" s="97"/>
      <c r="Z525" s="98"/>
      <c r="AA525" s="38"/>
      <c r="AB525" s="38"/>
      <c r="AC525" s="38"/>
      <c r="AD525" s="91"/>
      <c r="AE525" s="91"/>
      <c r="AF525" s="91"/>
      <c r="AG525" s="91"/>
      <c r="AH525" s="91"/>
      <c r="AI525" s="91"/>
      <c r="AJ525" s="91"/>
      <c r="AK525" s="91"/>
      <c r="AL525" s="91"/>
    </row>
    <row r="526" spans="1:38" ht="14.25" customHeight="1" x14ac:dyDescent="0.25">
      <c r="A526" s="38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95"/>
      <c r="O526" s="164"/>
      <c r="P526" s="164"/>
      <c r="Q526" s="200"/>
      <c r="R526" s="200"/>
      <c r="S526" s="200"/>
      <c r="T526" s="200"/>
      <c r="U526" s="200"/>
      <c r="V526" s="200"/>
      <c r="W526" s="96"/>
      <c r="X526" s="96"/>
      <c r="Y526" s="97"/>
      <c r="Z526" s="98"/>
      <c r="AA526" s="38"/>
      <c r="AB526" s="38"/>
      <c r="AC526" s="38"/>
      <c r="AD526" s="91"/>
      <c r="AE526" s="91"/>
      <c r="AF526" s="91"/>
      <c r="AG526" s="91"/>
      <c r="AH526" s="91"/>
      <c r="AI526" s="91"/>
      <c r="AJ526" s="91"/>
      <c r="AK526" s="91"/>
      <c r="AL526" s="91"/>
    </row>
    <row r="527" spans="1:38" ht="14.25" customHeight="1" x14ac:dyDescent="0.25">
      <c r="A527" s="38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95"/>
      <c r="O527" s="164"/>
      <c r="P527" s="164"/>
      <c r="Q527" s="200"/>
      <c r="R527" s="200"/>
      <c r="S527" s="200"/>
      <c r="T527" s="200"/>
      <c r="U527" s="200"/>
      <c r="V527" s="200"/>
      <c r="W527" s="96"/>
      <c r="X527" s="96"/>
      <c r="Y527" s="97"/>
      <c r="Z527" s="98"/>
      <c r="AA527" s="38"/>
      <c r="AB527" s="38"/>
      <c r="AC527" s="38"/>
      <c r="AD527" s="91"/>
      <c r="AE527" s="91"/>
      <c r="AF527" s="91"/>
      <c r="AG527" s="91"/>
      <c r="AH527" s="91"/>
      <c r="AI527" s="91"/>
      <c r="AJ527" s="91"/>
      <c r="AK527" s="91"/>
      <c r="AL527" s="91"/>
    </row>
    <row r="528" spans="1:38" ht="14.25" customHeight="1" x14ac:dyDescent="0.25">
      <c r="A528" s="38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95"/>
      <c r="O528" s="164"/>
      <c r="P528" s="164"/>
      <c r="Q528" s="200"/>
      <c r="R528" s="200"/>
      <c r="S528" s="200"/>
      <c r="T528" s="200"/>
      <c r="U528" s="200"/>
      <c r="V528" s="200"/>
      <c r="W528" s="96"/>
      <c r="X528" s="96"/>
      <c r="Y528" s="97"/>
      <c r="Z528" s="98"/>
      <c r="AA528" s="38"/>
      <c r="AB528" s="38"/>
      <c r="AC528" s="38"/>
      <c r="AD528" s="91"/>
      <c r="AE528" s="91"/>
      <c r="AF528" s="91"/>
      <c r="AG528" s="91"/>
      <c r="AH528" s="91"/>
      <c r="AI528" s="91"/>
      <c r="AJ528" s="91"/>
      <c r="AK528" s="91"/>
      <c r="AL528" s="91"/>
    </row>
    <row r="529" spans="1:38" ht="14.25" customHeight="1" x14ac:dyDescent="0.25">
      <c r="A529" s="38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95"/>
      <c r="O529" s="164"/>
      <c r="P529" s="164"/>
      <c r="Q529" s="200"/>
      <c r="R529" s="200"/>
      <c r="S529" s="200"/>
      <c r="T529" s="200"/>
      <c r="U529" s="200"/>
      <c r="V529" s="200"/>
      <c r="W529" s="96"/>
      <c r="X529" s="96"/>
      <c r="Y529" s="97"/>
      <c r="Z529" s="98"/>
      <c r="AA529" s="38"/>
      <c r="AB529" s="38"/>
      <c r="AC529" s="38"/>
      <c r="AD529" s="91"/>
      <c r="AE529" s="91"/>
      <c r="AF529" s="91"/>
      <c r="AG529" s="91"/>
      <c r="AH529" s="91"/>
      <c r="AI529" s="91"/>
      <c r="AJ529" s="91"/>
      <c r="AK529" s="91"/>
      <c r="AL529" s="91"/>
    </row>
    <row r="530" spans="1:38" ht="14.25" customHeight="1" x14ac:dyDescent="0.25">
      <c r="A530" s="38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95"/>
      <c r="O530" s="164"/>
      <c r="P530" s="164"/>
      <c r="Q530" s="200"/>
      <c r="R530" s="200"/>
      <c r="S530" s="200"/>
      <c r="T530" s="200"/>
      <c r="U530" s="200"/>
      <c r="V530" s="200"/>
      <c r="W530" s="96"/>
      <c r="X530" s="96"/>
      <c r="Y530" s="97"/>
      <c r="Z530" s="98"/>
      <c r="AA530" s="38"/>
      <c r="AB530" s="38"/>
      <c r="AC530" s="38"/>
      <c r="AD530" s="91"/>
      <c r="AE530" s="91"/>
      <c r="AF530" s="91"/>
      <c r="AG530" s="91"/>
      <c r="AH530" s="91"/>
      <c r="AI530" s="91"/>
      <c r="AJ530" s="91"/>
      <c r="AK530" s="91"/>
      <c r="AL530" s="91"/>
    </row>
    <row r="531" spans="1:38" ht="14.25" customHeight="1" x14ac:dyDescent="0.25">
      <c r="A531" s="38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95"/>
      <c r="O531" s="164"/>
      <c r="P531" s="164"/>
      <c r="Q531" s="200"/>
      <c r="R531" s="200"/>
      <c r="S531" s="200"/>
      <c r="T531" s="200"/>
      <c r="U531" s="200"/>
      <c r="V531" s="200"/>
      <c r="W531" s="96"/>
      <c r="X531" s="96"/>
      <c r="Y531" s="97"/>
      <c r="Z531" s="98"/>
      <c r="AA531" s="38"/>
      <c r="AB531" s="38"/>
      <c r="AC531" s="38"/>
      <c r="AD531" s="91"/>
      <c r="AE531" s="91"/>
      <c r="AF531" s="91"/>
      <c r="AG531" s="91"/>
      <c r="AH531" s="91"/>
      <c r="AI531" s="91"/>
      <c r="AJ531" s="91"/>
      <c r="AK531" s="91"/>
      <c r="AL531" s="91"/>
    </row>
    <row r="532" spans="1:38" ht="14.25" customHeight="1" x14ac:dyDescent="0.25">
      <c r="A532" s="38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95"/>
      <c r="O532" s="164"/>
      <c r="P532" s="164"/>
      <c r="Q532" s="200"/>
      <c r="R532" s="200"/>
      <c r="S532" s="200"/>
      <c r="T532" s="200"/>
      <c r="U532" s="200"/>
      <c r="V532" s="200"/>
      <c r="W532" s="96"/>
      <c r="X532" s="96"/>
      <c r="Y532" s="97"/>
      <c r="Z532" s="98"/>
      <c r="AA532" s="38"/>
      <c r="AB532" s="38"/>
      <c r="AC532" s="38"/>
      <c r="AD532" s="91"/>
      <c r="AE532" s="91"/>
      <c r="AF532" s="91"/>
      <c r="AG532" s="91"/>
      <c r="AH532" s="91"/>
      <c r="AI532" s="91"/>
      <c r="AJ532" s="91"/>
      <c r="AK532" s="91"/>
      <c r="AL532" s="91"/>
    </row>
    <row r="533" spans="1:38" ht="14.25" customHeight="1" x14ac:dyDescent="0.25">
      <c r="A533" s="38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95"/>
      <c r="O533" s="164"/>
      <c r="P533" s="164"/>
      <c r="Q533" s="200"/>
      <c r="R533" s="200"/>
      <c r="S533" s="200"/>
      <c r="T533" s="200"/>
      <c r="U533" s="200"/>
      <c r="V533" s="200"/>
      <c r="W533" s="96"/>
      <c r="X533" s="96"/>
      <c r="Y533" s="97"/>
      <c r="Z533" s="98"/>
      <c r="AA533" s="38"/>
      <c r="AB533" s="38"/>
      <c r="AC533" s="38"/>
      <c r="AD533" s="91"/>
      <c r="AE533" s="91"/>
      <c r="AF533" s="91"/>
      <c r="AG533" s="91"/>
      <c r="AH533" s="91"/>
      <c r="AI533" s="91"/>
      <c r="AJ533" s="91"/>
      <c r="AK533" s="91"/>
      <c r="AL533" s="91"/>
    </row>
    <row r="534" spans="1:38" ht="14.25" customHeight="1" x14ac:dyDescent="0.25">
      <c r="A534" s="38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95"/>
      <c r="O534" s="164"/>
      <c r="P534" s="164"/>
      <c r="Q534" s="200"/>
      <c r="R534" s="200"/>
      <c r="S534" s="200"/>
      <c r="T534" s="200"/>
      <c r="U534" s="200"/>
      <c r="V534" s="200"/>
      <c r="W534" s="96"/>
      <c r="X534" s="96"/>
      <c r="Y534" s="97"/>
      <c r="Z534" s="98"/>
      <c r="AA534" s="38"/>
      <c r="AB534" s="38"/>
      <c r="AC534" s="38"/>
      <c r="AD534" s="91"/>
      <c r="AE534" s="91"/>
      <c r="AF534" s="91"/>
      <c r="AG534" s="91"/>
      <c r="AH534" s="91"/>
      <c r="AI534" s="91"/>
      <c r="AJ534" s="91"/>
      <c r="AK534" s="91"/>
      <c r="AL534" s="91"/>
    </row>
    <row r="535" spans="1:38" ht="14.25" customHeight="1" x14ac:dyDescent="0.25">
      <c r="A535" s="38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95"/>
      <c r="O535" s="164"/>
      <c r="P535" s="164"/>
      <c r="Q535" s="200"/>
      <c r="R535" s="200"/>
      <c r="S535" s="200"/>
      <c r="T535" s="200"/>
      <c r="U535" s="200"/>
      <c r="V535" s="200"/>
      <c r="W535" s="96"/>
      <c r="X535" s="96"/>
      <c r="Y535" s="97"/>
      <c r="Z535" s="98"/>
      <c r="AA535" s="38"/>
      <c r="AB535" s="38"/>
      <c r="AC535" s="38"/>
      <c r="AD535" s="91"/>
      <c r="AE535" s="91"/>
      <c r="AF535" s="91"/>
      <c r="AG535" s="91"/>
      <c r="AH535" s="91"/>
      <c r="AI535" s="91"/>
      <c r="AJ535" s="91"/>
      <c r="AK535" s="91"/>
      <c r="AL535" s="91"/>
    </row>
    <row r="536" spans="1:38" ht="14.25" customHeight="1" x14ac:dyDescent="0.25">
      <c r="A536" s="38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95"/>
      <c r="O536" s="164"/>
      <c r="P536" s="164"/>
      <c r="Q536" s="200"/>
      <c r="R536" s="200"/>
      <c r="S536" s="200"/>
      <c r="T536" s="200"/>
      <c r="U536" s="200"/>
      <c r="V536" s="200"/>
      <c r="W536" s="96"/>
      <c r="X536" s="96"/>
      <c r="Y536" s="97"/>
      <c r="Z536" s="98"/>
      <c r="AA536" s="38"/>
      <c r="AB536" s="38"/>
      <c r="AC536" s="38"/>
      <c r="AD536" s="91"/>
      <c r="AE536" s="91"/>
      <c r="AF536" s="91"/>
      <c r="AG536" s="91"/>
      <c r="AH536" s="91"/>
      <c r="AI536" s="91"/>
      <c r="AJ536" s="91"/>
      <c r="AK536" s="91"/>
      <c r="AL536" s="91"/>
    </row>
    <row r="537" spans="1:38" ht="14.25" customHeight="1" x14ac:dyDescent="0.25">
      <c r="A537" s="38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95"/>
      <c r="O537" s="164"/>
      <c r="P537" s="164"/>
      <c r="Q537" s="200"/>
      <c r="R537" s="200"/>
      <c r="S537" s="200"/>
      <c r="T537" s="200"/>
      <c r="U537" s="200"/>
      <c r="V537" s="200"/>
      <c r="W537" s="96"/>
      <c r="X537" s="96"/>
      <c r="Y537" s="97"/>
      <c r="Z537" s="98"/>
      <c r="AA537" s="38"/>
      <c r="AB537" s="38"/>
      <c r="AC537" s="38"/>
      <c r="AD537" s="91"/>
      <c r="AE537" s="91"/>
      <c r="AF537" s="91"/>
      <c r="AG537" s="91"/>
      <c r="AH537" s="91"/>
      <c r="AI537" s="91"/>
      <c r="AJ537" s="91"/>
      <c r="AK537" s="91"/>
      <c r="AL537" s="91"/>
    </row>
    <row r="538" spans="1:38" ht="14.25" customHeight="1" x14ac:dyDescent="0.25">
      <c r="A538" s="38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95"/>
      <c r="O538" s="164"/>
      <c r="P538" s="164"/>
      <c r="Q538" s="200"/>
      <c r="R538" s="200"/>
      <c r="S538" s="200"/>
      <c r="T538" s="200"/>
      <c r="U538" s="200"/>
      <c r="V538" s="200"/>
      <c r="W538" s="96"/>
      <c r="X538" s="96"/>
      <c r="Y538" s="97"/>
      <c r="Z538" s="98"/>
      <c r="AA538" s="38"/>
      <c r="AB538" s="38"/>
      <c r="AC538" s="38"/>
      <c r="AD538" s="91"/>
      <c r="AE538" s="91"/>
      <c r="AF538" s="91"/>
      <c r="AG538" s="91"/>
      <c r="AH538" s="91"/>
      <c r="AI538" s="91"/>
      <c r="AJ538" s="91"/>
      <c r="AK538" s="91"/>
      <c r="AL538" s="91"/>
    </row>
    <row r="539" spans="1:38" ht="14.25" customHeight="1" x14ac:dyDescent="0.25">
      <c r="A539" s="38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95"/>
      <c r="O539" s="164"/>
      <c r="P539" s="164"/>
      <c r="Q539" s="200"/>
      <c r="R539" s="200"/>
      <c r="S539" s="200"/>
      <c r="T539" s="200"/>
      <c r="U539" s="200"/>
      <c r="V539" s="200"/>
      <c r="W539" s="96"/>
      <c r="X539" s="96"/>
      <c r="Y539" s="97"/>
      <c r="Z539" s="98"/>
      <c r="AA539" s="38"/>
      <c r="AB539" s="38"/>
      <c r="AC539" s="38"/>
      <c r="AD539" s="91"/>
      <c r="AE539" s="91"/>
      <c r="AF539" s="91"/>
      <c r="AG539" s="91"/>
      <c r="AH539" s="91"/>
      <c r="AI539" s="91"/>
      <c r="AJ539" s="91"/>
      <c r="AK539" s="91"/>
      <c r="AL539" s="91"/>
    </row>
    <row r="540" spans="1:38" ht="14.25" customHeight="1" x14ac:dyDescent="0.25">
      <c r="A540" s="38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95"/>
      <c r="O540" s="164"/>
      <c r="P540" s="164"/>
      <c r="Q540" s="200"/>
      <c r="R540" s="200"/>
      <c r="S540" s="200"/>
      <c r="T540" s="200"/>
      <c r="U540" s="200"/>
      <c r="V540" s="200"/>
      <c r="W540" s="96"/>
      <c r="X540" s="96"/>
      <c r="Y540" s="97"/>
      <c r="Z540" s="98"/>
      <c r="AA540" s="38"/>
      <c r="AB540" s="38"/>
      <c r="AC540" s="38"/>
      <c r="AD540" s="91"/>
      <c r="AE540" s="91"/>
      <c r="AF540" s="91"/>
      <c r="AG540" s="91"/>
      <c r="AH540" s="91"/>
      <c r="AI540" s="91"/>
      <c r="AJ540" s="91"/>
      <c r="AK540" s="91"/>
      <c r="AL540" s="91"/>
    </row>
    <row r="541" spans="1:38" ht="14.25" customHeight="1" x14ac:dyDescent="0.25">
      <c r="A541" s="38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95"/>
      <c r="O541" s="164"/>
      <c r="P541" s="164"/>
      <c r="Q541" s="200"/>
      <c r="R541" s="200"/>
      <c r="S541" s="200"/>
      <c r="T541" s="200"/>
      <c r="U541" s="200"/>
      <c r="V541" s="200"/>
      <c r="W541" s="96"/>
      <c r="X541" s="96"/>
      <c r="Y541" s="97"/>
      <c r="Z541" s="98"/>
      <c r="AA541" s="38"/>
      <c r="AB541" s="38"/>
      <c r="AC541" s="38"/>
      <c r="AD541" s="91"/>
      <c r="AE541" s="91"/>
      <c r="AF541" s="91"/>
      <c r="AG541" s="91"/>
      <c r="AH541" s="91"/>
      <c r="AI541" s="91"/>
      <c r="AJ541" s="91"/>
      <c r="AK541" s="91"/>
      <c r="AL541" s="91"/>
    </row>
    <row r="542" spans="1:38" ht="14.25" customHeight="1" x14ac:dyDescent="0.25">
      <c r="A542" s="38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95"/>
      <c r="O542" s="164"/>
      <c r="P542" s="164"/>
      <c r="Q542" s="200"/>
      <c r="R542" s="200"/>
      <c r="S542" s="200"/>
      <c r="T542" s="200"/>
      <c r="U542" s="200"/>
      <c r="V542" s="200"/>
      <c r="W542" s="96"/>
      <c r="X542" s="96"/>
      <c r="Y542" s="97"/>
      <c r="Z542" s="98"/>
      <c r="AA542" s="38"/>
      <c r="AB542" s="38"/>
      <c r="AC542" s="38"/>
      <c r="AD542" s="91"/>
      <c r="AE542" s="91"/>
      <c r="AF542" s="91"/>
      <c r="AG542" s="91"/>
      <c r="AH542" s="91"/>
      <c r="AI542" s="91"/>
      <c r="AJ542" s="91"/>
      <c r="AK542" s="91"/>
      <c r="AL542" s="91"/>
    </row>
    <row r="543" spans="1:38" ht="14.25" customHeight="1" x14ac:dyDescent="0.25">
      <c r="A543" s="38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95"/>
      <c r="O543" s="164"/>
      <c r="P543" s="164"/>
      <c r="Q543" s="200"/>
      <c r="R543" s="200"/>
      <c r="S543" s="200"/>
      <c r="T543" s="200"/>
      <c r="U543" s="200"/>
      <c r="V543" s="200"/>
      <c r="W543" s="96"/>
      <c r="X543" s="96"/>
      <c r="Y543" s="97"/>
      <c r="Z543" s="98"/>
      <c r="AA543" s="38"/>
      <c r="AB543" s="38"/>
      <c r="AC543" s="38"/>
      <c r="AD543" s="91"/>
      <c r="AE543" s="91"/>
      <c r="AF543" s="91"/>
      <c r="AG543" s="91"/>
      <c r="AH543" s="91"/>
      <c r="AI543" s="91"/>
      <c r="AJ543" s="91"/>
      <c r="AK543" s="91"/>
      <c r="AL543" s="91"/>
    </row>
    <row r="544" spans="1:38" ht="14.25" customHeight="1" x14ac:dyDescent="0.25">
      <c r="A544" s="38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95"/>
      <c r="O544" s="164"/>
      <c r="P544" s="164"/>
      <c r="Q544" s="200"/>
      <c r="R544" s="200"/>
      <c r="S544" s="200"/>
      <c r="T544" s="200"/>
      <c r="U544" s="200"/>
      <c r="V544" s="200"/>
      <c r="W544" s="96"/>
      <c r="X544" s="96"/>
      <c r="Y544" s="97"/>
      <c r="Z544" s="98"/>
      <c r="AA544" s="38"/>
      <c r="AB544" s="38"/>
      <c r="AC544" s="38"/>
      <c r="AD544" s="91"/>
      <c r="AE544" s="91"/>
      <c r="AF544" s="91"/>
      <c r="AG544" s="91"/>
      <c r="AH544" s="91"/>
      <c r="AI544" s="91"/>
      <c r="AJ544" s="91"/>
      <c r="AK544" s="91"/>
      <c r="AL544" s="91"/>
    </row>
    <row r="545" spans="1:38" ht="14.25" customHeight="1" x14ac:dyDescent="0.25">
      <c r="A545" s="38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95"/>
      <c r="O545" s="164"/>
      <c r="P545" s="164"/>
      <c r="Q545" s="200"/>
      <c r="R545" s="200"/>
      <c r="S545" s="200"/>
      <c r="T545" s="200"/>
      <c r="U545" s="200"/>
      <c r="V545" s="200"/>
      <c r="W545" s="96"/>
      <c r="X545" s="96"/>
      <c r="Y545" s="97"/>
      <c r="Z545" s="98"/>
      <c r="AA545" s="38"/>
      <c r="AB545" s="38"/>
      <c r="AC545" s="38"/>
      <c r="AD545" s="91"/>
      <c r="AE545" s="91"/>
      <c r="AF545" s="91"/>
      <c r="AG545" s="91"/>
      <c r="AH545" s="91"/>
      <c r="AI545" s="91"/>
      <c r="AJ545" s="91"/>
      <c r="AK545" s="91"/>
      <c r="AL545" s="91"/>
    </row>
    <row r="546" spans="1:38" ht="14.25" customHeight="1" x14ac:dyDescent="0.25">
      <c r="A546" s="38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95"/>
      <c r="O546" s="164"/>
      <c r="P546" s="164"/>
      <c r="Q546" s="200"/>
      <c r="R546" s="200"/>
      <c r="S546" s="200"/>
      <c r="T546" s="200"/>
      <c r="U546" s="200"/>
      <c r="V546" s="200"/>
      <c r="W546" s="96"/>
      <c r="X546" s="96"/>
      <c r="Y546" s="97"/>
      <c r="Z546" s="98"/>
      <c r="AA546" s="38"/>
      <c r="AB546" s="38"/>
      <c r="AC546" s="38"/>
      <c r="AD546" s="91"/>
      <c r="AE546" s="91"/>
      <c r="AF546" s="91"/>
      <c r="AG546" s="91"/>
      <c r="AH546" s="91"/>
      <c r="AI546" s="91"/>
      <c r="AJ546" s="91"/>
      <c r="AK546" s="91"/>
      <c r="AL546" s="91"/>
    </row>
    <row r="547" spans="1:38" ht="14.25" customHeight="1" x14ac:dyDescent="0.25">
      <c r="A547" s="38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95"/>
      <c r="O547" s="164"/>
      <c r="P547" s="164"/>
      <c r="Q547" s="200"/>
      <c r="R547" s="200"/>
      <c r="S547" s="200"/>
      <c r="T547" s="200"/>
      <c r="U547" s="200"/>
      <c r="V547" s="200"/>
      <c r="W547" s="96"/>
      <c r="X547" s="96"/>
      <c r="Y547" s="97"/>
      <c r="Z547" s="98"/>
      <c r="AA547" s="38"/>
      <c r="AB547" s="38"/>
      <c r="AC547" s="38"/>
      <c r="AD547" s="91"/>
      <c r="AE547" s="91"/>
      <c r="AF547" s="91"/>
      <c r="AG547" s="91"/>
      <c r="AH547" s="91"/>
      <c r="AI547" s="91"/>
      <c r="AJ547" s="91"/>
      <c r="AK547" s="91"/>
      <c r="AL547" s="91"/>
    </row>
    <row r="548" spans="1:38" ht="14.25" customHeight="1" x14ac:dyDescent="0.25">
      <c r="A548" s="38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95"/>
      <c r="O548" s="164"/>
      <c r="P548" s="164"/>
      <c r="Q548" s="200"/>
      <c r="R548" s="200"/>
      <c r="S548" s="200"/>
      <c r="T548" s="200"/>
      <c r="U548" s="200"/>
      <c r="V548" s="200"/>
      <c r="W548" s="96"/>
      <c r="X548" s="96"/>
      <c r="Y548" s="97"/>
      <c r="Z548" s="98"/>
      <c r="AA548" s="38"/>
      <c r="AB548" s="38"/>
      <c r="AC548" s="38"/>
      <c r="AD548" s="91"/>
      <c r="AE548" s="91"/>
      <c r="AF548" s="91"/>
      <c r="AG548" s="91"/>
      <c r="AH548" s="91"/>
      <c r="AI548" s="91"/>
      <c r="AJ548" s="91"/>
      <c r="AK548" s="91"/>
      <c r="AL548" s="91"/>
    </row>
    <row r="549" spans="1:38" ht="14.25" customHeight="1" x14ac:dyDescent="0.25">
      <c r="A549" s="38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95"/>
      <c r="O549" s="164"/>
      <c r="P549" s="164"/>
      <c r="Q549" s="200"/>
      <c r="R549" s="200"/>
      <c r="S549" s="200"/>
      <c r="T549" s="200"/>
      <c r="U549" s="200"/>
      <c r="V549" s="200"/>
      <c r="W549" s="96"/>
      <c r="X549" s="96"/>
      <c r="Y549" s="97"/>
      <c r="Z549" s="98"/>
      <c r="AA549" s="38"/>
      <c r="AB549" s="38"/>
      <c r="AC549" s="38"/>
      <c r="AD549" s="91"/>
      <c r="AE549" s="91"/>
      <c r="AF549" s="91"/>
      <c r="AG549" s="91"/>
      <c r="AH549" s="91"/>
      <c r="AI549" s="91"/>
      <c r="AJ549" s="91"/>
      <c r="AK549" s="91"/>
      <c r="AL549" s="91"/>
    </row>
    <row r="550" spans="1:38" ht="14.25" customHeight="1" x14ac:dyDescent="0.25">
      <c r="A550" s="38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95"/>
      <c r="O550" s="164"/>
      <c r="P550" s="164"/>
      <c r="Q550" s="200"/>
      <c r="R550" s="200"/>
      <c r="S550" s="200"/>
      <c r="T550" s="200"/>
      <c r="U550" s="200"/>
      <c r="V550" s="200"/>
      <c r="W550" s="96"/>
      <c r="X550" s="96"/>
      <c r="Y550" s="97"/>
      <c r="Z550" s="98"/>
      <c r="AA550" s="38"/>
      <c r="AB550" s="38"/>
      <c r="AC550" s="38"/>
      <c r="AD550" s="91"/>
      <c r="AE550" s="91"/>
      <c r="AF550" s="91"/>
      <c r="AG550" s="91"/>
      <c r="AH550" s="91"/>
      <c r="AI550" s="91"/>
      <c r="AJ550" s="91"/>
      <c r="AK550" s="91"/>
      <c r="AL550" s="91"/>
    </row>
    <row r="551" spans="1:38" ht="14.25" customHeight="1" x14ac:dyDescent="0.25">
      <c r="A551" s="38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95"/>
      <c r="O551" s="164"/>
      <c r="P551" s="164"/>
      <c r="Q551" s="200"/>
      <c r="R551" s="200"/>
      <c r="S551" s="200"/>
      <c r="T551" s="200"/>
      <c r="U551" s="200"/>
      <c r="V551" s="200"/>
      <c r="W551" s="96"/>
      <c r="X551" s="96"/>
      <c r="Y551" s="97"/>
      <c r="Z551" s="98"/>
      <c r="AA551" s="38"/>
      <c r="AB551" s="38"/>
      <c r="AC551" s="38"/>
      <c r="AD551" s="91"/>
      <c r="AE551" s="91"/>
      <c r="AF551" s="91"/>
      <c r="AG551" s="91"/>
      <c r="AH551" s="91"/>
      <c r="AI551" s="91"/>
      <c r="AJ551" s="91"/>
      <c r="AK551" s="91"/>
      <c r="AL551" s="91"/>
    </row>
    <row r="552" spans="1:38" ht="14.25" customHeight="1" x14ac:dyDescent="0.25">
      <c r="A552" s="91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95"/>
      <c r="O552" s="164"/>
      <c r="P552" s="164"/>
      <c r="Q552" s="200"/>
      <c r="R552" s="200"/>
      <c r="S552" s="200"/>
      <c r="T552" s="200"/>
      <c r="U552" s="200"/>
      <c r="V552" s="200"/>
      <c r="W552" s="96"/>
      <c r="X552" s="96"/>
      <c r="Y552" s="97"/>
      <c r="Z552" s="98"/>
      <c r="AA552" s="38"/>
      <c r="AB552" s="38"/>
      <c r="AC552" s="38"/>
      <c r="AD552" s="91"/>
      <c r="AE552" s="91"/>
      <c r="AF552" s="91"/>
      <c r="AG552" s="91"/>
      <c r="AH552" s="91"/>
      <c r="AI552" s="91"/>
      <c r="AJ552" s="91"/>
      <c r="AK552" s="91"/>
      <c r="AL552" s="91"/>
    </row>
    <row r="553" spans="1:38" ht="14.25" customHeight="1" x14ac:dyDescent="0.25">
      <c r="A553" s="91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95"/>
      <c r="O553" s="164"/>
      <c r="P553" s="164"/>
      <c r="Q553" s="200"/>
      <c r="R553" s="200"/>
      <c r="S553" s="200"/>
      <c r="T553" s="200"/>
      <c r="U553" s="200"/>
      <c r="V553" s="200"/>
      <c r="W553" s="96"/>
      <c r="X553" s="96"/>
      <c r="Y553" s="97"/>
      <c r="Z553" s="98"/>
      <c r="AA553" s="38"/>
      <c r="AB553" s="38"/>
      <c r="AC553" s="38"/>
      <c r="AD553" s="91"/>
      <c r="AE553" s="91"/>
      <c r="AF553" s="91"/>
      <c r="AG553" s="91"/>
      <c r="AH553" s="91"/>
      <c r="AI553" s="91"/>
      <c r="AJ553" s="91"/>
      <c r="AK553" s="91"/>
      <c r="AL553" s="91"/>
    </row>
    <row r="554" spans="1:38" ht="14.25" customHeight="1" x14ac:dyDescent="0.25">
      <c r="A554" s="65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</row>
    <row r="555" spans="1:3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</row>
    <row r="556" spans="1:38" ht="14.25" customHeight="1" x14ac:dyDescent="0.25">
      <c r="A556" s="93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9"/>
      <c r="M556" s="39"/>
      <c r="N556" s="39"/>
      <c r="O556" s="38"/>
      <c r="P556" s="38"/>
      <c r="Q556" s="38"/>
      <c r="R556" s="40"/>
      <c r="S556" s="40"/>
      <c r="T556" s="40"/>
      <c r="U556" s="40"/>
      <c r="V556" s="39"/>
      <c r="W556" s="38"/>
      <c r="X556" s="38"/>
      <c r="Y556" s="38"/>
      <c r="Z556" s="38"/>
      <c r="AA556" s="38"/>
      <c r="AB556" s="38"/>
      <c r="AC556" s="38"/>
      <c r="AD556" s="38"/>
      <c r="AE556" s="91"/>
      <c r="AF556" s="91"/>
      <c r="AG556" s="91"/>
      <c r="AH556" s="91"/>
      <c r="AI556" s="91"/>
      <c r="AJ556" s="91"/>
      <c r="AK556" s="91"/>
      <c r="AL556" s="91"/>
    </row>
    <row r="557" spans="1:3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</row>
    <row r="558" spans="1:38" ht="14.25" customHeight="1" x14ac:dyDescent="0.25">
      <c r="A558" s="91"/>
      <c r="B558" s="201"/>
      <c r="C558" s="202"/>
      <c r="D558" s="202"/>
      <c r="E558" s="165"/>
      <c r="F558" s="165"/>
      <c r="G558" s="165"/>
      <c r="H558" s="201"/>
      <c r="I558" s="201"/>
      <c r="J558" s="201"/>
      <c r="K558" s="201"/>
      <c r="L558" s="201"/>
      <c r="M558" s="201"/>
      <c r="N558" s="201"/>
      <c r="O558" s="201"/>
      <c r="P558" s="201"/>
      <c r="Q558" s="165"/>
      <c r="R558" s="91"/>
      <c r="S558" s="91"/>
      <c r="T558" s="91"/>
      <c r="U558" s="91"/>
      <c r="V558" s="91"/>
      <c r="W558" s="93"/>
      <c r="X558" s="93"/>
      <c r="Y558" s="37"/>
      <c r="Z558" s="93"/>
      <c r="AA558" s="91"/>
      <c r="AB558" s="91"/>
      <c r="AC558" s="91"/>
      <c r="AD558" s="93"/>
      <c r="AE558" s="91"/>
      <c r="AF558" s="91"/>
      <c r="AG558" s="91"/>
      <c r="AH558" s="91"/>
      <c r="AI558" s="91"/>
      <c r="AJ558" s="91"/>
      <c r="AK558" s="91"/>
      <c r="AL558" s="91"/>
    </row>
    <row r="559" spans="1:38" ht="14.25" customHeight="1" x14ac:dyDescent="0.25">
      <c r="A559" s="91"/>
      <c r="B559" s="203"/>
      <c r="C559" s="203"/>
      <c r="D559" s="203"/>
      <c r="E559" s="99"/>
      <c r="F559" s="99"/>
      <c r="G559" s="99"/>
      <c r="H559" s="204"/>
      <c r="I559" s="204"/>
      <c r="J559" s="204"/>
      <c r="K559" s="204"/>
      <c r="L559" s="205"/>
      <c r="M559" s="205"/>
      <c r="N559" s="205"/>
      <c r="O559" s="205"/>
      <c r="P559" s="205"/>
      <c r="Q559" s="101"/>
      <c r="R559" s="101"/>
      <c r="S559" s="91"/>
      <c r="T559" s="91"/>
      <c r="U559" s="91"/>
      <c r="V559" s="91"/>
      <c r="W559" s="91"/>
      <c r="X559" s="91"/>
      <c r="Y559" s="103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</row>
    <row r="560" spans="1:38" ht="14.25" customHeight="1" x14ac:dyDescent="0.25">
      <c r="A560" s="91"/>
      <c r="B560" s="203"/>
      <c r="C560" s="203"/>
      <c r="D560" s="203"/>
      <c r="E560" s="99"/>
      <c r="F560" s="99"/>
      <c r="G560" s="99"/>
      <c r="H560" s="204"/>
      <c r="I560" s="204"/>
      <c r="J560" s="204"/>
      <c r="K560" s="204"/>
      <c r="L560" s="205"/>
      <c r="M560" s="205"/>
      <c r="N560" s="205"/>
      <c r="O560" s="205"/>
      <c r="P560" s="205"/>
      <c r="Q560" s="101"/>
      <c r="R560" s="101"/>
      <c r="S560" s="91"/>
      <c r="T560" s="91"/>
      <c r="U560" s="91"/>
      <c r="V560" s="91"/>
      <c r="W560" s="91"/>
      <c r="X560" s="91"/>
      <c r="Y560" s="103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</row>
    <row r="561" spans="1:38" ht="14.25" customHeight="1" x14ac:dyDescent="0.25">
      <c r="A561" s="91"/>
      <c r="B561" s="203"/>
      <c r="C561" s="203"/>
      <c r="D561" s="203"/>
      <c r="E561" s="99"/>
      <c r="F561" s="99"/>
      <c r="G561" s="99"/>
      <c r="H561" s="204"/>
      <c r="I561" s="204"/>
      <c r="J561" s="204"/>
      <c r="K561" s="204"/>
      <c r="L561" s="205"/>
      <c r="M561" s="205"/>
      <c r="N561" s="205"/>
      <c r="O561" s="205"/>
      <c r="P561" s="205"/>
      <c r="Q561" s="101"/>
      <c r="R561" s="101"/>
      <c r="S561" s="91"/>
      <c r="T561" s="91"/>
      <c r="U561" s="91"/>
      <c r="V561" s="91"/>
      <c r="W561" s="91"/>
      <c r="X561" s="91"/>
      <c r="Y561" s="103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</row>
    <row r="562" spans="1:38" ht="14.25" customHeight="1" x14ac:dyDescent="0.25">
      <c r="A562" s="91"/>
      <c r="B562" s="203"/>
      <c r="C562" s="203"/>
      <c r="D562" s="203"/>
      <c r="E562" s="99"/>
      <c r="F562" s="99"/>
      <c r="G562" s="99"/>
      <c r="H562" s="204"/>
      <c r="I562" s="204"/>
      <c r="J562" s="204"/>
      <c r="K562" s="204"/>
      <c r="L562" s="205"/>
      <c r="M562" s="205"/>
      <c r="N562" s="205"/>
      <c r="O562" s="205"/>
      <c r="P562" s="205"/>
      <c r="Q562" s="101"/>
      <c r="R562" s="101"/>
      <c r="S562" s="91"/>
      <c r="T562" s="91"/>
      <c r="U562" s="91"/>
      <c r="V562" s="91"/>
      <c r="W562" s="91"/>
      <c r="X562" s="91"/>
      <c r="Y562" s="103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</row>
    <row r="563" spans="1:38" ht="14.25" customHeight="1" x14ac:dyDescent="0.25">
      <c r="A563" s="91"/>
      <c r="B563" s="203"/>
      <c r="C563" s="203"/>
      <c r="D563" s="203"/>
      <c r="E563" s="99"/>
      <c r="F563" s="99"/>
      <c r="G563" s="99"/>
      <c r="H563" s="204"/>
      <c r="I563" s="204"/>
      <c r="J563" s="204"/>
      <c r="K563" s="204"/>
      <c r="L563" s="205"/>
      <c r="M563" s="205"/>
      <c r="N563" s="205"/>
      <c r="O563" s="205"/>
      <c r="P563" s="205"/>
      <c r="Q563" s="101"/>
      <c r="R563" s="101"/>
      <c r="S563" s="91"/>
      <c r="T563" s="91"/>
      <c r="U563" s="91"/>
      <c r="V563" s="91"/>
      <c r="W563" s="91"/>
      <c r="X563" s="91"/>
      <c r="Y563" s="103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</row>
    <row r="564" spans="1:38" ht="14.25" customHeight="1" x14ac:dyDescent="0.25">
      <c r="A564" s="91"/>
      <c r="B564" s="203"/>
      <c r="C564" s="203"/>
      <c r="D564" s="203"/>
      <c r="E564" s="99"/>
      <c r="F564" s="99"/>
      <c r="G564" s="99"/>
      <c r="H564" s="204"/>
      <c r="I564" s="204"/>
      <c r="J564" s="204"/>
      <c r="K564" s="204"/>
      <c r="L564" s="205"/>
      <c r="M564" s="205"/>
      <c r="N564" s="205"/>
      <c r="O564" s="205"/>
      <c r="P564" s="205"/>
      <c r="Q564" s="101"/>
      <c r="R564" s="101"/>
      <c r="S564" s="91"/>
      <c r="T564" s="91"/>
      <c r="U564" s="91"/>
      <c r="V564" s="91"/>
      <c r="W564" s="91"/>
      <c r="X564" s="91"/>
      <c r="Y564" s="103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</row>
    <row r="565" spans="1:38" ht="14.25" customHeight="1" x14ac:dyDescent="0.25">
      <c r="A565" s="91"/>
      <c r="B565" s="203"/>
      <c r="C565" s="203"/>
      <c r="D565" s="203"/>
      <c r="E565" s="99"/>
      <c r="F565" s="99"/>
      <c r="G565" s="99"/>
      <c r="H565" s="204"/>
      <c r="I565" s="204"/>
      <c r="J565" s="204"/>
      <c r="K565" s="204"/>
      <c r="L565" s="205"/>
      <c r="M565" s="205"/>
      <c r="N565" s="205"/>
      <c r="O565" s="205"/>
      <c r="P565" s="205"/>
      <c r="Q565" s="101"/>
      <c r="R565" s="101"/>
      <c r="S565" s="91"/>
      <c r="T565" s="91"/>
      <c r="U565" s="91"/>
      <c r="V565" s="91"/>
      <c r="W565" s="91"/>
      <c r="X565" s="91"/>
      <c r="Y565" s="103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</row>
    <row r="566" spans="1:38" ht="14.25" customHeight="1" x14ac:dyDescent="0.25">
      <c r="A566" s="91"/>
      <c r="B566" s="203"/>
      <c r="C566" s="203"/>
      <c r="D566" s="203"/>
      <c r="E566" s="99"/>
      <c r="F566" s="99"/>
      <c r="G566" s="99"/>
      <c r="H566" s="204"/>
      <c r="I566" s="204"/>
      <c r="J566" s="204"/>
      <c r="K566" s="204"/>
      <c r="L566" s="205"/>
      <c r="M566" s="205"/>
      <c r="N566" s="205"/>
      <c r="O566" s="205"/>
      <c r="P566" s="205"/>
      <c r="Q566" s="101"/>
      <c r="R566" s="101"/>
      <c r="S566" s="91"/>
      <c r="T566" s="91"/>
      <c r="U566" s="91"/>
      <c r="V566" s="91"/>
      <c r="W566" s="91"/>
      <c r="X566" s="91"/>
      <c r="Y566" s="103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</row>
    <row r="567" spans="1:38" ht="14.25" customHeight="1" x14ac:dyDescent="0.25">
      <c r="A567" s="91"/>
      <c r="B567" s="203"/>
      <c r="C567" s="203"/>
      <c r="D567" s="203"/>
      <c r="E567" s="99"/>
      <c r="F567" s="99"/>
      <c r="G567" s="99"/>
      <c r="H567" s="204"/>
      <c r="I567" s="204"/>
      <c r="J567" s="204"/>
      <c r="K567" s="204"/>
      <c r="L567" s="205"/>
      <c r="M567" s="205"/>
      <c r="N567" s="205"/>
      <c r="O567" s="205"/>
      <c r="P567" s="205"/>
      <c r="Q567" s="101"/>
      <c r="R567" s="101"/>
      <c r="S567" s="91"/>
      <c r="T567" s="91"/>
      <c r="U567" s="91"/>
      <c r="V567" s="91"/>
      <c r="W567" s="91"/>
      <c r="X567" s="91"/>
      <c r="Y567" s="103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</row>
    <row r="568" spans="1:38" ht="14.25" customHeight="1" x14ac:dyDescent="0.25">
      <c r="A568" s="91"/>
      <c r="B568" s="203"/>
      <c r="C568" s="203"/>
      <c r="D568" s="203"/>
      <c r="E568" s="99"/>
      <c r="F568" s="99"/>
      <c r="G568" s="99"/>
      <c r="H568" s="204"/>
      <c r="I568" s="204"/>
      <c r="J568" s="204"/>
      <c r="K568" s="204"/>
      <c r="L568" s="205"/>
      <c r="M568" s="205"/>
      <c r="N568" s="205"/>
      <c r="O568" s="205"/>
      <c r="P568" s="205"/>
      <c r="Q568" s="101"/>
      <c r="R568" s="101"/>
      <c r="S568" s="91"/>
      <c r="T568" s="91"/>
      <c r="U568" s="91"/>
      <c r="V568" s="91"/>
      <c r="W568" s="91"/>
      <c r="X568" s="91"/>
      <c r="Y568" s="103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</row>
    <row r="569" spans="1:38" ht="14.25" customHeight="1" x14ac:dyDescent="0.25">
      <c r="A569" s="91"/>
      <c r="B569" s="203"/>
      <c r="C569" s="203"/>
      <c r="D569" s="203"/>
      <c r="E569" s="99"/>
      <c r="F569" s="99"/>
      <c r="G569" s="99"/>
      <c r="H569" s="204"/>
      <c r="I569" s="204"/>
      <c r="J569" s="204"/>
      <c r="K569" s="204"/>
      <c r="L569" s="205"/>
      <c r="M569" s="205"/>
      <c r="N569" s="205"/>
      <c r="O569" s="205"/>
      <c r="P569" s="205"/>
      <c r="Q569" s="101"/>
      <c r="R569" s="101"/>
      <c r="S569" s="91"/>
      <c r="T569" s="91"/>
      <c r="U569" s="91"/>
      <c r="V569" s="91"/>
      <c r="W569" s="91"/>
      <c r="X569" s="91"/>
      <c r="Y569" s="103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</row>
    <row r="570" spans="1:38" ht="14.25" customHeight="1" x14ac:dyDescent="0.25">
      <c r="A570" s="91"/>
      <c r="B570" s="203"/>
      <c r="C570" s="203"/>
      <c r="D570" s="203"/>
      <c r="E570" s="99"/>
      <c r="F570" s="99"/>
      <c r="G570" s="99"/>
      <c r="H570" s="204"/>
      <c r="I570" s="204"/>
      <c r="J570" s="204"/>
      <c r="K570" s="204"/>
      <c r="L570" s="205"/>
      <c r="M570" s="205"/>
      <c r="N570" s="205"/>
      <c r="O570" s="205"/>
      <c r="P570" s="205"/>
      <c r="Q570" s="101"/>
      <c r="R570" s="101"/>
      <c r="S570" s="91"/>
      <c r="T570" s="91"/>
      <c r="U570" s="91"/>
      <c r="V570" s="91"/>
      <c r="W570" s="91"/>
      <c r="X570" s="91"/>
      <c r="Y570" s="103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</row>
    <row r="571" spans="1:38" ht="14.25" customHeight="1" x14ac:dyDescent="0.25">
      <c r="A571" s="91"/>
      <c r="B571" s="203"/>
      <c r="C571" s="203"/>
      <c r="D571" s="203"/>
      <c r="E571" s="99"/>
      <c r="F571" s="99"/>
      <c r="G571" s="99"/>
      <c r="H571" s="204"/>
      <c r="I571" s="204"/>
      <c r="J571" s="204"/>
      <c r="K571" s="204"/>
      <c r="L571" s="205"/>
      <c r="M571" s="205"/>
      <c r="N571" s="205"/>
      <c r="O571" s="205"/>
      <c r="P571" s="205"/>
      <c r="Q571" s="101"/>
      <c r="R571" s="101"/>
      <c r="S571" s="91"/>
      <c r="T571" s="91"/>
      <c r="U571" s="91"/>
      <c r="V571" s="91"/>
      <c r="W571" s="91"/>
      <c r="X571" s="91"/>
      <c r="Y571" s="103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</row>
    <row r="572" spans="1:38" ht="14.25" customHeight="1" x14ac:dyDescent="0.25">
      <c r="A572" s="91"/>
      <c r="B572" s="203"/>
      <c r="C572" s="203"/>
      <c r="D572" s="203"/>
      <c r="E572" s="99"/>
      <c r="F572" s="99"/>
      <c r="G572" s="99"/>
      <c r="H572" s="204"/>
      <c r="I572" s="204"/>
      <c r="J572" s="204"/>
      <c r="K572" s="204"/>
      <c r="L572" s="205"/>
      <c r="M572" s="205"/>
      <c r="N572" s="205"/>
      <c r="O572" s="205"/>
      <c r="P572" s="205"/>
      <c r="Q572" s="101"/>
      <c r="R572" s="101"/>
      <c r="S572" s="91"/>
      <c r="T572" s="91"/>
      <c r="U572" s="91"/>
      <c r="V572" s="91"/>
      <c r="W572" s="91"/>
      <c r="X572" s="91"/>
      <c r="Y572" s="103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</row>
    <row r="573" spans="1:38" ht="14.25" customHeight="1" x14ac:dyDescent="0.25">
      <c r="A573" s="91"/>
      <c r="B573" s="203"/>
      <c r="C573" s="203"/>
      <c r="D573" s="203"/>
      <c r="E573" s="99"/>
      <c r="F573" s="99"/>
      <c r="G573" s="99"/>
      <c r="H573" s="204"/>
      <c r="I573" s="204"/>
      <c r="J573" s="204"/>
      <c r="K573" s="204"/>
      <c r="L573" s="205"/>
      <c r="M573" s="205"/>
      <c r="N573" s="205"/>
      <c r="O573" s="205"/>
      <c r="P573" s="205"/>
      <c r="Q573" s="101"/>
      <c r="R573" s="101"/>
      <c r="S573" s="91"/>
      <c r="T573" s="91"/>
      <c r="U573" s="91"/>
      <c r="V573" s="91"/>
      <c r="W573" s="91"/>
      <c r="X573" s="91"/>
      <c r="Y573" s="103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</row>
    <row r="574" spans="1:38" ht="14.25" customHeight="1" x14ac:dyDescent="0.25">
      <c r="A574" s="91"/>
      <c r="B574" s="203"/>
      <c r="C574" s="203"/>
      <c r="D574" s="203"/>
      <c r="E574" s="99"/>
      <c r="F574" s="99"/>
      <c r="G574" s="99"/>
      <c r="H574" s="204"/>
      <c r="I574" s="204"/>
      <c r="J574" s="204"/>
      <c r="K574" s="204"/>
      <c r="L574" s="205"/>
      <c r="M574" s="205"/>
      <c r="N574" s="205"/>
      <c r="O574" s="205"/>
      <c r="P574" s="205"/>
      <c r="Q574" s="101"/>
      <c r="R574" s="101"/>
      <c r="S574" s="91"/>
      <c r="T574" s="91"/>
      <c r="U574" s="91"/>
      <c r="V574" s="91"/>
      <c r="W574" s="91"/>
      <c r="X574" s="91"/>
      <c r="Y574" s="103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</row>
    <row r="575" spans="1:38" ht="14.25" customHeight="1" x14ac:dyDescent="0.25">
      <c r="A575" s="91"/>
      <c r="B575" s="203"/>
      <c r="C575" s="203"/>
      <c r="D575" s="203"/>
      <c r="E575" s="99"/>
      <c r="F575" s="99"/>
      <c r="G575" s="99"/>
      <c r="H575" s="204"/>
      <c r="I575" s="204"/>
      <c r="J575" s="204"/>
      <c r="K575" s="204"/>
      <c r="L575" s="205"/>
      <c r="M575" s="205"/>
      <c r="N575" s="205"/>
      <c r="O575" s="205"/>
      <c r="P575" s="205"/>
      <c r="Q575" s="101"/>
      <c r="R575" s="101"/>
      <c r="S575" s="91"/>
      <c r="T575" s="91"/>
      <c r="U575" s="91"/>
      <c r="V575" s="91"/>
      <c r="W575" s="91"/>
      <c r="X575" s="91"/>
      <c r="Y575" s="103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</row>
    <row r="576" spans="1:38" ht="14.25" customHeight="1" x14ac:dyDescent="0.25">
      <c r="A576" s="91"/>
      <c r="B576" s="203"/>
      <c r="C576" s="203"/>
      <c r="D576" s="203"/>
      <c r="E576" s="99"/>
      <c r="F576" s="99"/>
      <c r="G576" s="99"/>
      <c r="H576" s="204"/>
      <c r="I576" s="204"/>
      <c r="J576" s="204"/>
      <c r="K576" s="204"/>
      <c r="L576" s="205"/>
      <c r="M576" s="205"/>
      <c r="N576" s="205"/>
      <c r="O576" s="205"/>
      <c r="P576" s="205"/>
      <c r="Q576" s="101"/>
      <c r="R576" s="101"/>
      <c r="S576" s="91"/>
      <c r="T576" s="91"/>
      <c r="U576" s="91"/>
      <c r="V576" s="91"/>
      <c r="W576" s="91"/>
      <c r="X576" s="91"/>
      <c r="Y576" s="103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</row>
    <row r="577" spans="1:38" ht="14.25" customHeight="1" x14ac:dyDescent="0.25">
      <c r="A577" s="91"/>
      <c r="B577" s="203"/>
      <c r="C577" s="203"/>
      <c r="D577" s="203"/>
      <c r="E577" s="99"/>
      <c r="F577" s="99"/>
      <c r="G577" s="99"/>
      <c r="H577" s="204"/>
      <c r="I577" s="204"/>
      <c r="J577" s="204"/>
      <c r="K577" s="204"/>
      <c r="L577" s="205"/>
      <c r="M577" s="205"/>
      <c r="N577" s="205"/>
      <c r="O577" s="205"/>
      <c r="P577" s="205"/>
      <c r="Q577" s="101"/>
      <c r="R577" s="101"/>
      <c r="S577" s="91"/>
      <c r="T577" s="91"/>
      <c r="U577" s="91"/>
      <c r="V577" s="91"/>
      <c r="W577" s="91"/>
      <c r="X577" s="91"/>
      <c r="Y577" s="102"/>
      <c r="Z577" s="10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</row>
    <row r="578" spans="1:3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105"/>
      <c r="M578" s="105"/>
      <c r="N578" s="105"/>
      <c r="O578" s="105"/>
      <c r="P578" s="105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</row>
    <row r="579" spans="1:38" ht="14.25" customHeight="1" x14ac:dyDescent="0.25">
      <c r="A579" s="38"/>
      <c r="B579" s="91"/>
      <c r="C579" s="91"/>
      <c r="D579" s="91"/>
      <c r="E579" s="91"/>
      <c r="F579" s="91"/>
      <c r="G579" s="91"/>
      <c r="H579" s="91"/>
      <c r="I579" s="91"/>
      <c r="J579" s="91"/>
      <c r="K579" s="105"/>
      <c r="L579" s="105"/>
      <c r="M579" s="105"/>
      <c r="N579" s="105"/>
      <c r="O579" s="105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</row>
    <row r="580" spans="1:38" ht="14.25" customHeight="1" x14ac:dyDescent="0.25">
      <c r="A580" s="38"/>
      <c r="B580" s="201"/>
      <c r="C580" s="202"/>
      <c r="D580" s="202"/>
      <c r="E580" s="206"/>
      <c r="F580" s="206"/>
      <c r="G580" s="206"/>
      <c r="H580" s="206"/>
      <c r="I580" s="206"/>
      <c r="J580" s="206"/>
      <c r="K580" s="206"/>
      <c r="L580" s="206"/>
      <c r="M580" s="206"/>
      <c r="N580" s="165"/>
      <c r="O580" s="165"/>
      <c r="P580" s="201"/>
      <c r="Q580" s="201"/>
      <c r="R580" s="201"/>
      <c r="S580" s="201"/>
      <c r="T580" s="201"/>
      <c r="U580" s="201"/>
      <c r="V580" s="165"/>
      <c r="W580" s="165"/>
      <c r="X580" s="165"/>
      <c r="Y580" s="165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</row>
    <row r="581" spans="1:38" ht="14.25" customHeight="1" x14ac:dyDescent="0.25">
      <c r="A581" s="38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95"/>
      <c r="O581" s="164"/>
      <c r="P581" s="200"/>
      <c r="Q581" s="200"/>
      <c r="R581" s="200"/>
      <c r="S581" s="200"/>
      <c r="T581" s="200"/>
      <c r="U581" s="200"/>
      <c r="V581" s="96"/>
      <c r="W581" s="96"/>
      <c r="X581" s="97"/>
      <c r="Y581" s="98"/>
      <c r="Z581" s="38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</row>
    <row r="582" spans="1:38" ht="14.25" customHeight="1" x14ac:dyDescent="0.25">
      <c r="A582" s="38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95"/>
      <c r="O582" s="164"/>
      <c r="P582" s="200"/>
      <c r="Q582" s="200"/>
      <c r="R582" s="200"/>
      <c r="S582" s="200"/>
      <c r="T582" s="200"/>
      <c r="U582" s="200"/>
      <c r="V582" s="96"/>
      <c r="W582" s="96"/>
      <c r="X582" s="97"/>
      <c r="Y582" s="98"/>
      <c r="Z582" s="38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</row>
    <row r="583" spans="1:38" ht="14.25" customHeight="1" x14ac:dyDescent="0.25">
      <c r="A583" s="38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95"/>
      <c r="O583" s="164"/>
      <c r="P583" s="200"/>
      <c r="Q583" s="200"/>
      <c r="R583" s="200"/>
      <c r="S583" s="200"/>
      <c r="T583" s="200"/>
      <c r="U583" s="200"/>
      <c r="V583" s="96"/>
      <c r="W583" s="96"/>
      <c r="X583" s="97"/>
      <c r="Y583" s="98"/>
      <c r="Z583" s="38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</row>
    <row r="584" spans="1:38" ht="14.25" customHeight="1" x14ac:dyDescent="0.25">
      <c r="A584" s="38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95"/>
      <c r="O584" s="164"/>
      <c r="P584" s="200"/>
      <c r="Q584" s="200"/>
      <c r="R584" s="200"/>
      <c r="S584" s="200"/>
      <c r="T584" s="200"/>
      <c r="U584" s="200"/>
      <c r="V584" s="96"/>
      <c r="W584" s="96"/>
      <c r="X584" s="97"/>
      <c r="Y584" s="98"/>
      <c r="Z584" s="38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</row>
    <row r="585" spans="1:38" ht="14.25" customHeight="1" x14ac:dyDescent="0.25">
      <c r="A585" s="38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95"/>
      <c r="O585" s="164"/>
      <c r="P585" s="200"/>
      <c r="Q585" s="200"/>
      <c r="R585" s="200"/>
      <c r="S585" s="200"/>
      <c r="T585" s="200"/>
      <c r="U585" s="200"/>
      <c r="V585" s="96"/>
      <c r="W585" s="96"/>
      <c r="X585" s="97"/>
      <c r="Y585" s="98"/>
      <c r="Z585" s="38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</row>
    <row r="586" spans="1:38" ht="14.25" customHeight="1" x14ac:dyDescent="0.25">
      <c r="A586" s="38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95"/>
      <c r="O586" s="164"/>
      <c r="P586" s="200"/>
      <c r="Q586" s="200"/>
      <c r="R586" s="200"/>
      <c r="S586" s="200"/>
      <c r="T586" s="200"/>
      <c r="U586" s="200"/>
      <c r="V586" s="96"/>
      <c r="W586" s="96"/>
      <c r="X586" s="97"/>
      <c r="Y586" s="98"/>
      <c r="Z586" s="38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</row>
    <row r="587" spans="1:38" ht="14.25" customHeight="1" x14ac:dyDescent="0.25">
      <c r="A587" s="38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95"/>
      <c r="O587" s="164"/>
      <c r="P587" s="200"/>
      <c r="Q587" s="200"/>
      <c r="R587" s="200"/>
      <c r="S587" s="200"/>
      <c r="T587" s="200"/>
      <c r="U587" s="200"/>
      <c r="V587" s="96"/>
      <c r="W587" s="96"/>
      <c r="X587" s="97"/>
      <c r="Y587" s="98"/>
      <c r="Z587" s="38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</row>
    <row r="588" spans="1:38" ht="14.25" customHeight="1" x14ac:dyDescent="0.25">
      <c r="A588" s="38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95"/>
      <c r="O588" s="164"/>
      <c r="P588" s="200"/>
      <c r="Q588" s="200"/>
      <c r="R588" s="200"/>
      <c r="S588" s="200"/>
      <c r="T588" s="200"/>
      <c r="U588" s="200"/>
      <c r="V588" s="96"/>
      <c r="W588" s="96"/>
      <c r="X588" s="97"/>
      <c r="Y588" s="98"/>
      <c r="Z588" s="38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</row>
    <row r="589" spans="1:38" ht="14.25" customHeight="1" x14ac:dyDescent="0.25">
      <c r="A589" s="38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95"/>
      <c r="O589" s="164"/>
      <c r="P589" s="200"/>
      <c r="Q589" s="200"/>
      <c r="R589" s="200"/>
      <c r="S589" s="200"/>
      <c r="T589" s="200"/>
      <c r="U589" s="200"/>
      <c r="V589" s="96"/>
      <c r="W589" s="96"/>
      <c r="X589" s="97"/>
      <c r="Y589" s="98"/>
      <c r="Z589" s="38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</row>
    <row r="590" spans="1:38" ht="14.25" customHeight="1" x14ac:dyDescent="0.25">
      <c r="A590" s="38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95"/>
      <c r="O590" s="164"/>
      <c r="P590" s="200"/>
      <c r="Q590" s="200"/>
      <c r="R590" s="200"/>
      <c r="S590" s="200"/>
      <c r="T590" s="200"/>
      <c r="U590" s="200"/>
      <c r="V590" s="96"/>
      <c r="W590" s="96"/>
      <c r="X590" s="97"/>
      <c r="Y590" s="98"/>
      <c r="Z590" s="38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</row>
    <row r="591" spans="1:38" ht="14.25" customHeight="1" x14ac:dyDescent="0.25">
      <c r="A591" s="38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95"/>
      <c r="O591" s="164"/>
      <c r="P591" s="200"/>
      <c r="Q591" s="200"/>
      <c r="R591" s="200"/>
      <c r="S591" s="200"/>
      <c r="T591" s="200"/>
      <c r="U591" s="200"/>
      <c r="V591" s="96"/>
      <c r="W591" s="96"/>
      <c r="X591" s="97"/>
      <c r="Y591" s="98"/>
      <c r="Z591" s="38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</row>
    <row r="592" spans="1:38" ht="14.25" customHeight="1" x14ac:dyDescent="0.25">
      <c r="A592" s="38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95"/>
      <c r="O592" s="164"/>
      <c r="P592" s="200"/>
      <c r="Q592" s="200"/>
      <c r="R592" s="200"/>
      <c r="S592" s="200"/>
      <c r="T592" s="200"/>
      <c r="U592" s="200"/>
      <c r="V592" s="96"/>
      <c r="W592" s="96"/>
      <c r="X592" s="97"/>
      <c r="Y592" s="98"/>
      <c r="Z592" s="38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</row>
    <row r="593" spans="1:38" ht="14.25" customHeight="1" x14ac:dyDescent="0.25">
      <c r="A593" s="38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95"/>
      <c r="O593" s="164"/>
      <c r="P593" s="200"/>
      <c r="Q593" s="200"/>
      <c r="R593" s="200"/>
      <c r="S593" s="200"/>
      <c r="T593" s="200"/>
      <c r="U593" s="200"/>
      <c r="V593" s="96"/>
      <c r="W593" s="96"/>
      <c r="X593" s="97"/>
      <c r="Y593" s="98"/>
      <c r="Z593" s="38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</row>
    <row r="594" spans="1:38" ht="14.25" customHeight="1" x14ac:dyDescent="0.25">
      <c r="A594" s="38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95"/>
      <c r="O594" s="164"/>
      <c r="P594" s="200"/>
      <c r="Q594" s="200"/>
      <c r="R594" s="200"/>
      <c r="S594" s="200"/>
      <c r="T594" s="200"/>
      <c r="U594" s="200"/>
      <c r="V594" s="96"/>
      <c r="W594" s="96"/>
      <c r="X594" s="97"/>
      <c r="Y594" s="98"/>
      <c r="Z594" s="38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</row>
    <row r="595" spans="1:38" ht="14.25" customHeight="1" x14ac:dyDescent="0.25">
      <c r="A595" s="38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95"/>
      <c r="O595" s="164"/>
      <c r="P595" s="200"/>
      <c r="Q595" s="200"/>
      <c r="R595" s="200"/>
      <c r="S595" s="200"/>
      <c r="T595" s="200"/>
      <c r="U595" s="200"/>
      <c r="V595" s="96"/>
      <c r="W595" s="96"/>
      <c r="X595" s="97"/>
      <c r="Y595" s="98"/>
      <c r="Z595" s="38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</row>
    <row r="596" spans="1:38" ht="14.25" customHeight="1" x14ac:dyDescent="0.25">
      <c r="A596" s="38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95"/>
      <c r="O596" s="164"/>
      <c r="P596" s="200"/>
      <c r="Q596" s="200"/>
      <c r="R596" s="200"/>
      <c r="S596" s="200"/>
      <c r="T596" s="200"/>
      <c r="U596" s="200"/>
      <c r="V596" s="96"/>
      <c r="W596" s="96"/>
      <c r="X596" s="97"/>
      <c r="Y596" s="98"/>
      <c r="Z596" s="38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</row>
    <row r="597" spans="1:38" ht="14.25" customHeight="1" x14ac:dyDescent="0.25">
      <c r="A597" s="38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95"/>
      <c r="O597" s="164"/>
      <c r="P597" s="200"/>
      <c r="Q597" s="200"/>
      <c r="R597" s="200"/>
      <c r="S597" s="200"/>
      <c r="T597" s="200"/>
      <c r="U597" s="200"/>
      <c r="V597" s="96"/>
      <c r="W597" s="96"/>
      <c r="X597" s="97"/>
      <c r="Y597" s="98"/>
      <c r="Z597" s="38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</row>
    <row r="598" spans="1:38" ht="14.25" customHeight="1" x14ac:dyDescent="0.25">
      <c r="A598" s="38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95"/>
      <c r="O598" s="164"/>
      <c r="P598" s="200"/>
      <c r="Q598" s="200"/>
      <c r="R598" s="200"/>
      <c r="S598" s="200"/>
      <c r="T598" s="200"/>
      <c r="U598" s="200"/>
      <c r="V598" s="96"/>
      <c r="W598" s="96"/>
      <c r="X598" s="97"/>
      <c r="Y598" s="98"/>
      <c r="Z598" s="38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</row>
    <row r="599" spans="1:38" ht="14.25" customHeight="1" x14ac:dyDescent="0.25">
      <c r="A599" s="38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95"/>
      <c r="O599" s="164"/>
      <c r="P599" s="200"/>
      <c r="Q599" s="200"/>
      <c r="R599" s="200"/>
      <c r="S599" s="200"/>
      <c r="T599" s="200"/>
      <c r="U599" s="200"/>
      <c r="V599" s="96"/>
      <c r="W599" s="96"/>
      <c r="X599" s="97"/>
      <c r="Y599" s="98"/>
      <c r="Z599" s="38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</row>
    <row r="600" spans="1:38" ht="14.25" customHeight="1" x14ac:dyDescent="0.25">
      <c r="A600" s="38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95"/>
      <c r="O600" s="164"/>
      <c r="P600" s="200"/>
      <c r="Q600" s="200"/>
      <c r="R600" s="200"/>
      <c r="S600" s="200"/>
      <c r="T600" s="200"/>
      <c r="U600" s="200"/>
      <c r="V600" s="96"/>
      <c r="W600" s="96"/>
      <c r="X600" s="97"/>
      <c r="Y600" s="98"/>
      <c r="Z600" s="38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</row>
    <row r="601" spans="1:38" ht="14.25" customHeight="1" x14ac:dyDescent="0.25">
      <c r="A601" s="38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95"/>
      <c r="O601" s="164"/>
      <c r="P601" s="200"/>
      <c r="Q601" s="200"/>
      <c r="R601" s="200"/>
      <c r="S601" s="200"/>
      <c r="T601" s="200"/>
      <c r="U601" s="200"/>
      <c r="V601" s="96"/>
      <c r="W601" s="96"/>
      <c r="X601" s="97"/>
      <c r="Y601" s="98"/>
      <c r="Z601" s="38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</row>
    <row r="602" spans="1:38" ht="14.25" customHeight="1" x14ac:dyDescent="0.25">
      <c r="A602" s="38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95"/>
      <c r="O602" s="164"/>
      <c r="P602" s="200"/>
      <c r="Q602" s="200"/>
      <c r="R602" s="200"/>
      <c r="S602" s="200"/>
      <c r="T602" s="200"/>
      <c r="U602" s="200"/>
      <c r="V602" s="96"/>
      <c r="W602" s="96"/>
      <c r="X602" s="97"/>
      <c r="Y602" s="98"/>
      <c r="Z602" s="38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</row>
    <row r="603" spans="1:38" ht="14.25" customHeight="1" x14ac:dyDescent="0.25">
      <c r="A603" s="38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95"/>
      <c r="O603" s="164"/>
      <c r="P603" s="200"/>
      <c r="Q603" s="200"/>
      <c r="R603" s="200"/>
      <c r="S603" s="200"/>
      <c r="T603" s="200"/>
      <c r="U603" s="200"/>
      <c r="V603" s="96"/>
      <c r="W603" s="96"/>
      <c r="X603" s="97"/>
      <c r="Y603" s="98"/>
      <c r="Z603" s="38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</row>
    <row r="604" spans="1:38" ht="14.25" customHeight="1" x14ac:dyDescent="0.25">
      <c r="A604" s="38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95"/>
      <c r="O604" s="164"/>
      <c r="P604" s="200"/>
      <c r="Q604" s="200"/>
      <c r="R604" s="200"/>
      <c r="S604" s="200"/>
      <c r="T604" s="200"/>
      <c r="U604" s="200"/>
      <c r="V604" s="96"/>
      <c r="W604" s="96"/>
      <c r="X604" s="97"/>
      <c r="Y604" s="98"/>
      <c r="Z604" s="38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</row>
    <row r="605" spans="1:38" ht="14.25" customHeight="1" x14ac:dyDescent="0.25">
      <c r="A605" s="38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95"/>
      <c r="O605" s="164"/>
      <c r="P605" s="200"/>
      <c r="Q605" s="200"/>
      <c r="R605" s="200"/>
      <c r="S605" s="200"/>
      <c r="T605" s="200"/>
      <c r="U605" s="200"/>
      <c r="V605" s="96"/>
      <c r="W605" s="96"/>
      <c r="X605" s="97"/>
      <c r="Y605" s="98"/>
      <c r="Z605" s="38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</row>
    <row r="606" spans="1:38" ht="14.25" customHeight="1" x14ac:dyDescent="0.25">
      <c r="A606" s="38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95"/>
      <c r="O606" s="164"/>
      <c r="P606" s="200"/>
      <c r="Q606" s="200"/>
      <c r="R606" s="200"/>
      <c r="S606" s="200"/>
      <c r="T606" s="200"/>
      <c r="U606" s="200"/>
      <c r="V606" s="96"/>
      <c r="W606" s="96"/>
      <c r="X606" s="97"/>
      <c r="Y606" s="98"/>
      <c r="Z606" s="38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</row>
    <row r="607" spans="1:38" ht="14.25" customHeight="1" x14ac:dyDescent="0.25">
      <c r="A607" s="38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95"/>
      <c r="O607" s="164"/>
      <c r="P607" s="200"/>
      <c r="Q607" s="200"/>
      <c r="R607" s="200"/>
      <c r="S607" s="200"/>
      <c r="T607" s="200"/>
      <c r="U607" s="200"/>
      <c r="V607" s="96"/>
      <c r="W607" s="96"/>
      <c r="X607" s="97"/>
      <c r="Y607" s="98"/>
      <c r="Z607" s="38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</row>
    <row r="608" spans="1:38" ht="14.25" customHeight="1" x14ac:dyDescent="0.25">
      <c r="A608" s="38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95"/>
      <c r="O608" s="164"/>
      <c r="P608" s="200"/>
      <c r="Q608" s="200"/>
      <c r="R608" s="200"/>
      <c r="S608" s="200"/>
      <c r="T608" s="200"/>
      <c r="U608" s="200"/>
      <c r="V608" s="96"/>
      <c r="W608" s="96"/>
      <c r="X608" s="97"/>
      <c r="Y608" s="98"/>
      <c r="Z608" s="38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</row>
    <row r="609" spans="1:38" ht="14.25" customHeight="1" x14ac:dyDescent="0.25">
      <c r="A609" s="38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95"/>
      <c r="O609" s="164"/>
      <c r="P609" s="200"/>
      <c r="Q609" s="200"/>
      <c r="R609" s="200"/>
      <c r="S609" s="200"/>
      <c r="T609" s="200"/>
      <c r="U609" s="200"/>
      <c r="V609" s="96"/>
      <c r="W609" s="96"/>
      <c r="X609" s="97"/>
      <c r="Y609" s="98"/>
      <c r="Z609" s="38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</row>
    <row r="610" spans="1:38" ht="14.25" customHeight="1" x14ac:dyDescent="0.25">
      <c r="A610" s="38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95"/>
      <c r="O610" s="164"/>
      <c r="P610" s="200"/>
      <c r="Q610" s="200"/>
      <c r="R610" s="200"/>
      <c r="S610" s="200"/>
      <c r="T610" s="200"/>
      <c r="U610" s="200"/>
      <c r="V610" s="96"/>
      <c r="W610" s="96"/>
      <c r="X610" s="97"/>
      <c r="Y610" s="98"/>
      <c r="Z610" s="38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</row>
    <row r="611" spans="1:38" ht="14.25" customHeight="1" x14ac:dyDescent="0.25">
      <c r="A611" s="38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95"/>
      <c r="O611" s="164"/>
      <c r="P611" s="200"/>
      <c r="Q611" s="200"/>
      <c r="R611" s="200"/>
      <c r="S611" s="200"/>
      <c r="T611" s="200"/>
      <c r="U611" s="200"/>
      <c r="V611" s="96"/>
      <c r="W611" s="96"/>
      <c r="X611" s="97"/>
      <c r="Y611" s="98"/>
      <c r="Z611" s="38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</row>
    <row r="612" spans="1:38" ht="14.25" customHeight="1" x14ac:dyDescent="0.25">
      <c r="A612" s="38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95"/>
      <c r="O612" s="164"/>
      <c r="P612" s="200"/>
      <c r="Q612" s="200"/>
      <c r="R612" s="200"/>
      <c r="S612" s="200"/>
      <c r="T612" s="200"/>
      <c r="U612" s="200"/>
      <c r="V612" s="96"/>
      <c r="W612" s="96"/>
      <c r="X612" s="97"/>
      <c r="Y612" s="98"/>
      <c r="Z612" s="38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</row>
    <row r="613" spans="1:38" ht="14.25" customHeight="1" x14ac:dyDescent="0.25">
      <c r="A613" s="38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95"/>
      <c r="O613" s="164"/>
      <c r="P613" s="200"/>
      <c r="Q613" s="200"/>
      <c r="R613" s="200"/>
      <c r="S613" s="200"/>
      <c r="T613" s="200"/>
      <c r="U613" s="200"/>
      <c r="V613" s="96"/>
      <c r="W613" s="96"/>
      <c r="X613" s="97"/>
      <c r="Y613" s="98"/>
      <c r="Z613" s="38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</row>
    <row r="614" spans="1:38" ht="14.25" customHeight="1" x14ac:dyDescent="0.25">
      <c r="A614" s="38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95"/>
      <c r="O614" s="164"/>
      <c r="P614" s="200"/>
      <c r="Q614" s="200"/>
      <c r="R614" s="200"/>
      <c r="S614" s="200"/>
      <c r="T614" s="200"/>
      <c r="U614" s="200"/>
      <c r="V614" s="96"/>
      <c r="W614" s="96"/>
      <c r="X614" s="97"/>
      <c r="Y614" s="98"/>
      <c r="Z614" s="38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</row>
    <row r="615" spans="1:38" ht="14.25" customHeight="1" x14ac:dyDescent="0.25">
      <c r="A615" s="38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95"/>
      <c r="O615" s="164"/>
      <c r="P615" s="200"/>
      <c r="Q615" s="200"/>
      <c r="R615" s="200"/>
      <c r="S615" s="200"/>
      <c r="T615" s="200"/>
      <c r="U615" s="200"/>
      <c r="V615" s="96"/>
      <c r="W615" s="96"/>
      <c r="X615" s="97"/>
      <c r="Y615" s="98"/>
      <c r="Z615" s="38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</row>
    <row r="616" spans="1:38" ht="14.25" customHeight="1" x14ac:dyDescent="0.25">
      <c r="A616" s="38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95"/>
      <c r="O616" s="164"/>
      <c r="P616" s="200"/>
      <c r="Q616" s="200"/>
      <c r="R616" s="200"/>
      <c r="S616" s="200"/>
      <c r="T616" s="200"/>
      <c r="U616" s="200"/>
      <c r="V616" s="96"/>
      <c r="W616" s="96"/>
      <c r="X616" s="97"/>
      <c r="Y616" s="98"/>
      <c r="Z616" s="38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</row>
    <row r="617" spans="1:38" ht="14.25" customHeight="1" x14ac:dyDescent="0.25">
      <c r="A617" s="38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95"/>
      <c r="O617" s="164"/>
      <c r="P617" s="200"/>
      <c r="Q617" s="200"/>
      <c r="R617" s="200"/>
      <c r="S617" s="200"/>
      <c r="T617" s="200"/>
      <c r="U617" s="200"/>
      <c r="V617" s="96"/>
      <c r="W617" s="96"/>
      <c r="X617" s="97"/>
      <c r="Y617" s="98"/>
      <c r="Z617" s="38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</row>
    <row r="618" spans="1:38" ht="14.25" customHeight="1" x14ac:dyDescent="0.25">
      <c r="A618" s="38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95"/>
      <c r="O618" s="164"/>
      <c r="P618" s="200"/>
      <c r="Q618" s="200"/>
      <c r="R618" s="200"/>
      <c r="S618" s="200"/>
      <c r="T618" s="200"/>
      <c r="U618" s="200"/>
      <c r="V618" s="96"/>
      <c r="W618" s="96"/>
      <c r="X618" s="97"/>
      <c r="Y618" s="98"/>
      <c r="Z618" s="38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</row>
    <row r="619" spans="1:38" ht="14.25" customHeight="1" x14ac:dyDescent="0.25">
      <c r="A619" s="38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95"/>
      <c r="O619" s="164"/>
      <c r="P619" s="200"/>
      <c r="Q619" s="200"/>
      <c r="R619" s="200"/>
      <c r="S619" s="200"/>
      <c r="T619" s="200"/>
      <c r="U619" s="200"/>
      <c r="V619" s="96"/>
      <c r="W619" s="96"/>
      <c r="X619" s="97"/>
      <c r="Y619" s="98"/>
      <c r="Z619" s="38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</row>
    <row r="620" spans="1:38" ht="14.25" customHeight="1" x14ac:dyDescent="0.25">
      <c r="A620" s="38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95"/>
      <c r="O620" s="164"/>
      <c r="P620" s="200"/>
      <c r="Q620" s="200"/>
      <c r="R620" s="200"/>
      <c r="S620" s="200"/>
      <c r="T620" s="200"/>
      <c r="U620" s="200"/>
      <c r="V620" s="96"/>
      <c r="W620" s="96"/>
      <c r="X620" s="97"/>
      <c r="Y620" s="98"/>
      <c r="Z620" s="38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</row>
    <row r="621" spans="1:38" ht="14.25" customHeight="1" x14ac:dyDescent="0.25">
      <c r="A621" s="38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95"/>
      <c r="O621" s="164"/>
      <c r="P621" s="200"/>
      <c r="Q621" s="200"/>
      <c r="R621" s="200"/>
      <c r="S621" s="200"/>
      <c r="T621" s="200"/>
      <c r="U621" s="200"/>
      <c r="V621" s="96"/>
      <c r="W621" s="96"/>
      <c r="X621" s="97"/>
      <c r="Y621" s="98"/>
      <c r="Z621" s="38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</row>
    <row r="622" spans="1:38" ht="14.25" customHeight="1" x14ac:dyDescent="0.25">
      <c r="A622" s="38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95"/>
      <c r="O622" s="164"/>
      <c r="P622" s="200"/>
      <c r="Q622" s="200"/>
      <c r="R622" s="200"/>
      <c r="S622" s="200"/>
      <c r="T622" s="200"/>
      <c r="U622" s="200"/>
      <c r="V622" s="96"/>
      <c r="W622" s="96"/>
      <c r="X622" s="97"/>
      <c r="Y622" s="98"/>
      <c r="Z622" s="38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</row>
    <row r="623" spans="1:38" ht="14.25" customHeight="1" x14ac:dyDescent="0.25">
      <c r="A623" s="38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95"/>
      <c r="O623" s="164"/>
      <c r="P623" s="200"/>
      <c r="Q623" s="200"/>
      <c r="R623" s="200"/>
      <c r="S623" s="200"/>
      <c r="T623" s="200"/>
      <c r="U623" s="200"/>
      <c r="V623" s="96"/>
      <c r="W623" s="96"/>
      <c r="X623" s="97"/>
      <c r="Y623" s="98"/>
      <c r="Z623" s="38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</row>
    <row r="624" spans="1:38" ht="14.25" customHeight="1" x14ac:dyDescent="0.25">
      <c r="A624" s="38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95"/>
      <c r="O624" s="164"/>
      <c r="P624" s="200"/>
      <c r="Q624" s="200"/>
      <c r="R624" s="200"/>
      <c r="S624" s="200"/>
      <c r="T624" s="200"/>
      <c r="U624" s="200"/>
      <c r="V624" s="96"/>
      <c r="W624" s="96"/>
      <c r="X624" s="97"/>
      <c r="Y624" s="98"/>
      <c r="Z624" s="38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</row>
    <row r="625" spans="1:38" ht="14.25" customHeight="1" x14ac:dyDescent="0.25">
      <c r="A625" s="38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95"/>
      <c r="O625" s="164"/>
      <c r="P625" s="200"/>
      <c r="Q625" s="200"/>
      <c r="R625" s="200"/>
      <c r="S625" s="200"/>
      <c r="T625" s="200"/>
      <c r="U625" s="200"/>
      <c r="V625" s="96"/>
      <c r="W625" s="96"/>
      <c r="X625" s="97"/>
      <c r="Y625" s="98"/>
      <c r="Z625" s="38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</row>
    <row r="626" spans="1:38" ht="14.25" customHeight="1" x14ac:dyDescent="0.25">
      <c r="A626" s="38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95"/>
      <c r="O626" s="164"/>
      <c r="P626" s="200"/>
      <c r="Q626" s="200"/>
      <c r="R626" s="200"/>
      <c r="S626" s="200"/>
      <c r="T626" s="200"/>
      <c r="U626" s="200"/>
      <c r="V626" s="96"/>
      <c r="W626" s="96"/>
      <c r="X626" s="97"/>
      <c r="Y626" s="98"/>
      <c r="Z626" s="38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</row>
    <row r="627" spans="1:38" ht="14.25" customHeight="1" x14ac:dyDescent="0.25">
      <c r="A627" s="38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95"/>
      <c r="O627" s="164"/>
      <c r="P627" s="200"/>
      <c r="Q627" s="200"/>
      <c r="R627" s="200"/>
      <c r="S627" s="200"/>
      <c r="T627" s="200"/>
      <c r="U627" s="200"/>
      <c r="V627" s="96"/>
      <c r="W627" s="96"/>
      <c r="X627" s="97"/>
      <c r="Y627" s="98"/>
      <c r="Z627" s="38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</row>
    <row r="628" spans="1:38" ht="14.25" customHeight="1" x14ac:dyDescent="0.25">
      <c r="A628" s="38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95"/>
      <c r="O628" s="164"/>
      <c r="P628" s="200"/>
      <c r="Q628" s="200"/>
      <c r="R628" s="200"/>
      <c r="S628" s="200"/>
      <c r="T628" s="200"/>
      <c r="U628" s="200"/>
      <c r="V628" s="96"/>
      <c r="W628" s="96"/>
      <c r="X628" s="97"/>
      <c r="Y628" s="98"/>
      <c r="Z628" s="38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</row>
    <row r="629" spans="1:38" ht="14.25" customHeight="1" x14ac:dyDescent="0.25">
      <c r="A629" s="38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95"/>
      <c r="O629" s="164"/>
      <c r="P629" s="200"/>
      <c r="Q629" s="200"/>
      <c r="R629" s="200"/>
      <c r="S629" s="200"/>
      <c r="T629" s="200"/>
      <c r="U629" s="200"/>
      <c r="V629" s="96"/>
      <c r="W629" s="96"/>
      <c r="X629" s="97"/>
      <c r="Y629" s="98"/>
      <c r="Z629" s="38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</row>
    <row r="630" spans="1:38" ht="14.25" customHeight="1" x14ac:dyDescent="0.25">
      <c r="A630" s="38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95"/>
      <c r="O630" s="164"/>
      <c r="P630" s="200"/>
      <c r="Q630" s="200"/>
      <c r="R630" s="200"/>
      <c r="S630" s="200"/>
      <c r="T630" s="200"/>
      <c r="U630" s="200"/>
      <c r="V630" s="96"/>
      <c r="W630" s="96"/>
      <c r="X630" s="97"/>
      <c r="Y630" s="98"/>
      <c r="Z630" s="38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</row>
    <row r="631" spans="1:38" ht="14.25" customHeight="1" x14ac:dyDescent="0.25">
      <c r="A631" s="38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95"/>
      <c r="O631" s="164"/>
      <c r="P631" s="200"/>
      <c r="Q631" s="200"/>
      <c r="R631" s="200"/>
      <c r="S631" s="200"/>
      <c r="T631" s="200"/>
      <c r="U631" s="200"/>
      <c r="V631" s="96"/>
      <c r="W631" s="96"/>
      <c r="X631" s="97"/>
      <c r="Y631" s="98"/>
      <c r="Z631" s="38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</row>
    <row r="632" spans="1:38" ht="14.25" customHeight="1" x14ac:dyDescent="0.25">
      <c r="A632" s="38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95"/>
      <c r="O632" s="164"/>
      <c r="P632" s="200"/>
      <c r="Q632" s="200"/>
      <c r="R632" s="200"/>
      <c r="S632" s="200"/>
      <c r="T632" s="200"/>
      <c r="U632" s="200"/>
      <c r="V632" s="96"/>
      <c r="W632" s="96"/>
      <c r="X632" s="97"/>
      <c r="Y632" s="98"/>
      <c r="Z632" s="38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</row>
    <row r="633" spans="1:38" ht="14.25" customHeight="1" x14ac:dyDescent="0.25">
      <c r="A633" s="38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95"/>
      <c r="O633" s="164"/>
      <c r="P633" s="200"/>
      <c r="Q633" s="200"/>
      <c r="R633" s="200"/>
      <c r="S633" s="200"/>
      <c r="T633" s="200"/>
      <c r="U633" s="200"/>
      <c r="V633" s="96"/>
      <c r="W633" s="96"/>
      <c r="X633" s="97"/>
      <c r="Y633" s="98"/>
      <c r="Z633" s="38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</row>
    <row r="634" spans="1:38" ht="14.25" customHeight="1" x14ac:dyDescent="0.25">
      <c r="A634" s="38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95"/>
      <c r="O634" s="164"/>
      <c r="P634" s="200"/>
      <c r="Q634" s="200"/>
      <c r="R634" s="200"/>
      <c r="S634" s="200"/>
      <c r="T634" s="200"/>
      <c r="U634" s="200"/>
      <c r="V634" s="96"/>
      <c r="W634" s="96"/>
      <c r="X634" s="97"/>
      <c r="Y634" s="98"/>
      <c r="Z634" s="38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</row>
    <row r="635" spans="1:38" ht="14.25" customHeight="1" x14ac:dyDescent="0.25">
      <c r="A635" s="38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95"/>
      <c r="O635" s="164"/>
      <c r="P635" s="200"/>
      <c r="Q635" s="200"/>
      <c r="R635" s="200"/>
      <c r="S635" s="200"/>
      <c r="T635" s="200"/>
      <c r="U635" s="200"/>
      <c r="V635" s="96"/>
      <c r="W635" s="96"/>
      <c r="X635" s="97"/>
      <c r="Y635" s="98"/>
      <c r="Z635" s="38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</row>
    <row r="636" spans="1:38" ht="14.25" customHeight="1" x14ac:dyDescent="0.25">
      <c r="A636" s="38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95"/>
      <c r="O636" s="164"/>
      <c r="P636" s="200"/>
      <c r="Q636" s="200"/>
      <c r="R636" s="200"/>
      <c r="S636" s="200"/>
      <c r="T636" s="200"/>
      <c r="U636" s="200"/>
      <c r="V636" s="96"/>
      <c r="W636" s="96"/>
      <c r="X636" s="97"/>
      <c r="Y636" s="98"/>
      <c r="Z636" s="38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</row>
    <row r="637" spans="1:38" ht="14.25" customHeight="1" x14ac:dyDescent="0.25">
      <c r="A637" s="38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95"/>
      <c r="O637" s="164"/>
      <c r="P637" s="200"/>
      <c r="Q637" s="200"/>
      <c r="R637" s="200"/>
      <c r="S637" s="200"/>
      <c r="T637" s="200"/>
      <c r="U637" s="200"/>
      <c r="V637" s="96"/>
      <c r="W637" s="96"/>
      <c r="X637" s="97"/>
      <c r="Y637" s="98"/>
      <c r="Z637" s="38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</row>
    <row r="638" spans="1:38" ht="14.25" customHeight="1" x14ac:dyDescent="0.25">
      <c r="A638" s="38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95"/>
      <c r="O638" s="164"/>
      <c r="P638" s="200"/>
      <c r="Q638" s="200"/>
      <c r="R638" s="200"/>
      <c r="S638" s="200"/>
      <c r="T638" s="200"/>
      <c r="U638" s="200"/>
      <c r="V638" s="96"/>
      <c r="W638" s="96"/>
      <c r="X638" s="97"/>
      <c r="Y638" s="98"/>
      <c r="Z638" s="38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</row>
    <row r="639" spans="1:38" ht="14.25" customHeight="1" x14ac:dyDescent="0.25">
      <c r="A639" s="38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95"/>
      <c r="O639" s="164"/>
      <c r="P639" s="200"/>
      <c r="Q639" s="200"/>
      <c r="R639" s="200"/>
      <c r="S639" s="200"/>
      <c r="T639" s="200"/>
      <c r="U639" s="200"/>
      <c r="V639" s="96"/>
      <c r="W639" s="96"/>
      <c r="X639" s="97"/>
      <c r="Y639" s="98"/>
      <c r="Z639" s="38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</row>
    <row r="640" spans="1:38" ht="14.25" customHeight="1" x14ac:dyDescent="0.25">
      <c r="A640" s="38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95"/>
      <c r="O640" s="164"/>
      <c r="P640" s="200"/>
      <c r="Q640" s="200"/>
      <c r="R640" s="200"/>
      <c r="S640" s="200"/>
      <c r="T640" s="200"/>
      <c r="U640" s="200"/>
      <c r="V640" s="96"/>
      <c r="W640" s="96"/>
      <c r="X640" s="97"/>
      <c r="Y640" s="98"/>
      <c r="Z640" s="38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</row>
    <row r="641" spans="1:38" ht="14.25" customHeight="1" x14ac:dyDescent="0.25">
      <c r="A641" s="38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95"/>
      <c r="O641" s="164"/>
      <c r="P641" s="200"/>
      <c r="Q641" s="200"/>
      <c r="R641" s="200"/>
      <c r="S641" s="200"/>
      <c r="T641" s="200"/>
      <c r="U641" s="200"/>
      <c r="V641" s="96"/>
      <c r="W641" s="96"/>
      <c r="X641" s="97"/>
      <c r="Y641" s="98"/>
      <c r="Z641" s="38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</row>
    <row r="642" spans="1:38" ht="14.25" customHeight="1" x14ac:dyDescent="0.25">
      <c r="A642" s="38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95"/>
      <c r="O642" s="164"/>
      <c r="P642" s="200"/>
      <c r="Q642" s="200"/>
      <c r="R642" s="200"/>
      <c r="S642" s="200"/>
      <c r="T642" s="200"/>
      <c r="U642" s="200"/>
      <c r="V642" s="96"/>
      <c r="W642" s="96"/>
      <c r="X642" s="97"/>
      <c r="Y642" s="98"/>
      <c r="Z642" s="38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</row>
    <row r="643" spans="1:38" ht="14.25" customHeight="1" x14ac:dyDescent="0.25">
      <c r="A643" s="38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95"/>
      <c r="O643" s="164"/>
      <c r="P643" s="200"/>
      <c r="Q643" s="200"/>
      <c r="R643" s="200"/>
      <c r="S643" s="200"/>
      <c r="T643" s="200"/>
      <c r="U643" s="200"/>
      <c r="V643" s="96"/>
      <c r="W643" s="96"/>
      <c r="X643" s="97"/>
      <c r="Y643" s="98"/>
      <c r="Z643" s="38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</row>
    <row r="644" spans="1:38" ht="14.25" customHeight="1" x14ac:dyDescent="0.25">
      <c r="A644" s="38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95"/>
      <c r="O644" s="164"/>
      <c r="P644" s="200"/>
      <c r="Q644" s="200"/>
      <c r="R644" s="200"/>
      <c r="S644" s="200"/>
      <c r="T644" s="200"/>
      <c r="U644" s="200"/>
      <c r="V644" s="96"/>
      <c r="W644" s="96"/>
      <c r="X644" s="97"/>
      <c r="Y644" s="98"/>
      <c r="Z644" s="38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</row>
    <row r="645" spans="1:38" ht="14.25" customHeight="1" x14ac:dyDescent="0.25">
      <c r="A645" s="38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95"/>
      <c r="O645" s="164"/>
      <c r="P645" s="200"/>
      <c r="Q645" s="200"/>
      <c r="R645" s="200"/>
      <c r="S645" s="200"/>
      <c r="T645" s="200"/>
      <c r="U645" s="200"/>
      <c r="V645" s="96"/>
      <c r="W645" s="96"/>
      <c r="X645" s="97"/>
      <c r="Y645" s="98"/>
      <c r="Z645" s="38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</row>
    <row r="646" spans="1:38" ht="14.25" customHeight="1" x14ac:dyDescent="0.25">
      <c r="A646" s="38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95"/>
      <c r="O646" s="164"/>
      <c r="P646" s="200"/>
      <c r="Q646" s="200"/>
      <c r="R646" s="200"/>
      <c r="S646" s="200"/>
      <c r="T646" s="200"/>
      <c r="U646" s="200"/>
      <c r="V646" s="96"/>
      <c r="W646" s="96"/>
      <c r="X646" s="97"/>
      <c r="Y646" s="98"/>
      <c r="Z646" s="38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</row>
    <row r="647" spans="1:38" ht="14.25" customHeight="1" x14ac:dyDescent="0.25">
      <c r="A647" s="38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95"/>
      <c r="O647" s="164"/>
      <c r="P647" s="200"/>
      <c r="Q647" s="200"/>
      <c r="R647" s="200"/>
      <c r="S647" s="200"/>
      <c r="T647" s="200"/>
      <c r="U647" s="200"/>
      <c r="V647" s="96"/>
      <c r="W647" s="96"/>
      <c r="X647" s="97"/>
      <c r="Y647" s="98"/>
      <c r="Z647" s="38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</row>
    <row r="648" spans="1:38" ht="14.25" customHeight="1" x14ac:dyDescent="0.25">
      <c r="A648" s="38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95"/>
      <c r="O648" s="164"/>
      <c r="P648" s="200"/>
      <c r="Q648" s="200"/>
      <c r="R648" s="200"/>
      <c r="S648" s="200"/>
      <c r="T648" s="200"/>
      <c r="U648" s="200"/>
      <c r="V648" s="96"/>
      <c r="W648" s="96"/>
      <c r="X648" s="97"/>
      <c r="Y648" s="98"/>
      <c r="Z648" s="38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</row>
    <row r="649" spans="1:38" ht="14.25" customHeight="1" x14ac:dyDescent="0.25">
      <c r="A649" s="38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95"/>
      <c r="O649" s="164"/>
      <c r="P649" s="200"/>
      <c r="Q649" s="200"/>
      <c r="R649" s="200"/>
      <c r="S649" s="200"/>
      <c r="T649" s="200"/>
      <c r="U649" s="200"/>
      <c r="V649" s="96"/>
      <c r="W649" s="96"/>
      <c r="X649" s="97"/>
      <c r="Y649" s="98"/>
      <c r="Z649" s="38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</row>
    <row r="650" spans="1:38" ht="14.25" customHeight="1" x14ac:dyDescent="0.25">
      <c r="A650" s="38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95"/>
      <c r="O650" s="164"/>
      <c r="P650" s="200"/>
      <c r="Q650" s="200"/>
      <c r="R650" s="200"/>
      <c r="S650" s="200"/>
      <c r="T650" s="200"/>
      <c r="U650" s="200"/>
      <c r="V650" s="96"/>
      <c r="W650" s="96"/>
      <c r="X650" s="97"/>
      <c r="Y650" s="98"/>
      <c r="Z650" s="38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</row>
    <row r="651" spans="1:38" ht="14.25" customHeight="1" x14ac:dyDescent="0.25">
      <c r="A651" s="38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95"/>
      <c r="O651" s="164"/>
      <c r="P651" s="200"/>
      <c r="Q651" s="200"/>
      <c r="R651" s="200"/>
      <c r="S651" s="200"/>
      <c r="T651" s="200"/>
      <c r="U651" s="200"/>
      <c r="V651" s="96"/>
      <c r="W651" s="96"/>
      <c r="X651" s="97"/>
      <c r="Y651" s="98"/>
      <c r="Z651" s="38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</row>
    <row r="652" spans="1:38" ht="14.25" customHeight="1" x14ac:dyDescent="0.25">
      <c r="A652" s="38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95"/>
      <c r="O652" s="164"/>
      <c r="P652" s="200"/>
      <c r="Q652" s="200"/>
      <c r="R652" s="200"/>
      <c r="S652" s="200"/>
      <c r="T652" s="200"/>
      <c r="U652" s="200"/>
      <c r="V652" s="96"/>
      <c r="W652" s="96"/>
      <c r="X652" s="97"/>
      <c r="Y652" s="98"/>
      <c r="Z652" s="38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</row>
    <row r="653" spans="1:38" ht="14.25" customHeight="1" x14ac:dyDescent="0.25">
      <c r="A653" s="38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95"/>
      <c r="O653" s="164"/>
      <c r="P653" s="200"/>
      <c r="Q653" s="200"/>
      <c r="R653" s="200"/>
      <c r="S653" s="200"/>
      <c r="T653" s="200"/>
      <c r="U653" s="200"/>
      <c r="V653" s="96"/>
      <c r="W653" s="96"/>
      <c r="X653" s="97"/>
      <c r="Y653" s="98"/>
      <c r="Z653" s="38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</row>
    <row r="654" spans="1:38" ht="14.25" customHeight="1" x14ac:dyDescent="0.25">
      <c r="A654" s="38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95"/>
      <c r="O654" s="164"/>
      <c r="P654" s="200"/>
      <c r="Q654" s="200"/>
      <c r="R654" s="200"/>
      <c r="S654" s="200"/>
      <c r="T654" s="200"/>
      <c r="U654" s="200"/>
      <c r="V654" s="96"/>
      <c r="W654" s="96"/>
      <c r="X654" s="97"/>
      <c r="Y654" s="98"/>
      <c r="Z654" s="38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</row>
    <row r="655" spans="1:38" ht="14.25" customHeight="1" x14ac:dyDescent="0.25">
      <c r="A655" s="38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95"/>
      <c r="O655" s="164"/>
      <c r="P655" s="200"/>
      <c r="Q655" s="200"/>
      <c r="R655" s="200"/>
      <c r="S655" s="200"/>
      <c r="T655" s="200"/>
      <c r="U655" s="200"/>
      <c r="V655" s="96"/>
      <c r="W655" s="96"/>
      <c r="X655" s="97"/>
      <c r="Y655" s="98"/>
      <c r="Z655" s="38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</row>
    <row r="656" spans="1:38" ht="14.25" customHeight="1" x14ac:dyDescent="0.25">
      <c r="A656" s="38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95"/>
      <c r="O656" s="164"/>
      <c r="P656" s="200"/>
      <c r="Q656" s="200"/>
      <c r="R656" s="200"/>
      <c r="S656" s="200"/>
      <c r="T656" s="200"/>
      <c r="U656" s="200"/>
      <c r="V656" s="96"/>
      <c r="W656" s="96"/>
      <c r="X656" s="97"/>
      <c r="Y656" s="98"/>
      <c r="Z656" s="38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</row>
    <row r="657" spans="1:38" ht="14.25" customHeight="1" x14ac:dyDescent="0.25">
      <c r="A657" s="38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95"/>
      <c r="O657" s="164"/>
      <c r="P657" s="200"/>
      <c r="Q657" s="200"/>
      <c r="R657" s="200"/>
      <c r="S657" s="200"/>
      <c r="T657" s="200"/>
      <c r="U657" s="200"/>
      <c r="V657" s="96"/>
      <c r="W657" s="96"/>
      <c r="X657" s="97"/>
      <c r="Y657" s="98"/>
      <c r="Z657" s="38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</row>
    <row r="658" spans="1:38" ht="14.25" customHeight="1" x14ac:dyDescent="0.25">
      <c r="A658" s="38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95"/>
      <c r="O658" s="164"/>
      <c r="P658" s="200"/>
      <c r="Q658" s="200"/>
      <c r="R658" s="200"/>
      <c r="S658" s="200"/>
      <c r="T658" s="200"/>
      <c r="U658" s="200"/>
      <c r="V658" s="96"/>
      <c r="W658" s="96"/>
      <c r="X658" s="97"/>
      <c r="Y658" s="98"/>
      <c r="Z658" s="38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</row>
    <row r="659" spans="1:38" ht="14.25" customHeight="1" x14ac:dyDescent="0.25">
      <c r="A659" s="38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95"/>
      <c r="O659" s="164"/>
      <c r="P659" s="200"/>
      <c r="Q659" s="200"/>
      <c r="R659" s="200"/>
      <c r="S659" s="200"/>
      <c r="T659" s="200"/>
      <c r="U659" s="200"/>
      <c r="V659" s="96"/>
      <c r="W659" s="96"/>
      <c r="X659" s="97"/>
      <c r="Y659" s="98"/>
      <c r="Z659" s="38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</row>
    <row r="660" spans="1:38" ht="14.25" customHeight="1" x14ac:dyDescent="0.25">
      <c r="A660" s="38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95"/>
      <c r="O660" s="164"/>
      <c r="P660" s="200"/>
      <c r="Q660" s="200"/>
      <c r="R660" s="200"/>
      <c r="S660" s="200"/>
      <c r="T660" s="200"/>
      <c r="U660" s="200"/>
      <c r="V660" s="96"/>
      <c r="W660" s="96"/>
      <c r="X660" s="97"/>
      <c r="Y660" s="98"/>
      <c r="Z660" s="38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</row>
    <row r="661" spans="1:38" ht="14.25" customHeight="1" x14ac:dyDescent="0.25">
      <c r="A661" s="38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95"/>
      <c r="O661" s="164"/>
      <c r="P661" s="200"/>
      <c r="Q661" s="200"/>
      <c r="R661" s="200"/>
      <c r="S661" s="200"/>
      <c r="T661" s="200"/>
      <c r="U661" s="200"/>
      <c r="V661" s="96"/>
      <c r="W661" s="96"/>
      <c r="X661" s="97"/>
      <c r="Y661" s="98"/>
      <c r="Z661" s="38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</row>
    <row r="662" spans="1:38" ht="14.25" customHeight="1" x14ac:dyDescent="0.25">
      <c r="A662" s="38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95"/>
      <c r="O662" s="164"/>
      <c r="P662" s="200"/>
      <c r="Q662" s="200"/>
      <c r="R662" s="200"/>
      <c r="S662" s="200"/>
      <c r="T662" s="200"/>
      <c r="U662" s="200"/>
      <c r="V662" s="96"/>
      <c r="W662" s="96"/>
      <c r="X662" s="97"/>
      <c r="Y662" s="98"/>
      <c r="Z662" s="38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</row>
    <row r="663" spans="1:38" ht="14.25" customHeight="1" x14ac:dyDescent="0.25">
      <c r="A663" s="38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95"/>
      <c r="O663" s="164"/>
      <c r="P663" s="200"/>
      <c r="Q663" s="200"/>
      <c r="R663" s="200"/>
      <c r="S663" s="200"/>
      <c r="T663" s="200"/>
      <c r="U663" s="200"/>
      <c r="V663" s="96"/>
      <c r="W663" s="96"/>
      <c r="X663" s="97"/>
      <c r="Y663" s="98"/>
      <c r="Z663" s="38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</row>
    <row r="664" spans="1:38" ht="14.25" customHeight="1" x14ac:dyDescent="0.25">
      <c r="A664" s="38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95"/>
      <c r="O664" s="164"/>
      <c r="P664" s="200"/>
      <c r="Q664" s="200"/>
      <c r="R664" s="200"/>
      <c r="S664" s="200"/>
      <c r="T664" s="200"/>
      <c r="U664" s="200"/>
      <c r="V664" s="96"/>
      <c r="W664" s="96"/>
      <c r="X664" s="97"/>
      <c r="Y664" s="98"/>
      <c r="Z664" s="38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</row>
    <row r="665" spans="1:38" ht="14.25" customHeight="1" x14ac:dyDescent="0.25">
      <c r="A665" s="3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95"/>
      <c r="O665" s="164"/>
      <c r="P665" s="200"/>
      <c r="Q665" s="200"/>
      <c r="R665" s="200"/>
      <c r="S665" s="200"/>
      <c r="T665" s="200"/>
      <c r="U665" s="200"/>
      <c r="V665" s="96"/>
      <c r="W665" s="96"/>
      <c r="X665" s="97"/>
      <c r="Y665" s="98"/>
      <c r="Z665" s="38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</row>
    <row r="666" spans="1:38" ht="14.25" customHeight="1" x14ac:dyDescent="0.25">
      <c r="A666" s="38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95"/>
      <c r="O666" s="164"/>
      <c r="P666" s="200"/>
      <c r="Q666" s="200"/>
      <c r="R666" s="200"/>
      <c r="S666" s="200"/>
      <c r="T666" s="200"/>
      <c r="U666" s="200"/>
      <c r="V666" s="96"/>
      <c r="W666" s="96"/>
      <c r="X666" s="97"/>
      <c r="Y666" s="98"/>
      <c r="Z666" s="38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</row>
    <row r="667" spans="1:38" ht="14.25" customHeight="1" x14ac:dyDescent="0.25">
      <c r="A667" s="38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95"/>
      <c r="O667" s="164"/>
      <c r="P667" s="200"/>
      <c r="Q667" s="200"/>
      <c r="R667" s="200"/>
      <c r="S667" s="200"/>
      <c r="T667" s="200"/>
      <c r="U667" s="200"/>
      <c r="V667" s="96"/>
      <c r="W667" s="96"/>
      <c r="X667" s="97"/>
      <c r="Y667" s="98"/>
      <c r="Z667" s="38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</row>
    <row r="668" spans="1:38" ht="14.25" customHeight="1" x14ac:dyDescent="0.25">
      <c r="A668" s="38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95"/>
      <c r="O668" s="164"/>
      <c r="P668" s="200"/>
      <c r="Q668" s="200"/>
      <c r="R668" s="200"/>
      <c r="S668" s="200"/>
      <c r="T668" s="200"/>
      <c r="U668" s="200"/>
      <c r="V668" s="96"/>
      <c r="W668" s="96"/>
      <c r="X668" s="97"/>
      <c r="Y668" s="98"/>
      <c r="Z668" s="38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</row>
    <row r="669" spans="1:38" ht="14.25" customHeight="1" x14ac:dyDescent="0.25">
      <c r="A669" s="38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95"/>
      <c r="O669" s="164"/>
      <c r="P669" s="200"/>
      <c r="Q669" s="200"/>
      <c r="R669" s="200"/>
      <c r="S669" s="200"/>
      <c r="T669" s="200"/>
      <c r="U669" s="200"/>
      <c r="V669" s="96"/>
      <c r="W669" s="96"/>
      <c r="X669" s="97"/>
      <c r="Y669" s="98"/>
      <c r="Z669" s="38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</row>
    <row r="670" spans="1:38" ht="14.25" customHeight="1" x14ac:dyDescent="0.25">
      <c r="A670" s="38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95"/>
      <c r="O670" s="164"/>
      <c r="P670" s="200"/>
      <c r="Q670" s="200"/>
      <c r="R670" s="200"/>
      <c r="S670" s="200"/>
      <c r="T670" s="200"/>
      <c r="U670" s="200"/>
      <c r="V670" s="96"/>
      <c r="W670" s="96"/>
      <c r="X670" s="97"/>
      <c r="Y670" s="98"/>
      <c r="Z670" s="38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</row>
    <row r="671" spans="1:38" ht="14.25" customHeight="1" x14ac:dyDescent="0.25">
      <c r="A671" s="38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95"/>
      <c r="O671" s="164"/>
      <c r="P671" s="200"/>
      <c r="Q671" s="200"/>
      <c r="R671" s="200"/>
      <c r="S671" s="200"/>
      <c r="T671" s="200"/>
      <c r="U671" s="200"/>
      <c r="V671" s="96"/>
      <c r="W671" s="96"/>
      <c r="X671" s="97"/>
      <c r="Y671" s="98"/>
      <c r="Z671" s="38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</row>
    <row r="672" spans="1:38" ht="14.25" customHeight="1" x14ac:dyDescent="0.25">
      <c r="A672" s="38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95"/>
      <c r="O672" s="164"/>
      <c r="P672" s="200"/>
      <c r="Q672" s="200"/>
      <c r="R672" s="200"/>
      <c r="S672" s="200"/>
      <c r="T672" s="200"/>
      <c r="U672" s="200"/>
      <c r="V672" s="96"/>
      <c r="W672" s="96"/>
      <c r="X672" s="97"/>
      <c r="Y672" s="98"/>
      <c r="Z672" s="38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</row>
    <row r="673" spans="1:38" ht="14.25" customHeight="1" x14ac:dyDescent="0.25">
      <c r="A673" s="38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95"/>
      <c r="O673" s="164"/>
      <c r="P673" s="200"/>
      <c r="Q673" s="200"/>
      <c r="R673" s="200"/>
      <c r="S673" s="200"/>
      <c r="T673" s="200"/>
      <c r="U673" s="200"/>
      <c r="V673" s="96"/>
      <c r="W673" s="96"/>
      <c r="X673" s="97"/>
      <c r="Y673" s="98"/>
      <c r="Z673" s="38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</row>
    <row r="674" spans="1:38" ht="14.25" customHeight="1" x14ac:dyDescent="0.25">
      <c r="A674" s="38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95"/>
      <c r="O674" s="164"/>
      <c r="P674" s="200"/>
      <c r="Q674" s="200"/>
      <c r="R674" s="200"/>
      <c r="S674" s="200"/>
      <c r="T674" s="200"/>
      <c r="U674" s="200"/>
      <c r="V674" s="96"/>
      <c r="W674" s="96"/>
      <c r="X674" s="97"/>
      <c r="Y674" s="98"/>
      <c r="Z674" s="38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</row>
    <row r="675" spans="1:38" ht="14.25" customHeight="1" x14ac:dyDescent="0.25">
      <c r="A675" s="38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95"/>
      <c r="O675" s="164"/>
      <c r="P675" s="200"/>
      <c r="Q675" s="200"/>
      <c r="R675" s="200"/>
      <c r="S675" s="200"/>
      <c r="T675" s="200"/>
      <c r="U675" s="200"/>
      <c r="V675" s="96"/>
      <c r="W675" s="96"/>
      <c r="X675" s="97"/>
      <c r="Y675" s="98"/>
      <c r="Z675" s="38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</row>
    <row r="676" spans="1:38" ht="14.25" customHeight="1" x14ac:dyDescent="0.25">
      <c r="A676" s="38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95"/>
      <c r="O676" s="164"/>
      <c r="P676" s="200"/>
      <c r="Q676" s="200"/>
      <c r="R676" s="200"/>
      <c r="S676" s="200"/>
      <c r="T676" s="200"/>
      <c r="U676" s="200"/>
      <c r="V676" s="96"/>
      <c r="W676" s="96"/>
      <c r="X676" s="97"/>
      <c r="Y676" s="98"/>
      <c r="Z676" s="38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</row>
    <row r="677" spans="1:38" ht="14.25" customHeight="1" x14ac:dyDescent="0.25">
      <c r="A677" s="38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95"/>
      <c r="O677" s="164"/>
      <c r="P677" s="200"/>
      <c r="Q677" s="200"/>
      <c r="R677" s="200"/>
      <c r="S677" s="200"/>
      <c r="T677" s="200"/>
      <c r="U677" s="200"/>
      <c r="V677" s="96"/>
      <c r="W677" s="96"/>
      <c r="X677" s="97"/>
      <c r="Y677" s="98"/>
      <c r="Z677" s="38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</row>
    <row r="678" spans="1:38" ht="14.25" customHeight="1" x14ac:dyDescent="0.25">
      <c r="A678" s="38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95"/>
      <c r="O678" s="164"/>
      <c r="P678" s="200"/>
      <c r="Q678" s="200"/>
      <c r="R678" s="200"/>
      <c r="S678" s="200"/>
      <c r="T678" s="200"/>
      <c r="U678" s="200"/>
      <c r="V678" s="96"/>
      <c r="W678" s="96"/>
      <c r="X678" s="97"/>
      <c r="Y678" s="98"/>
      <c r="Z678" s="38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</row>
    <row r="679" spans="1:38" ht="14.25" customHeight="1" x14ac:dyDescent="0.25">
      <c r="A679" s="38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95"/>
      <c r="O679" s="164"/>
      <c r="P679" s="200"/>
      <c r="Q679" s="200"/>
      <c r="R679" s="200"/>
      <c r="S679" s="200"/>
      <c r="T679" s="200"/>
      <c r="U679" s="200"/>
      <c r="V679" s="96"/>
      <c r="W679" s="96"/>
      <c r="X679" s="97"/>
      <c r="Y679" s="98"/>
      <c r="Z679" s="38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</row>
    <row r="680" spans="1:38" ht="14.25" customHeight="1" x14ac:dyDescent="0.25">
      <c r="A680" s="38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95"/>
      <c r="O680" s="164"/>
      <c r="P680" s="200"/>
      <c r="Q680" s="200"/>
      <c r="R680" s="200"/>
      <c r="S680" s="200"/>
      <c r="T680" s="200"/>
      <c r="U680" s="200"/>
      <c r="V680" s="96"/>
      <c r="W680" s="96"/>
      <c r="X680" s="97"/>
      <c r="Y680" s="98"/>
      <c r="Z680" s="38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</row>
    <row r="681" spans="1:38" ht="14.25" customHeight="1" x14ac:dyDescent="0.25">
      <c r="A681" s="38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95"/>
      <c r="O681" s="164"/>
      <c r="P681" s="200"/>
      <c r="Q681" s="200"/>
      <c r="R681" s="200"/>
      <c r="S681" s="200"/>
      <c r="T681" s="200"/>
      <c r="U681" s="200"/>
      <c r="V681" s="96"/>
      <c r="W681" s="96"/>
      <c r="X681" s="97"/>
      <c r="Y681" s="98"/>
      <c r="Z681" s="38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</row>
    <row r="682" spans="1:38" ht="14.25" customHeight="1" x14ac:dyDescent="0.25">
      <c r="A682" s="38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95"/>
      <c r="O682" s="164"/>
      <c r="P682" s="200"/>
      <c r="Q682" s="200"/>
      <c r="R682" s="200"/>
      <c r="S682" s="200"/>
      <c r="T682" s="200"/>
      <c r="U682" s="200"/>
      <c r="V682" s="96"/>
      <c r="W682" s="96"/>
      <c r="X682" s="97"/>
      <c r="Y682" s="98"/>
      <c r="Z682" s="38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</row>
    <row r="683" spans="1:38" ht="14.25" customHeight="1" x14ac:dyDescent="0.25">
      <c r="A683" s="38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95"/>
      <c r="O683" s="164"/>
      <c r="P683" s="200"/>
      <c r="Q683" s="200"/>
      <c r="R683" s="200"/>
      <c r="S683" s="200"/>
      <c r="T683" s="200"/>
      <c r="U683" s="200"/>
      <c r="V683" s="96"/>
      <c r="W683" s="96"/>
      <c r="X683" s="97"/>
      <c r="Y683" s="98"/>
      <c r="Z683" s="38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</row>
    <row r="684" spans="1:38" ht="14.25" customHeight="1" x14ac:dyDescent="0.25">
      <c r="A684" s="38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95"/>
      <c r="O684" s="164"/>
      <c r="P684" s="200"/>
      <c r="Q684" s="200"/>
      <c r="R684" s="200"/>
      <c r="S684" s="200"/>
      <c r="T684" s="200"/>
      <c r="U684" s="200"/>
      <c r="V684" s="96"/>
      <c r="W684" s="96"/>
      <c r="X684" s="97"/>
      <c r="Y684" s="98"/>
      <c r="Z684" s="38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</row>
    <row r="685" spans="1:38" ht="14.25" customHeight="1" x14ac:dyDescent="0.25">
      <c r="A685" s="38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95"/>
      <c r="O685" s="164"/>
      <c r="P685" s="200"/>
      <c r="Q685" s="200"/>
      <c r="R685" s="200"/>
      <c r="S685" s="200"/>
      <c r="T685" s="200"/>
      <c r="U685" s="200"/>
      <c r="V685" s="96"/>
      <c r="W685" s="96"/>
      <c r="X685" s="97"/>
      <c r="Y685" s="98"/>
      <c r="Z685" s="38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</row>
    <row r="686" spans="1:38" ht="14.25" customHeight="1" x14ac:dyDescent="0.25">
      <c r="A686" s="38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95"/>
      <c r="O686" s="164"/>
      <c r="P686" s="200"/>
      <c r="Q686" s="200"/>
      <c r="R686" s="200"/>
      <c r="S686" s="200"/>
      <c r="T686" s="200"/>
      <c r="U686" s="200"/>
      <c r="V686" s="96"/>
      <c r="W686" s="96"/>
      <c r="X686" s="97"/>
      <c r="Y686" s="98"/>
      <c r="Z686" s="38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</row>
    <row r="687" spans="1:38" ht="14.25" customHeight="1" x14ac:dyDescent="0.25">
      <c r="A687" s="38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95"/>
      <c r="O687" s="164"/>
      <c r="P687" s="200"/>
      <c r="Q687" s="200"/>
      <c r="R687" s="200"/>
      <c r="S687" s="200"/>
      <c r="T687" s="200"/>
      <c r="U687" s="200"/>
      <c r="V687" s="96"/>
      <c r="W687" s="96"/>
      <c r="X687" s="97"/>
      <c r="Y687" s="98"/>
      <c r="Z687" s="38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</row>
    <row r="688" spans="1:38" ht="14.25" customHeight="1" x14ac:dyDescent="0.25">
      <c r="A688" s="38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95"/>
      <c r="O688" s="164"/>
      <c r="P688" s="200"/>
      <c r="Q688" s="200"/>
      <c r="R688" s="200"/>
      <c r="S688" s="200"/>
      <c r="T688" s="200"/>
      <c r="U688" s="200"/>
      <c r="V688" s="96"/>
      <c r="W688" s="96"/>
      <c r="X688" s="97"/>
      <c r="Y688" s="98"/>
      <c r="Z688" s="38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</row>
    <row r="689" spans="1:38" ht="14.25" customHeight="1" x14ac:dyDescent="0.25">
      <c r="A689" s="38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95"/>
      <c r="O689" s="164"/>
      <c r="P689" s="200"/>
      <c r="Q689" s="200"/>
      <c r="R689" s="200"/>
      <c r="S689" s="200"/>
      <c r="T689" s="200"/>
      <c r="U689" s="200"/>
      <c r="V689" s="96"/>
      <c r="W689" s="96"/>
      <c r="X689" s="97"/>
      <c r="Y689" s="98"/>
      <c r="Z689" s="38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</row>
    <row r="690" spans="1:38" ht="14.25" customHeight="1" x14ac:dyDescent="0.25">
      <c r="A690" s="38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95"/>
      <c r="O690" s="164"/>
      <c r="P690" s="200"/>
      <c r="Q690" s="200"/>
      <c r="R690" s="200"/>
      <c r="S690" s="200"/>
      <c r="T690" s="200"/>
      <c r="U690" s="200"/>
      <c r="V690" s="96"/>
      <c r="W690" s="96"/>
      <c r="X690" s="97"/>
      <c r="Y690" s="98"/>
      <c r="Z690" s="38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</row>
    <row r="691" spans="1:38" ht="14.25" customHeight="1" x14ac:dyDescent="0.25">
      <c r="A691" s="38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95"/>
      <c r="O691" s="164"/>
      <c r="P691" s="200"/>
      <c r="Q691" s="200"/>
      <c r="R691" s="200"/>
      <c r="S691" s="200"/>
      <c r="T691" s="200"/>
      <c r="U691" s="200"/>
      <c r="V691" s="96"/>
      <c r="W691" s="96"/>
      <c r="X691" s="97"/>
      <c r="Y691" s="98"/>
      <c r="Z691" s="38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</row>
    <row r="692" spans="1:38" ht="14.25" customHeight="1" x14ac:dyDescent="0.25">
      <c r="A692" s="38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95"/>
      <c r="O692" s="164"/>
      <c r="P692" s="200"/>
      <c r="Q692" s="200"/>
      <c r="R692" s="200"/>
      <c r="S692" s="200"/>
      <c r="T692" s="200"/>
      <c r="U692" s="200"/>
      <c r="V692" s="96"/>
      <c r="W692" s="96"/>
      <c r="X692" s="97"/>
      <c r="Y692" s="98"/>
      <c r="Z692" s="38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</row>
    <row r="693" spans="1:38" ht="14.25" customHeight="1" x14ac:dyDescent="0.25">
      <c r="A693" s="38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95"/>
      <c r="O693" s="164"/>
      <c r="P693" s="200"/>
      <c r="Q693" s="200"/>
      <c r="R693" s="200"/>
      <c r="S693" s="200"/>
      <c r="T693" s="200"/>
      <c r="U693" s="200"/>
      <c r="V693" s="96"/>
      <c r="W693" s="96"/>
      <c r="X693" s="97"/>
      <c r="Y693" s="98"/>
      <c r="Z693" s="38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</row>
    <row r="694" spans="1:38" ht="14.25" customHeight="1" x14ac:dyDescent="0.25">
      <c r="A694" s="38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95"/>
      <c r="O694" s="164"/>
      <c r="P694" s="200"/>
      <c r="Q694" s="200"/>
      <c r="R694" s="200"/>
      <c r="S694" s="200"/>
      <c r="T694" s="200"/>
      <c r="U694" s="200"/>
      <c r="V694" s="96"/>
      <c r="W694" s="96"/>
      <c r="X694" s="97"/>
      <c r="Y694" s="98"/>
      <c r="Z694" s="38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</row>
    <row r="695" spans="1:38" ht="14.25" customHeight="1" x14ac:dyDescent="0.25">
      <c r="A695" s="38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95"/>
      <c r="O695" s="164"/>
      <c r="P695" s="200"/>
      <c r="Q695" s="200"/>
      <c r="R695" s="200"/>
      <c r="S695" s="200"/>
      <c r="T695" s="200"/>
      <c r="U695" s="200"/>
      <c r="V695" s="96"/>
      <c r="W695" s="96"/>
      <c r="X695" s="97"/>
      <c r="Y695" s="98"/>
      <c r="Z695" s="38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</row>
    <row r="696" spans="1:38" ht="14.25" customHeight="1" x14ac:dyDescent="0.25">
      <c r="A696" s="38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95"/>
      <c r="O696" s="164"/>
      <c r="P696" s="200"/>
      <c r="Q696" s="200"/>
      <c r="R696" s="200"/>
      <c r="S696" s="200"/>
      <c r="T696" s="200"/>
      <c r="U696" s="200"/>
      <c r="V696" s="96"/>
      <c r="W696" s="96"/>
      <c r="X696" s="97"/>
      <c r="Y696" s="98"/>
      <c r="Z696" s="38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</row>
    <row r="697" spans="1:38" ht="14.25" customHeight="1" x14ac:dyDescent="0.25">
      <c r="A697" s="38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95"/>
      <c r="O697" s="164"/>
      <c r="P697" s="200"/>
      <c r="Q697" s="200"/>
      <c r="R697" s="200"/>
      <c r="S697" s="200"/>
      <c r="T697" s="200"/>
      <c r="U697" s="200"/>
      <c r="V697" s="96"/>
      <c r="W697" s="96"/>
      <c r="X697" s="97"/>
      <c r="Y697" s="98"/>
      <c r="Z697" s="38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</row>
    <row r="698" spans="1:38" ht="14.25" customHeight="1" x14ac:dyDescent="0.25">
      <c r="A698" s="38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95"/>
      <c r="O698" s="164"/>
      <c r="P698" s="200"/>
      <c r="Q698" s="200"/>
      <c r="R698" s="200"/>
      <c r="S698" s="200"/>
      <c r="T698" s="200"/>
      <c r="U698" s="200"/>
      <c r="V698" s="96"/>
      <c r="W698" s="96"/>
      <c r="X698" s="97"/>
      <c r="Y698" s="98"/>
      <c r="Z698" s="38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</row>
    <row r="699" spans="1:38" ht="14.25" customHeight="1" x14ac:dyDescent="0.25">
      <c r="A699" s="38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95"/>
      <c r="O699" s="164"/>
      <c r="P699" s="200"/>
      <c r="Q699" s="200"/>
      <c r="R699" s="200"/>
      <c r="S699" s="200"/>
      <c r="T699" s="200"/>
      <c r="U699" s="200"/>
      <c r="V699" s="96"/>
      <c r="W699" s="96"/>
      <c r="X699" s="97"/>
      <c r="Y699" s="98"/>
      <c r="Z699" s="38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</row>
    <row r="700" spans="1:38" ht="14.25" customHeight="1" x14ac:dyDescent="0.25">
      <c r="A700" s="38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95"/>
      <c r="O700" s="164"/>
      <c r="P700" s="200"/>
      <c r="Q700" s="200"/>
      <c r="R700" s="200"/>
      <c r="S700" s="200"/>
      <c r="T700" s="200"/>
      <c r="U700" s="200"/>
      <c r="V700" s="96"/>
      <c r="W700" s="96"/>
      <c r="X700" s="97"/>
      <c r="Y700" s="98"/>
      <c r="Z700" s="38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</row>
    <row r="701" spans="1:38" ht="14.25" customHeight="1" x14ac:dyDescent="0.25">
      <c r="A701" s="38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95"/>
      <c r="O701" s="164"/>
      <c r="P701" s="200"/>
      <c r="Q701" s="200"/>
      <c r="R701" s="200"/>
      <c r="S701" s="200"/>
      <c r="T701" s="200"/>
      <c r="U701" s="200"/>
      <c r="V701" s="96"/>
      <c r="W701" s="96"/>
      <c r="X701" s="97"/>
      <c r="Y701" s="98"/>
      <c r="Z701" s="38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</row>
    <row r="702" spans="1:38" ht="14.25" customHeight="1" x14ac:dyDescent="0.25">
      <c r="A702" s="38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95"/>
      <c r="O702" s="164"/>
      <c r="P702" s="200"/>
      <c r="Q702" s="200"/>
      <c r="R702" s="200"/>
      <c r="S702" s="200"/>
      <c r="T702" s="200"/>
      <c r="U702" s="200"/>
      <c r="V702" s="96"/>
      <c r="W702" s="96"/>
      <c r="X702" s="97"/>
      <c r="Y702" s="98"/>
      <c r="Z702" s="38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</row>
    <row r="703" spans="1:38" ht="14.25" customHeight="1" x14ac:dyDescent="0.25">
      <c r="A703" s="38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95"/>
      <c r="O703" s="164"/>
      <c r="P703" s="200"/>
      <c r="Q703" s="200"/>
      <c r="R703" s="200"/>
      <c r="S703" s="200"/>
      <c r="T703" s="200"/>
      <c r="U703" s="200"/>
      <c r="V703" s="96"/>
      <c r="W703" s="96"/>
      <c r="X703" s="97"/>
      <c r="Y703" s="98"/>
      <c r="Z703" s="38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</row>
    <row r="704" spans="1:38" ht="14.25" customHeight="1" x14ac:dyDescent="0.25">
      <c r="A704" s="38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95"/>
      <c r="O704" s="164"/>
      <c r="P704" s="200"/>
      <c r="Q704" s="200"/>
      <c r="R704" s="200"/>
      <c r="S704" s="200"/>
      <c r="T704" s="200"/>
      <c r="U704" s="200"/>
      <c r="V704" s="96"/>
      <c r="W704" s="96"/>
      <c r="X704" s="97"/>
      <c r="Y704" s="98"/>
      <c r="Z704" s="38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</row>
    <row r="705" spans="1:38" ht="14.25" customHeight="1" x14ac:dyDescent="0.25">
      <c r="A705" s="38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95"/>
      <c r="O705" s="164"/>
      <c r="P705" s="200"/>
      <c r="Q705" s="200"/>
      <c r="R705" s="200"/>
      <c r="S705" s="200"/>
      <c r="T705" s="200"/>
      <c r="U705" s="200"/>
      <c r="V705" s="96"/>
      <c r="W705" s="96"/>
      <c r="X705" s="97"/>
      <c r="Y705" s="98"/>
      <c r="Z705" s="38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</row>
    <row r="706" spans="1:38" ht="14.25" customHeight="1" x14ac:dyDescent="0.25">
      <c r="A706" s="38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95"/>
      <c r="O706" s="164"/>
      <c r="P706" s="200"/>
      <c r="Q706" s="200"/>
      <c r="R706" s="200"/>
      <c r="S706" s="200"/>
      <c r="T706" s="200"/>
      <c r="U706" s="200"/>
      <c r="V706" s="96"/>
      <c r="W706" s="96"/>
      <c r="X706" s="97"/>
      <c r="Y706" s="98"/>
      <c r="Z706" s="38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</row>
    <row r="707" spans="1:38" ht="14.25" customHeight="1" x14ac:dyDescent="0.25">
      <c r="A707" s="38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95"/>
      <c r="O707" s="164"/>
      <c r="P707" s="200"/>
      <c r="Q707" s="200"/>
      <c r="R707" s="200"/>
      <c r="S707" s="200"/>
      <c r="T707" s="200"/>
      <c r="U707" s="200"/>
      <c r="V707" s="96"/>
      <c r="W707" s="96"/>
      <c r="X707" s="97"/>
      <c r="Y707" s="98"/>
      <c r="Z707" s="38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</row>
    <row r="708" spans="1:38" ht="14.25" customHeight="1" x14ac:dyDescent="0.25">
      <c r="A708" s="38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95"/>
      <c r="O708" s="164"/>
      <c r="P708" s="200"/>
      <c r="Q708" s="200"/>
      <c r="R708" s="200"/>
      <c r="S708" s="200"/>
      <c r="T708" s="200"/>
      <c r="U708" s="200"/>
      <c r="V708" s="96"/>
      <c r="W708" s="96"/>
      <c r="X708" s="97"/>
      <c r="Y708" s="98"/>
      <c r="Z708" s="38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</row>
    <row r="709" spans="1:38" ht="14.25" customHeight="1" x14ac:dyDescent="0.25">
      <c r="A709" s="38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95"/>
      <c r="O709" s="164"/>
      <c r="P709" s="200"/>
      <c r="Q709" s="200"/>
      <c r="R709" s="200"/>
      <c r="S709" s="200"/>
      <c r="T709" s="200"/>
      <c r="U709" s="200"/>
      <c r="V709" s="96"/>
      <c r="W709" s="96"/>
      <c r="X709" s="97"/>
      <c r="Y709" s="98"/>
      <c r="Z709" s="38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</row>
    <row r="710" spans="1:38" ht="14.25" customHeight="1" x14ac:dyDescent="0.25">
      <c r="A710" s="38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95"/>
      <c r="O710" s="164"/>
      <c r="P710" s="200"/>
      <c r="Q710" s="200"/>
      <c r="R710" s="200"/>
      <c r="S710" s="200"/>
      <c r="T710" s="200"/>
      <c r="U710" s="200"/>
      <c r="V710" s="96"/>
      <c r="W710" s="96"/>
      <c r="X710" s="97"/>
      <c r="Y710" s="98"/>
      <c r="Z710" s="38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</row>
    <row r="711" spans="1:38" ht="14.25" customHeight="1" x14ac:dyDescent="0.25">
      <c r="A711" s="38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95"/>
      <c r="O711" s="164"/>
      <c r="P711" s="200"/>
      <c r="Q711" s="200"/>
      <c r="R711" s="200"/>
      <c r="S711" s="200"/>
      <c r="T711" s="200"/>
      <c r="U711" s="200"/>
      <c r="V711" s="96"/>
      <c r="W711" s="96"/>
      <c r="X711" s="97"/>
      <c r="Y711" s="98"/>
      <c r="Z711" s="38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</row>
    <row r="712" spans="1:38" ht="14.25" customHeight="1" x14ac:dyDescent="0.25">
      <c r="A712" s="38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95"/>
      <c r="O712" s="164"/>
      <c r="P712" s="200"/>
      <c r="Q712" s="200"/>
      <c r="R712" s="200"/>
      <c r="S712" s="200"/>
      <c r="T712" s="200"/>
      <c r="U712" s="200"/>
      <c r="V712" s="96"/>
      <c r="W712" s="96"/>
      <c r="X712" s="97"/>
      <c r="Y712" s="98"/>
      <c r="Z712" s="38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</row>
    <row r="713" spans="1:38" ht="14.25" customHeight="1" x14ac:dyDescent="0.25">
      <c r="A713" s="38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95"/>
      <c r="O713" s="164"/>
      <c r="P713" s="200"/>
      <c r="Q713" s="200"/>
      <c r="R713" s="200"/>
      <c r="S713" s="200"/>
      <c r="T713" s="200"/>
      <c r="U713" s="200"/>
      <c r="V713" s="96"/>
      <c r="W713" s="96"/>
      <c r="X713" s="97"/>
      <c r="Y713" s="98"/>
      <c r="Z713" s="38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</row>
    <row r="714" spans="1:38" ht="14.25" customHeight="1" x14ac:dyDescent="0.25">
      <c r="A714" s="38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95"/>
      <c r="O714" s="164"/>
      <c r="P714" s="200"/>
      <c r="Q714" s="200"/>
      <c r="R714" s="200"/>
      <c r="S714" s="200"/>
      <c r="T714" s="200"/>
      <c r="U714" s="200"/>
      <c r="V714" s="96"/>
      <c r="W714" s="96"/>
      <c r="X714" s="97"/>
      <c r="Y714" s="98"/>
      <c r="Z714" s="38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</row>
    <row r="715" spans="1:38" ht="14.25" customHeight="1" x14ac:dyDescent="0.25">
      <c r="A715" s="38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95"/>
      <c r="O715" s="164"/>
      <c r="P715" s="200"/>
      <c r="Q715" s="200"/>
      <c r="R715" s="200"/>
      <c r="S715" s="200"/>
      <c r="T715" s="200"/>
      <c r="U715" s="200"/>
      <c r="V715" s="96"/>
      <c r="W715" s="96"/>
      <c r="X715" s="97"/>
      <c r="Y715" s="98"/>
      <c r="Z715" s="38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</row>
    <row r="716" spans="1:38" ht="14.25" customHeight="1" x14ac:dyDescent="0.25">
      <c r="A716" s="38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95"/>
      <c r="O716" s="164"/>
      <c r="P716" s="200"/>
      <c r="Q716" s="200"/>
      <c r="R716" s="200"/>
      <c r="S716" s="200"/>
      <c r="T716" s="200"/>
      <c r="U716" s="200"/>
      <c r="V716" s="96"/>
      <c r="W716" s="96"/>
      <c r="X716" s="97"/>
      <c r="Y716" s="98"/>
      <c r="Z716" s="38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</row>
    <row r="717" spans="1:38" ht="14.25" customHeight="1" x14ac:dyDescent="0.25">
      <c r="A717" s="38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95"/>
      <c r="O717" s="164"/>
      <c r="P717" s="200"/>
      <c r="Q717" s="200"/>
      <c r="R717" s="200"/>
      <c r="S717" s="200"/>
      <c r="T717" s="200"/>
      <c r="U717" s="200"/>
      <c r="V717" s="96"/>
      <c r="W717" s="96"/>
      <c r="X717" s="97"/>
      <c r="Y717" s="98"/>
      <c r="Z717" s="38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</row>
    <row r="718" spans="1:38" ht="14.25" customHeight="1" x14ac:dyDescent="0.25">
      <c r="A718" s="38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95"/>
      <c r="O718" s="164"/>
      <c r="P718" s="200"/>
      <c r="Q718" s="200"/>
      <c r="R718" s="200"/>
      <c r="S718" s="200"/>
      <c r="T718" s="200"/>
      <c r="U718" s="200"/>
      <c r="V718" s="96"/>
      <c r="W718" s="96"/>
      <c r="X718" s="97"/>
      <c r="Y718" s="98"/>
      <c r="Z718" s="38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</row>
    <row r="719" spans="1:38" ht="14.25" customHeight="1" x14ac:dyDescent="0.25">
      <c r="A719" s="38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95"/>
      <c r="O719" s="164"/>
      <c r="P719" s="200"/>
      <c r="Q719" s="200"/>
      <c r="R719" s="200"/>
      <c r="S719" s="200"/>
      <c r="T719" s="200"/>
      <c r="U719" s="200"/>
      <c r="V719" s="96"/>
      <c r="W719" s="96"/>
      <c r="X719" s="97"/>
      <c r="Y719" s="98"/>
      <c r="Z719" s="38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</row>
    <row r="720" spans="1:38" ht="14.25" customHeight="1" x14ac:dyDescent="0.25">
      <c r="A720" s="38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95"/>
      <c r="O720" s="164"/>
      <c r="P720" s="200"/>
      <c r="Q720" s="200"/>
      <c r="R720" s="200"/>
      <c r="S720" s="200"/>
      <c r="T720" s="200"/>
      <c r="U720" s="200"/>
      <c r="V720" s="96"/>
      <c r="W720" s="96"/>
      <c r="X720" s="97"/>
      <c r="Y720" s="98"/>
      <c r="Z720" s="38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</row>
    <row r="721" spans="1:38" ht="14.25" customHeight="1" x14ac:dyDescent="0.25">
      <c r="A721" s="38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95"/>
      <c r="O721" s="164"/>
      <c r="P721" s="200"/>
      <c r="Q721" s="200"/>
      <c r="R721" s="200"/>
      <c r="S721" s="200"/>
      <c r="T721" s="200"/>
      <c r="U721" s="200"/>
      <c r="V721" s="96"/>
      <c r="W721" s="96"/>
      <c r="X721" s="97"/>
      <c r="Y721" s="98"/>
      <c r="Z721" s="38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</row>
    <row r="722" spans="1:38" ht="14.25" customHeight="1" x14ac:dyDescent="0.25">
      <c r="A722" s="38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95"/>
      <c r="O722" s="164"/>
      <c r="P722" s="200"/>
      <c r="Q722" s="200"/>
      <c r="R722" s="200"/>
      <c r="S722" s="200"/>
      <c r="T722" s="200"/>
      <c r="U722" s="200"/>
      <c r="V722" s="96"/>
      <c r="W722" s="96"/>
      <c r="X722" s="97"/>
      <c r="Y722" s="98"/>
      <c r="Z722" s="38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</row>
    <row r="723" spans="1:38" ht="14.25" customHeight="1" x14ac:dyDescent="0.25">
      <c r="A723" s="38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95"/>
      <c r="O723" s="164"/>
      <c r="P723" s="200"/>
      <c r="Q723" s="200"/>
      <c r="R723" s="200"/>
      <c r="S723" s="200"/>
      <c r="T723" s="200"/>
      <c r="U723" s="200"/>
      <c r="V723" s="96"/>
      <c r="W723" s="96"/>
      <c r="X723" s="97"/>
      <c r="Y723" s="98"/>
      <c r="Z723" s="38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</row>
    <row r="724" spans="1:38" ht="14.25" customHeight="1" x14ac:dyDescent="0.25">
      <c r="A724" s="38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95"/>
      <c r="O724" s="164"/>
      <c r="P724" s="200"/>
      <c r="Q724" s="200"/>
      <c r="R724" s="200"/>
      <c r="S724" s="200"/>
      <c r="T724" s="200"/>
      <c r="U724" s="200"/>
      <c r="V724" s="96"/>
      <c r="W724" s="96"/>
      <c r="X724" s="97"/>
      <c r="Y724" s="98"/>
      <c r="Z724" s="38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</row>
    <row r="725" spans="1:38" ht="14.25" customHeight="1" x14ac:dyDescent="0.25">
      <c r="A725" s="38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95"/>
      <c r="O725" s="164"/>
      <c r="P725" s="200"/>
      <c r="Q725" s="200"/>
      <c r="R725" s="200"/>
      <c r="S725" s="200"/>
      <c r="T725" s="200"/>
      <c r="U725" s="200"/>
      <c r="V725" s="96"/>
      <c r="W725" s="96"/>
      <c r="X725" s="97"/>
      <c r="Y725" s="98"/>
      <c r="Z725" s="38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</row>
    <row r="726" spans="1:38" ht="14.25" customHeight="1" x14ac:dyDescent="0.25">
      <c r="A726" s="38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95"/>
      <c r="O726" s="164"/>
      <c r="P726" s="200"/>
      <c r="Q726" s="200"/>
      <c r="R726" s="200"/>
      <c r="S726" s="200"/>
      <c r="T726" s="200"/>
      <c r="U726" s="200"/>
      <c r="V726" s="96"/>
      <c r="W726" s="96"/>
      <c r="X726" s="97"/>
      <c r="Y726" s="98"/>
      <c r="Z726" s="38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</row>
    <row r="727" spans="1:38" ht="14.25" customHeight="1" x14ac:dyDescent="0.25">
      <c r="A727" s="38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95"/>
      <c r="O727" s="164"/>
      <c r="P727" s="200"/>
      <c r="Q727" s="200"/>
      <c r="R727" s="200"/>
      <c r="S727" s="200"/>
      <c r="T727" s="200"/>
      <c r="U727" s="200"/>
      <c r="V727" s="96"/>
      <c r="W727" s="96"/>
      <c r="X727" s="97"/>
      <c r="Y727" s="98"/>
      <c r="Z727" s="38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</row>
    <row r="728" spans="1:38" ht="14.25" customHeight="1" x14ac:dyDescent="0.25">
      <c r="A728" s="38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95"/>
      <c r="O728" s="164"/>
      <c r="P728" s="200"/>
      <c r="Q728" s="200"/>
      <c r="R728" s="200"/>
      <c r="S728" s="200"/>
      <c r="T728" s="200"/>
      <c r="U728" s="200"/>
      <c r="V728" s="96"/>
      <c r="W728" s="96"/>
      <c r="X728" s="97"/>
      <c r="Y728" s="98"/>
      <c r="Z728" s="38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</row>
    <row r="729" spans="1:38" ht="14.25" customHeight="1" x14ac:dyDescent="0.25">
      <c r="A729" s="38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95"/>
      <c r="O729" s="164"/>
      <c r="P729" s="200"/>
      <c r="Q729" s="200"/>
      <c r="R729" s="200"/>
      <c r="S729" s="200"/>
      <c r="T729" s="200"/>
      <c r="U729" s="200"/>
      <c r="V729" s="96"/>
      <c r="W729" s="96"/>
      <c r="X729" s="97"/>
      <c r="Y729" s="98"/>
      <c r="Z729" s="38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</row>
    <row r="730" spans="1:38" ht="14.25" customHeight="1" x14ac:dyDescent="0.25">
      <c r="A730" s="38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95"/>
      <c r="O730" s="164"/>
      <c r="P730" s="200"/>
      <c r="Q730" s="200"/>
      <c r="R730" s="200"/>
      <c r="S730" s="200"/>
      <c r="T730" s="200"/>
      <c r="U730" s="200"/>
      <c r="V730" s="96"/>
      <c r="W730" s="96"/>
      <c r="X730" s="97"/>
      <c r="Y730" s="98"/>
      <c r="Z730" s="38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</row>
    <row r="731" spans="1:38" ht="14.25" customHeight="1" x14ac:dyDescent="0.25">
      <c r="A731" s="38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95"/>
      <c r="O731" s="164"/>
      <c r="P731" s="200"/>
      <c r="Q731" s="200"/>
      <c r="R731" s="200"/>
      <c r="S731" s="200"/>
      <c r="T731" s="200"/>
      <c r="U731" s="200"/>
      <c r="V731" s="96"/>
      <c r="W731" s="96"/>
      <c r="X731" s="97"/>
      <c r="Y731" s="98"/>
      <c r="Z731" s="38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</row>
    <row r="732" spans="1:38" ht="14.25" customHeight="1" x14ac:dyDescent="0.25">
      <c r="A732" s="38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95"/>
      <c r="O732" s="164"/>
      <c r="P732" s="200"/>
      <c r="Q732" s="200"/>
      <c r="R732" s="200"/>
      <c r="S732" s="200"/>
      <c r="T732" s="200"/>
      <c r="U732" s="200"/>
      <c r="V732" s="96"/>
      <c r="W732" s="96"/>
      <c r="X732" s="97"/>
      <c r="Y732" s="98"/>
      <c r="Z732" s="38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</row>
    <row r="733" spans="1:38" ht="14.25" customHeight="1" x14ac:dyDescent="0.25">
      <c r="A733" s="38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95"/>
      <c r="O733" s="164"/>
      <c r="P733" s="200"/>
      <c r="Q733" s="200"/>
      <c r="R733" s="200"/>
      <c r="S733" s="200"/>
      <c r="T733" s="200"/>
      <c r="U733" s="200"/>
      <c r="V733" s="96"/>
      <c r="W733" s="96"/>
      <c r="X733" s="97"/>
      <c r="Y733" s="98"/>
      <c r="Z733" s="38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</row>
    <row r="734" spans="1:38" ht="14.25" customHeight="1" x14ac:dyDescent="0.25">
      <c r="A734" s="38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95"/>
      <c r="O734" s="164"/>
      <c r="P734" s="200"/>
      <c r="Q734" s="200"/>
      <c r="R734" s="200"/>
      <c r="S734" s="200"/>
      <c r="T734" s="200"/>
      <c r="U734" s="200"/>
      <c r="V734" s="96"/>
      <c r="W734" s="96"/>
      <c r="X734" s="97"/>
      <c r="Y734" s="98"/>
      <c r="Z734" s="38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</row>
    <row r="735" spans="1:38" ht="14.25" customHeight="1" x14ac:dyDescent="0.25">
      <c r="A735" s="38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95"/>
      <c r="O735" s="164"/>
      <c r="P735" s="200"/>
      <c r="Q735" s="200"/>
      <c r="R735" s="200"/>
      <c r="S735" s="200"/>
      <c r="T735" s="200"/>
      <c r="U735" s="200"/>
      <c r="V735" s="96"/>
      <c r="W735" s="96"/>
      <c r="X735" s="97"/>
      <c r="Y735" s="98"/>
      <c r="Z735" s="38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</row>
    <row r="736" spans="1:38" ht="14.25" customHeight="1" x14ac:dyDescent="0.25">
      <c r="A736" s="38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95"/>
      <c r="O736" s="164"/>
      <c r="P736" s="200"/>
      <c r="Q736" s="200"/>
      <c r="R736" s="200"/>
      <c r="S736" s="200"/>
      <c r="T736" s="200"/>
      <c r="U736" s="200"/>
      <c r="V736" s="96"/>
      <c r="W736" s="96"/>
      <c r="X736" s="97"/>
      <c r="Y736" s="98"/>
      <c r="Z736" s="38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</row>
    <row r="737" spans="1:38" ht="14.25" customHeight="1" x14ac:dyDescent="0.25">
      <c r="A737" s="38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95"/>
      <c r="O737" s="164"/>
      <c r="P737" s="200"/>
      <c r="Q737" s="200"/>
      <c r="R737" s="200"/>
      <c r="S737" s="200"/>
      <c r="T737" s="200"/>
      <c r="U737" s="200"/>
      <c r="V737" s="96"/>
      <c r="W737" s="96"/>
      <c r="X737" s="97"/>
      <c r="Y737" s="98"/>
      <c r="Z737" s="38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</row>
    <row r="738" spans="1:38" ht="14.25" customHeight="1" x14ac:dyDescent="0.25">
      <c r="A738" s="38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95"/>
      <c r="O738" s="164"/>
      <c r="P738" s="200"/>
      <c r="Q738" s="200"/>
      <c r="R738" s="200"/>
      <c r="S738" s="200"/>
      <c r="T738" s="200"/>
      <c r="U738" s="200"/>
      <c r="V738" s="96"/>
      <c r="W738" s="96"/>
      <c r="X738" s="97"/>
      <c r="Y738" s="98"/>
      <c r="Z738" s="38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</row>
    <row r="739" spans="1:38" ht="14.25" customHeight="1" x14ac:dyDescent="0.25">
      <c r="A739" s="38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95"/>
      <c r="O739" s="164"/>
      <c r="P739" s="200"/>
      <c r="Q739" s="200"/>
      <c r="R739" s="200"/>
      <c r="S739" s="200"/>
      <c r="T739" s="200"/>
      <c r="U739" s="200"/>
      <c r="V739" s="96"/>
      <c r="W739" s="96"/>
      <c r="X739" s="97"/>
      <c r="Y739" s="98"/>
      <c r="Z739" s="38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</row>
    <row r="740" spans="1:38" ht="14.25" customHeight="1" x14ac:dyDescent="0.25">
      <c r="A740" s="38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95"/>
      <c r="O740" s="164"/>
      <c r="P740" s="200"/>
      <c r="Q740" s="200"/>
      <c r="R740" s="200"/>
      <c r="S740" s="200"/>
      <c r="T740" s="200"/>
      <c r="U740" s="200"/>
      <c r="V740" s="96"/>
      <c r="W740" s="96"/>
      <c r="X740" s="97"/>
      <c r="Y740" s="98"/>
      <c r="Z740" s="38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</row>
    <row r="741" spans="1:38" ht="14.25" customHeight="1" x14ac:dyDescent="0.25">
      <c r="A741" s="38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95"/>
      <c r="O741" s="164"/>
      <c r="P741" s="200"/>
      <c r="Q741" s="200"/>
      <c r="R741" s="200"/>
      <c r="S741" s="200"/>
      <c r="T741" s="200"/>
      <c r="U741" s="200"/>
      <c r="V741" s="96"/>
      <c r="W741" s="96"/>
      <c r="X741" s="97"/>
      <c r="Y741" s="98"/>
      <c r="Z741" s="38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</row>
    <row r="742" spans="1:38" ht="14.25" customHeight="1" x14ac:dyDescent="0.25">
      <c r="A742" s="38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95"/>
      <c r="O742" s="164"/>
      <c r="P742" s="200"/>
      <c r="Q742" s="200"/>
      <c r="R742" s="200"/>
      <c r="S742" s="200"/>
      <c r="T742" s="200"/>
      <c r="U742" s="200"/>
      <c r="V742" s="96"/>
      <c r="W742" s="96"/>
      <c r="X742" s="97"/>
      <c r="Y742" s="98"/>
      <c r="Z742" s="38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</row>
    <row r="743" spans="1:38" ht="14.25" customHeight="1" x14ac:dyDescent="0.25">
      <c r="A743" s="38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95"/>
      <c r="O743" s="164"/>
      <c r="P743" s="200"/>
      <c r="Q743" s="200"/>
      <c r="R743" s="200"/>
      <c r="S743" s="200"/>
      <c r="T743" s="200"/>
      <c r="U743" s="200"/>
      <c r="V743" s="96"/>
      <c r="W743" s="96"/>
      <c r="X743" s="97"/>
      <c r="Y743" s="98"/>
      <c r="Z743" s="38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</row>
    <row r="744" spans="1:38" ht="14.25" customHeight="1" x14ac:dyDescent="0.25">
      <c r="A744" s="38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95"/>
      <c r="O744" s="164"/>
      <c r="P744" s="200"/>
      <c r="Q744" s="200"/>
      <c r="R744" s="200"/>
      <c r="S744" s="200"/>
      <c r="T744" s="200"/>
      <c r="U744" s="200"/>
      <c r="V744" s="96"/>
      <c r="W744" s="96"/>
      <c r="X744" s="97"/>
      <c r="Y744" s="98"/>
      <c r="Z744" s="38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</row>
    <row r="745" spans="1:38" ht="14.25" customHeight="1" x14ac:dyDescent="0.25">
      <c r="A745" s="38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95"/>
      <c r="O745" s="164"/>
      <c r="P745" s="200"/>
      <c r="Q745" s="200"/>
      <c r="R745" s="200"/>
      <c r="S745" s="200"/>
      <c r="T745" s="200"/>
      <c r="U745" s="200"/>
      <c r="V745" s="96"/>
      <c r="W745" s="96"/>
      <c r="X745" s="97"/>
      <c r="Y745" s="98"/>
      <c r="Z745" s="38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</row>
    <row r="746" spans="1:38" ht="14.25" customHeight="1" x14ac:dyDescent="0.25">
      <c r="A746" s="91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95"/>
      <c r="O746" s="164"/>
      <c r="P746" s="200"/>
      <c r="Q746" s="200"/>
      <c r="R746" s="200"/>
      <c r="S746" s="200"/>
      <c r="T746" s="200"/>
      <c r="U746" s="200"/>
      <c r="V746" s="96"/>
      <c r="W746" s="96"/>
      <c r="X746" s="97"/>
      <c r="Y746" s="98"/>
      <c r="Z746" s="38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</row>
    <row r="747" spans="1:38" ht="14.25" customHeight="1" x14ac:dyDescent="0.25">
      <c r="A747" s="91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95"/>
      <c r="O747" s="164"/>
      <c r="P747" s="200"/>
      <c r="Q747" s="200"/>
      <c r="R747" s="200"/>
      <c r="S747" s="200"/>
      <c r="T747" s="200"/>
      <c r="U747" s="200"/>
      <c r="V747" s="96"/>
      <c r="W747" s="96"/>
      <c r="X747" s="97"/>
      <c r="Y747" s="98"/>
      <c r="Z747" s="38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</row>
    <row r="748" spans="1:3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</row>
    <row r="749" spans="1:3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</row>
    <row r="750" spans="1:3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</row>
    <row r="751" spans="1:3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</row>
    <row r="752" spans="1:3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</row>
    <row r="753" spans="1:3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</row>
    <row r="754" spans="1:3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</row>
    <row r="755" spans="1:3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</row>
    <row r="756" spans="1:3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</row>
    <row r="757" spans="1:3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</row>
    <row r="758" spans="1:3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</row>
    <row r="759" spans="1:3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</row>
    <row r="760" spans="1:3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</row>
    <row r="761" spans="1:3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</row>
    <row r="762" spans="1:3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</row>
    <row r="763" spans="1:3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</row>
    <row r="764" spans="1:3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</row>
    <row r="765" spans="1:3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</row>
    <row r="766" spans="1:3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</row>
    <row r="767" spans="1:3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</row>
    <row r="768" spans="1:3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</row>
    <row r="769" spans="1:3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</row>
    <row r="770" spans="1:3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</row>
    <row r="771" spans="1:3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</row>
    <row r="772" spans="1:3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</row>
    <row r="773" spans="1:3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</row>
    <row r="774" spans="1:3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</row>
    <row r="775" spans="1:3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</row>
    <row r="776" spans="1:3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</row>
    <row r="777" spans="1:3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</row>
    <row r="778" spans="1:3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</row>
    <row r="779" spans="1:3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</row>
    <row r="780" spans="1:3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</row>
    <row r="781" spans="1:38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</row>
    <row r="782" spans="1:38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</row>
    <row r="783" spans="1:38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</row>
    <row r="784" spans="1:38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</row>
    <row r="785" spans="1:38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</row>
    <row r="786" spans="1:38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</row>
    <row r="787" spans="1:38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</row>
    <row r="788" spans="1:38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</row>
    <row r="789" spans="1:38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</row>
    <row r="790" spans="1:38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</row>
    <row r="791" spans="1:38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</row>
    <row r="792" spans="1:38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</row>
    <row r="793" spans="1:38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</row>
    <row r="794" spans="1:38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</row>
    <row r="795" spans="1:38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</row>
    <row r="796" spans="1:38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</row>
    <row r="797" spans="1:38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</row>
    <row r="798" spans="1:38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</row>
    <row r="799" spans="1:38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</row>
    <row r="800" spans="1:38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</row>
    <row r="801" spans="1:38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</row>
    <row r="802" spans="1:38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</row>
    <row r="803" spans="1:38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</row>
    <row r="804" spans="1:38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</row>
    <row r="805" spans="1:38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</row>
  </sheetData>
  <sheetProtection password="B58F" sheet="1" objects="1" scenarios="1"/>
  <mergeCells count="2157">
    <mergeCell ref="X14:Y14"/>
    <mergeCell ref="Z14:AA14"/>
    <mergeCell ref="AB14:AC14"/>
    <mergeCell ref="B15:D15"/>
    <mergeCell ref="H15:K15"/>
    <mergeCell ref="M15:P15"/>
    <mergeCell ref="Q15:W15"/>
    <mergeCell ref="X15:Y15"/>
    <mergeCell ref="Z15:AA15"/>
    <mergeCell ref="AB15:AC15"/>
    <mergeCell ref="D2:Q2"/>
    <mergeCell ref="A6:M6"/>
    <mergeCell ref="A7:M7"/>
    <mergeCell ref="B14:D14"/>
    <mergeCell ref="H14:K14"/>
    <mergeCell ref="M14:P14"/>
    <mergeCell ref="Q14:W14"/>
    <mergeCell ref="AB18:AC18"/>
    <mergeCell ref="B19:D19"/>
    <mergeCell ref="H19:K19"/>
    <mergeCell ref="M19:P19"/>
    <mergeCell ref="Q19:W19"/>
    <mergeCell ref="X19:Y19"/>
    <mergeCell ref="Z19:AA19"/>
    <mergeCell ref="AB19:AC19"/>
    <mergeCell ref="B18:D18"/>
    <mergeCell ref="H18:K18"/>
    <mergeCell ref="M18:P18"/>
    <mergeCell ref="Q18:W18"/>
    <mergeCell ref="X18:Y18"/>
    <mergeCell ref="Z18:AA18"/>
    <mergeCell ref="AB16:AC16"/>
    <mergeCell ref="B17:D17"/>
    <mergeCell ref="H17:K17"/>
    <mergeCell ref="M17:P17"/>
    <mergeCell ref="Q17:W17"/>
    <mergeCell ref="X17:Y17"/>
    <mergeCell ref="Z17:AA17"/>
    <mergeCell ref="AB17:AC17"/>
    <mergeCell ref="B16:D16"/>
    <mergeCell ref="H16:K16"/>
    <mergeCell ref="M16:P16"/>
    <mergeCell ref="Q16:W16"/>
    <mergeCell ref="X16:Y16"/>
    <mergeCell ref="Z16:AA16"/>
    <mergeCell ref="AB22:AC22"/>
    <mergeCell ref="B23:D23"/>
    <mergeCell ref="H23:K23"/>
    <mergeCell ref="M23:P23"/>
    <mergeCell ref="Q23:W23"/>
    <mergeCell ref="X23:Y23"/>
    <mergeCell ref="Z23:AA23"/>
    <mergeCell ref="AB23:AC23"/>
    <mergeCell ref="B22:D22"/>
    <mergeCell ref="H22:K22"/>
    <mergeCell ref="M22:P22"/>
    <mergeCell ref="Q22:W22"/>
    <mergeCell ref="X22:Y22"/>
    <mergeCell ref="Z22:AA22"/>
    <mergeCell ref="AB20:AC20"/>
    <mergeCell ref="B21:D21"/>
    <mergeCell ref="H21:K21"/>
    <mergeCell ref="M21:P21"/>
    <mergeCell ref="Q21:W21"/>
    <mergeCell ref="X21:Y21"/>
    <mergeCell ref="Z21:AA21"/>
    <mergeCell ref="AB21:AC21"/>
    <mergeCell ref="B20:D20"/>
    <mergeCell ref="H20:K20"/>
    <mergeCell ref="M20:P20"/>
    <mergeCell ref="Q20:W20"/>
    <mergeCell ref="X20:Y20"/>
    <mergeCell ref="Z20:AA20"/>
    <mergeCell ref="B32:D32"/>
    <mergeCell ref="E32:M32"/>
    <mergeCell ref="Q32:V32"/>
    <mergeCell ref="B33:D33"/>
    <mergeCell ref="E33:M33"/>
    <mergeCell ref="Q33:V33"/>
    <mergeCell ref="B30:D30"/>
    <mergeCell ref="E30:M30"/>
    <mergeCell ref="Q30:V30"/>
    <mergeCell ref="B31:D31"/>
    <mergeCell ref="E31:M31"/>
    <mergeCell ref="Q31:V31"/>
    <mergeCell ref="AB24:AC24"/>
    <mergeCell ref="B28:D28"/>
    <mergeCell ref="E28:M28"/>
    <mergeCell ref="Q28:V28"/>
    <mergeCell ref="B29:D29"/>
    <mergeCell ref="E29:M29"/>
    <mergeCell ref="Q29:V29"/>
    <mergeCell ref="B24:D24"/>
    <mergeCell ref="H24:K24"/>
    <mergeCell ref="M24:P24"/>
    <mergeCell ref="Q24:W24"/>
    <mergeCell ref="X24:Y24"/>
    <mergeCell ref="Z24:AA24"/>
    <mergeCell ref="B38:D38"/>
    <mergeCell ref="E38:M38"/>
    <mergeCell ref="Q38:V38"/>
    <mergeCell ref="B39:D39"/>
    <mergeCell ref="E39:M39"/>
    <mergeCell ref="Q39:V39"/>
    <mergeCell ref="B36:D36"/>
    <mergeCell ref="E36:M36"/>
    <mergeCell ref="Q36:V36"/>
    <mergeCell ref="B37:D37"/>
    <mergeCell ref="E37:M37"/>
    <mergeCell ref="Q37:V37"/>
    <mergeCell ref="B34:D34"/>
    <mergeCell ref="E34:M34"/>
    <mergeCell ref="Q34:V34"/>
    <mergeCell ref="B35:D35"/>
    <mergeCell ref="E35:M35"/>
    <mergeCell ref="Q35:V35"/>
    <mergeCell ref="B44:D44"/>
    <mergeCell ref="E44:M44"/>
    <mergeCell ref="Q44:V44"/>
    <mergeCell ref="B45:D45"/>
    <mergeCell ref="E45:M45"/>
    <mergeCell ref="Q45:V45"/>
    <mergeCell ref="B42:D42"/>
    <mergeCell ref="E42:M42"/>
    <mergeCell ref="Q42:V42"/>
    <mergeCell ref="B43:D43"/>
    <mergeCell ref="E43:M43"/>
    <mergeCell ref="Q43:V43"/>
    <mergeCell ref="B40:D40"/>
    <mergeCell ref="E40:M40"/>
    <mergeCell ref="Q40:V40"/>
    <mergeCell ref="B41:D41"/>
    <mergeCell ref="E41:M41"/>
    <mergeCell ref="Q41:V41"/>
    <mergeCell ref="B50:D50"/>
    <mergeCell ref="E50:M50"/>
    <mergeCell ref="Q50:V50"/>
    <mergeCell ref="B51:D51"/>
    <mergeCell ref="E51:M51"/>
    <mergeCell ref="Q51:V51"/>
    <mergeCell ref="B48:D48"/>
    <mergeCell ref="E48:M48"/>
    <mergeCell ref="Q48:V48"/>
    <mergeCell ref="B49:D49"/>
    <mergeCell ref="E49:M49"/>
    <mergeCell ref="Q49:V49"/>
    <mergeCell ref="B46:D46"/>
    <mergeCell ref="E46:M46"/>
    <mergeCell ref="Q46:V46"/>
    <mergeCell ref="B47:D47"/>
    <mergeCell ref="E47:M47"/>
    <mergeCell ref="Q47:V47"/>
    <mergeCell ref="B56:D56"/>
    <mergeCell ref="E56:M56"/>
    <mergeCell ref="Q56:V56"/>
    <mergeCell ref="B57:D57"/>
    <mergeCell ref="E57:M57"/>
    <mergeCell ref="Q57:V57"/>
    <mergeCell ref="B54:D54"/>
    <mergeCell ref="E54:M54"/>
    <mergeCell ref="Q54:V54"/>
    <mergeCell ref="B55:D55"/>
    <mergeCell ref="E55:M55"/>
    <mergeCell ref="Q55:V55"/>
    <mergeCell ref="B52:D52"/>
    <mergeCell ref="E52:M52"/>
    <mergeCell ref="Q52:V52"/>
    <mergeCell ref="B53:D53"/>
    <mergeCell ref="E53:M53"/>
    <mergeCell ref="Q53:V53"/>
    <mergeCell ref="B62:D62"/>
    <mergeCell ref="E62:M62"/>
    <mergeCell ref="Q62:V62"/>
    <mergeCell ref="B63:D63"/>
    <mergeCell ref="E63:M63"/>
    <mergeCell ref="Q63:V63"/>
    <mergeCell ref="B60:D60"/>
    <mergeCell ref="E60:M60"/>
    <mergeCell ref="Q60:V60"/>
    <mergeCell ref="B61:D61"/>
    <mergeCell ref="E61:M61"/>
    <mergeCell ref="Q61:V61"/>
    <mergeCell ref="B58:D58"/>
    <mergeCell ref="E58:M58"/>
    <mergeCell ref="Q58:V58"/>
    <mergeCell ref="B59:D59"/>
    <mergeCell ref="E59:M59"/>
    <mergeCell ref="Q59:V59"/>
    <mergeCell ref="B68:D68"/>
    <mergeCell ref="E68:M68"/>
    <mergeCell ref="Q68:V68"/>
    <mergeCell ref="B69:D69"/>
    <mergeCell ref="E69:M69"/>
    <mergeCell ref="Q69:V69"/>
    <mergeCell ref="B66:D66"/>
    <mergeCell ref="E66:M66"/>
    <mergeCell ref="Q66:V66"/>
    <mergeCell ref="B67:D67"/>
    <mergeCell ref="E67:M67"/>
    <mergeCell ref="Q67:V67"/>
    <mergeCell ref="B64:D64"/>
    <mergeCell ref="E64:M64"/>
    <mergeCell ref="Q64:V64"/>
    <mergeCell ref="B65:D65"/>
    <mergeCell ref="E65:M65"/>
    <mergeCell ref="Q65:V65"/>
    <mergeCell ref="B74:D74"/>
    <mergeCell ref="E74:M74"/>
    <mergeCell ref="Q74:V74"/>
    <mergeCell ref="B75:D75"/>
    <mergeCell ref="E75:M75"/>
    <mergeCell ref="Q75:V75"/>
    <mergeCell ref="B72:D72"/>
    <mergeCell ref="E72:M72"/>
    <mergeCell ref="Q72:V72"/>
    <mergeCell ref="B73:D73"/>
    <mergeCell ref="E73:M73"/>
    <mergeCell ref="Q73:V73"/>
    <mergeCell ref="B70:D70"/>
    <mergeCell ref="E70:M70"/>
    <mergeCell ref="Q70:V70"/>
    <mergeCell ref="B71:D71"/>
    <mergeCell ref="E71:M71"/>
    <mergeCell ref="Q71:V71"/>
    <mergeCell ref="B80:D80"/>
    <mergeCell ref="E80:M80"/>
    <mergeCell ref="Q80:V80"/>
    <mergeCell ref="B81:D81"/>
    <mergeCell ref="E81:M81"/>
    <mergeCell ref="Q81:V81"/>
    <mergeCell ref="B78:D78"/>
    <mergeCell ref="E78:M78"/>
    <mergeCell ref="Q78:V78"/>
    <mergeCell ref="B79:D79"/>
    <mergeCell ref="E79:M79"/>
    <mergeCell ref="Q79:V79"/>
    <mergeCell ref="B76:D76"/>
    <mergeCell ref="E76:M76"/>
    <mergeCell ref="Q76:V76"/>
    <mergeCell ref="B77:D77"/>
    <mergeCell ref="E77:M77"/>
    <mergeCell ref="Q77:V77"/>
    <mergeCell ref="B86:D86"/>
    <mergeCell ref="E86:M86"/>
    <mergeCell ref="Q86:V86"/>
    <mergeCell ref="B87:D87"/>
    <mergeCell ref="E87:M87"/>
    <mergeCell ref="Q87:V87"/>
    <mergeCell ref="B84:D84"/>
    <mergeCell ref="E84:M84"/>
    <mergeCell ref="Q84:V84"/>
    <mergeCell ref="B85:D85"/>
    <mergeCell ref="E85:M85"/>
    <mergeCell ref="Q85:V85"/>
    <mergeCell ref="B82:D82"/>
    <mergeCell ref="E82:M82"/>
    <mergeCell ref="Q82:V82"/>
    <mergeCell ref="B83:D83"/>
    <mergeCell ref="E83:M83"/>
    <mergeCell ref="Q83:V83"/>
    <mergeCell ref="B92:D92"/>
    <mergeCell ref="E92:M92"/>
    <mergeCell ref="Q92:V92"/>
    <mergeCell ref="B93:D93"/>
    <mergeCell ref="E93:M93"/>
    <mergeCell ref="Q93:V93"/>
    <mergeCell ref="B90:D90"/>
    <mergeCell ref="E90:M90"/>
    <mergeCell ref="Q90:V90"/>
    <mergeCell ref="B91:D91"/>
    <mergeCell ref="E91:M91"/>
    <mergeCell ref="Q91:V91"/>
    <mergeCell ref="B88:D88"/>
    <mergeCell ref="E88:M88"/>
    <mergeCell ref="Q88:V88"/>
    <mergeCell ref="B89:D89"/>
    <mergeCell ref="E89:M89"/>
    <mergeCell ref="Q89:V89"/>
    <mergeCell ref="B98:D98"/>
    <mergeCell ref="E98:M98"/>
    <mergeCell ref="P98:U98"/>
    <mergeCell ref="B99:D99"/>
    <mergeCell ref="E99:M99"/>
    <mergeCell ref="P99:U99"/>
    <mergeCell ref="B96:D96"/>
    <mergeCell ref="E96:M96"/>
    <mergeCell ref="P96:U96"/>
    <mergeCell ref="B97:D97"/>
    <mergeCell ref="E97:M97"/>
    <mergeCell ref="P97:U97"/>
    <mergeCell ref="B94:D94"/>
    <mergeCell ref="E94:M94"/>
    <mergeCell ref="P94:U94"/>
    <mergeCell ref="B95:D95"/>
    <mergeCell ref="E95:M95"/>
    <mergeCell ref="P95:U95"/>
    <mergeCell ref="B104:D104"/>
    <mergeCell ref="E104:M104"/>
    <mergeCell ref="P104:U104"/>
    <mergeCell ref="B105:D105"/>
    <mergeCell ref="E105:M105"/>
    <mergeCell ref="P105:U105"/>
    <mergeCell ref="B102:D102"/>
    <mergeCell ref="E102:M102"/>
    <mergeCell ref="P102:U102"/>
    <mergeCell ref="B103:D103"/>
    <mergeCell ref="E103:M103"/>
    <mergeCell ref="P103:U103"/>
    <mergeCell ref="B100:D100"/>
    <mergeCell ref="E100:M100"/>
    <mergeCell ref="P100:U100"/>
    <mergeCell ref="B101:D101"/>
    <mergeCell ref="E101:M101"/>
    <mergeCell ref="P101:U101"/>
    <mergeCell ref="B110:D110"/>
    <mergeCell ref="E110:M110"/>
    <mergeCell ref="P110:U110"/>
    <mergeCell ref="B111:D111"/>
    <mergeCell ref="E111:M111"/>
    <mergeCell ref="P111:U111"/>
    <mergeCell ref="B108:D108"/>
    <mergeCell ref="E108:M108"/>
    <mergeCell ref="P108:U108"/>
    <mergeCell ref="B109:D109"/>
    <mergeCell ref="E109:M109"/>
    <mergeCell ref="P109:U109"/>
    <mergeCell ref="B106:D106"/>
    <mergeCell ref="E106:M106"/>
    <mergeCell ref="P106:U106"/>
    <mergeCell ref="B107:D107"/>
    <mergeCell ref="E107:M107"/>
    <mergeCell ref="P107:U107"/>
    <mergeCell ref="B116:D116"/>
    <mergeCell ref="E116:M116"/>
    <mergeCell ref="P116:U116"/>
    <mergeCell ref="B117:D117"/>
    <mergeCell ref="E117:M117"/>
    <mergeCell ref="P117:U117"/>
    <mergeCell ref="B114:D114"/>
    <mergeCell ref="E114:M114"/>
    <mergeCell ref="P114:U114"/>
    <mergeCell ref="B115:D115"/>
    <mergeCell ref="E115:M115"/>
    <mergeCell ref="P115:U115"/>
    <mergeCell ref="B112:D112"/>
    <mergeCell ref="E112:M112"/>
    <mergeCell ref="P112:U112"/>
    <mergeCell ref="B113:D113"/>
    <mergeCell ref="E113:M113"/>
    <mergeCell ref="P113:U113"/>
    <mergeCell ref="B126:D126"/>
    <mergeCell ref="H126:K126"/>
    <mergeCell ref="M126:Q126"/>
    <mergeCell ref="B127:D127"/>
    <mergeCell ref="H127:K127"/>
    <mergeCell ref="M127:Q127"/>
    <mergeCell ref="B120:D120"/>
    <mergeCell ref="E120:M120"/>
    <mergeCell ref="P120:U120"/>
    <mergeCell ref="B121:D121"/>
    <mergeCell ref="E121:M121"/>
    <mergeCell ref="P121:U121"/>
    <mergeCell ref="B118:D118"/>
    <mergeCell ref="E118:M118"/>
    <mergeCell ref="P118:U118"/>
    <mergeCell ref="B119:D119"/>
    <mergeCell ref="E119:M119"/>
    <mergeCell ref="P119:U119"/>
    <mergeCell ref="B132:D132"/>
    <mergeCell ref="H132:K132"/>
    <mergeCell ref="M132:Q132"/>
    <mergeCell ref="B133:D133"/>
    <mergeCell ref="H133:K133"/>
    <mergeCell ref="M133:Q133"/>
    <mergeCell ref="B130:D130"/>
    <mergeCell ref="H130:K130"/>
    <mergeCell ref="M130:Q130"/>
    <mergeCell ref="B131:D131"/>
    <mergeCell ref="H131:K131"/>
    <mergeCell ref="M131:Q131"/>
    <mergeCell ref="B128:D128"/>
    <mergeCell ref="H128:K128"/>
    <mergeCell ref="M128:Q128"/>
    <mergeCell ref="B129:D129"/>
    <mergeCell ref="H129:K129"/>
    <mergeCell ref="M129:Q129"/>
    <mergeCell ref="B140:D140"/>
    <mergeCell ref="E140:M140"/>
    <mergeCell ref="P140:U140"/>
    <mergeCell ref="B141:D141"/>
    <mergeCell ref="E141:M141"/>
    <mergeCell ref="P141:U141"/>
    <mergeCell ref="B138:D138"/>
    <mergeCell ref="E138:M138"/>
    <mergeCell ref="P138:U138"/>
    <mergeCell ref="B139:D139"/>
    <mergeCell ref="E139:M139"/>
    <mergeCell ref="P139:U139"/>
    <mergeCell ref="B134:D134"/>
    <mergeCell ref="H134:K134"/>
    <mergeCell ref="M134:Q134"/>
    <mergeCell ref="B135:D135"/>
    <mergeCell ref="H135:K135"/>
    <mergeCell ref="M135:Q135"/>
    <mergeCell ref="B146:D146"/>
    <mergeCell ref="E146:M146"/>
    <mergeCell ref="P146:U146"/>
    <mergeCell ref="B147:D147"/>
    <mergeCell ref="E147:M147"/>
    <mergeCell ref="P147:U147"/>
    <mergeCell ref="B144:D144"/>
    <mergeCell ref="E144:M144"/>
    <mergeCell ref="P144:U144"/>
    <mergeCell ref="B145:D145"/>
    <mergeCell ref="E145:M145"/>
    <mergeCell ref="P145:U145"/>
    <mergeCell ref="B142:D142"/>
    <mergeCell ref="E142:M142"/>
    <mergeCell ref="P142:U142"/>
    <mergeCell ref="B143:D143"/>
    <mergeCell ref="E143:M143"/>
    <mergeCell ref="P143:U143"/>
    <mergeCell ref="B152:D152"/>
    <mergeCell ref="E152:M152"/>
    <mergeCell ref="P152:U152"/>
    <mergeCell ref="B153:D153"/>
    <mergeCell ref="E153:M153"/>
    <mergeCell ref="P153:U153"/>
    <mergeCell ref="B150:D150"/>
    <mergeCell ref="E150:M150"/>
    <mergeCell ref="P150:U150"/>
    <mergeCell ref="B151:D151"/>
    <mergeCell ref="E151:M151"/>
    <mergeCell ref="P151:U151"/>
    <mergeCell ref="B148:D148"/>
    <mergeCell ref="E148:M148"/>
    <mergeCell ref="P148:U148"/>
    <mergeCell ref="B149:D149"/>
    <mergeCell ref="E149:M149"/>
    <mergeCell ref="P149:U149"/>
    <mergeCell ref="B158:D158"/>
    <mergeCell ref="E158:M158"/>
    <mergeCell ref="P158:U158"/>
    <mergeCell ref="B159:D159"/>
    <mergeCell ref="E159:M159"/>
    <mergeCell ref="P159:U159"/>
    <mergeCell ref="B156:D156"/>
    <mergeCell ref="E156:M156"/>
    <mergeCell ref="P156:U156"/>
    <mergeCell ref="B157:D157"/>
    <mergeCell ref="E157:M157"/>
    <mergeCell ref="P157:U157"/>
    <mergeCell ref="B154:D154"/>
    <mergeCell ref="E154:M154"/>
    <mergeCell ref="P154:U154"/>
    <mergeCell ref="B155:D155"/>
    <mergeCell ref="E155:M155"/>
    <mergeCell ref="P155:U155"/>
    <mergeCell ref="B164:D164"/>
    <mergeCell ref="E164:M164"/>
    <mergeCell ref="P164:U164"/>
    <mergeCell ref="B165:D165"/>
    <mergeCell ref="E165:M165"/>
    <mergeCell ref="P165:U165"/>
    <mergeCell ref="B162:D162"/>
    <mergeCell ref="E162:M162"/>
    <mergeCell ref="P162:U162"/>
    <mergeCell ref="B163:D163"/>
    <mergeCell ref="E163:M163"/>
    <mergeCell ref="P163:U163"/>
    <mergeCell ref="B160:D160"/>
    <mergeCell ref="E160:M160"/>
    <mergeCell ref="P160:U160"/>
    <mergeCell ref="B161:D161"/>
    <mergeCell ref="E161:M161"/>
    <mergeCell ref="P161:U161"/>
    <mergeCell ref="B170:D170"/>
    <mergeCell ref="E170:M170"/>
    <mergeCell ref="P170:U170"/>
    <mergeCell ref="B171:D171"/>
    <mergeCell ref="E171:M171"/>
    <mergeCell ref="P171:U171"/>
    <mergeCell ref="B168:D168"/>
    <mergeCell ref="E168:M168"/>
    <mergeCell ref="P168:U168"/>
    <mergeCell ref="B169:D169"/>
    <mergeCell ref="E169:M169"/>
    <mergeCell ref="P169:U169"/>
    <mergeCell ref="B166:D166"/>
    <mergeCell ref="E166:M166"/>
    <mergeCell ref="P166:U166"/>
    <mergeCell ref="B167:D167"/>
    <mergeCell ref="E167:M167"/>
    <mergeCell ref="P167:U167"/>
    <mergeCell ref="B176:D176"/>
    <mergeCell ref="E176:M176"/>
    <mergeCell ref="P176:U176"/>
    <mergeCell ref="B177:D177"/>
    <mergeCell ref="E177:M177"/>
    <mergeCell ref="P177:U177"/>
    <mergeCell ref="B174:D174"/>
    <mergeCell ref="E174:M174"/>
    <mergeCell ref="P174:U174"/>
    <mergeCell ref="B175:D175"/>
    <mergeCell ref="E175:M175"/>
    <mergeCell ref="P175:U175"/>
    <mergeCell ref="B172:D172"/>
    <mergeCell ref="E172:M172"/>
    <mergeCell ref="P172:U172"/>
    <mergeCell ref="B173:D173"/>
    <mergeCell ref="E173:M173"/>
    <mergeCell ref="P173:U173"/>
    <mergeCell ref="B186:D186"/>
    <mergeCell ref="H186:K186"/>
    <mergeCell ref="L186:P186"/>
    <mergeCell ref="Q186:U186"/>
    <mergeCell ref="B187:D187"/>
    <mergeCell ref="H187:K187"/>
    <mergeCell ref="L187:P187"/>
    <mergeCell ref="Q187:U187"/>
    <mergeCell ref="B184:D184"/>
    <mergeCell ref="H184:K184"/>
    <mergeCell ref="L184:P184"/>
    <mergeCell ref="Q184:U184"/>
    <mergeCell ref="B185:D185"/>
    <mergeCell ref="H185:K185"/>
    <mergeCell ref="L185:P185"/>
    <mergeCell ref="Q185:U185"/>
    <mergeCell ref="B178:D178"/>
    <mergeCell ref="E178:M178"/>
    <mergeCell ref="P178:U178"/>
    <mergeCell ref="B183:D183"/>
    <mergeCell ref="H183:K183"/>
    <mergeCell ref="L183:P183"/>
    <mergeCell ref="Q183:U183"/>
    <mergeCell ref="B194:D194"/>
    <mergeCell ref="E194:M194"/>
    <mergeCell ref="Q194:T194"/>
    <mergeCell ref="B195:D195"/>
    <mergeCell ref="E195:M195"/>
    <mergeCell ref="Q195:T195"/>
    <mergeCell ref="B192:D192"/>
    <mergeCell ref="E192:M192"/>
    <mergeCell ref="Q192:T192"/>
    <mergeCell ref="B193:D193"/>
    <mergeCell ref="E193:M193"/>
    <mergeCell ref="Q193:T193"/>
    <mergeCell ref="B188:D188"/>
    <mergeCell ref="H188:K188"/>
    <mergeCell ref="L188:P188"/>
    <mergeCell ref="Q188:U188"/>
    <mergeCell ref="B191:D191"/>
    <mergeCell ref="E191:M191"/>
    <mergeCell ref="Q191:T191"/>
    <mergeCell ref="B200:D200"/>
    <mergeCell ref="E200:M200"/>
    <mergeCell ref="Q200:T200"/>
    <mergeCell ref="B201:D201"/>
    <mergeCell ref="E201:M201"/>
    <mergeCell ref="Q201:T201"/>
    <mergeCell ref="B198:D198"/>
    <mergeCell ref="E198:M198"/>
    <mergeCell ref="Q198:T198"/>
    <mergeCell ref="B199:D199"/>
    <mergeCell ref="E199:M199"/>
    <mergeCell ref="Q199:T199"/>
    <mergeCell ref="B196:D196"/>
    <mergeCell ref="E196:M196"/>
    <mergeCell ref="Q196:T196"/>
    <mergeCell ref="B197:D197"/>
    <mergeCell ref="E197:M197"/>
    <mergeCell ref="Q197:T197"/>
    <mergeCell ref="B206:D206"/>
    <mergeCell ref="E206:M206"/>
    <mergeCell ref="Q206:T206"/>
    <mergeCell ref="B207:D207"/>
    <mergeCell ref="E207:M207"/>
    <mergeCell ref="Q207:T207"/>
    <mergeCell ref="B204:D204"/>
    <mergeCell ref="E204:M204"/>
    <mergeCell ref="Q204:T204"/>
    <mergeCell ref="B205:D205"/>
    <mergeCell ref="E205:M205"/>
    <mergeCell ref="Q205:T205"/>
    <mergeCell ref="B202:D202"/>
    <mergeCell ref="E202:M202"/>
    <mergeCell ref="Q202:T202"/>
    <mergeCell ref="B203:D203"/>
    <mergeCell ref="E203:M203"/>
    <mergeCell ref="Q203:T203"/>
    <mergeCell ref="B212:D212"/>
    <mergeCell ref="E212:M212"/>
    <mergeCell ref="Q212:T212"/>
    <mergeCell ref="B213:D213"/>
    <mergeCell ref="E213:M213"/>
    <mergeCell ref="Q213:T213"/>
    <mergeCell ref="B210:D210"/>
    <mergeCell ref="E210:M210"/>
    <mergeCell ref="Q210:T210"/>
    <mergeCell ref="B211:D211"/>
    <mergeCell ref="E211:M211"/>
    <mergeCell ref="Q211:T211"/>
    <mergeCell ref="B208:D208"/>
    <mergeCell ref="E208:M208"/>
    <mergeCell ref="Q208:T208"/>
    <mergeCell ref="B209:D209"/>
    <mergeCell ref="E209:M209"/>
    <mergeCell ref="Q209:T209"/>
    <mergeCell ref="B218:D218"/>
    <mergeCell ref="E218:M218"/>
    <mergeCell ref="Q218:T218"/>
    <mergeCell ref="B219:D219"/>
    <mergeCell ref="E219:M219"/>
    <mergeCell ref="Q219:T219"/>
    <mergeCell ref="B216:D216"/>
    <mergeCell ref="E216:M216"/>
    <mergeCell ref="Q216:T216"/>
    <mergeCell ref="B217:D217"/>
    <mergeCell ref="E217:M217"/>
    <mergeCell ref="Q217:T217"/>
    <mergeCell ref="B214:D214"/>
    <mergeCell ref="E214:M214"/>
    <mergeCell ref="Q214:T214"/>
    <mergeCell ref="B215:D215"/>
    <mergeCell ref="E215:M215"/>
    <mergeCell ref="Q215:T215"/>
    <mergeCell ref="B224:D224"/>
    <mergeCell ref="E224:M224"/>
    <mergeCell ref="Q224:T224"/>
    <mergeCell ref="B225:D225"/>
    <mergeCell ref="E225:M225"/>
    <mergeCell ref="Q225:T225"/>
    <mergeCell ref="B222:D222"/>
    <mergeCell ref="E222:M222"/>
    <mergeCell ref="Q222:T222"/>
    <mergeCell ref="B223:D223"/>
    <mergeCell ref="E223:M223"/>
    <mergeCell ref="Q223:T223"/>
    <mergeCell ref="B220:D220"/>
    <mergeCell ref="E220:M220"/>
    <mergeCell ref="Q220:T220"/>
    <mergeCell ref="B221:D221"/>
    <mergeCell ref="E221:M221"/>
    <mergeCell ref="Q221:T221"/>
    <mergeCell ref="B230:D230"/>
    <mergeCell ref="E230:M230"/>
    <mergeCell ref="Q230:T230"/>
    <mergeCell ref="B231:D231"/>
    <mergeCell ref="E231:M231"/>
    <mergeCell ref="Q231:T231"/>
    <mergeCell ref="B228:D228"/>
    <mergeCell ref="E228:M228"/>
    <mergeCell ref="Q228:T228"/>
    <mergeCell ref="B229:D229"/>
    <mergeCell ref="E229:M229"/>
    <mergeCell ref="Q229:T229"/>
    <mergeCell ref="B226:D226"/>
    <mergeCell ref="E226:M226"/>
    <mergeCell ref="Q226:T226"/>
    <mergeCell ref="B227:D227"/>
    <mergeCell ref="E227:M227"/>
    <mergeCell ref="Q227:T227"/>
    <mergeCell ref="B240:D240"/>
    <mergeCell ref="H240:K240"/>
    <mergeCell ref="L240:P240"/>
    <mergeCell ref="B241:D241"/>
    <mergeCell ref="H241:K241"/>
    <mergeCell ref="L241:P241"/>
    <mergeCell ref="B238:D238"/>
    <mergeCell ref="H238:K238"/>
    <mergeCell ref="L238:P238"/>
    <mergeCell ref="B239:D239"/>
    <mergeCell ref="H239:K239"/>
    <mergeCell ref="L239:P239"/>
    <mergeCell ref="B236:D236"/>
    <mergeCell ref="H236:K236"/>
    <mergeCell ref="L236:P236"/>
    <mergeCell ref="B237:D237"/>
    <mergeCell ref="H237:K237"/>
    <mergeCell ref="L237:P237"/>
    <mergeCell ref="B248:D248"/>
    <mergeCell ref="E248:M248"/>
    <mergeCell ref="P248:U248"/>
    <mergeCell ref="B249:D249"/>
    <mergeCell ref="E249:M249"/>
    <mergeCell ref="P249:U249"/>
    <mergeCell ref="B246:D246"/>
    <mergeCell ref="E246:M246"/>
    <mergeCell ref="P246:U246"/>
    <mergeCell ref="B247:D247"/>
    <mergeCell ref="E247:M247"/>
    <mergeCell ref="P247:U247"/>
    <mergeCell ref="B242:D242"/>
    <mergeCell ref="H242:K242"/>
    <mergeCell ref="L242:P242"/>
    <mergeCell ref="B243:D243"/>
    <mergeCell ref="H243:K243"/>
    <mergeCell ref="L243:P243"/>
    <mergeCell ref="B254:D254"/>
    <mergeCell ref="E254:M254"/>
    <mergeCell ref="P254:U254"/>
    <mergeCell ref="B255:D255"/>
    <mergeCell ref="E255:M255"/>
    <mergeCell ref="P255:U255"/>
    <mergeCell ref="B252:D252"/>
    <mergeCell ref="E252:M252"/>
    <mergeCell ref="P252:U252"/>
    <mergeCell ref="B253:D253"/>
    <mergeCell ref="E253:M253"/>
    <mergeCell ref="P253:U253"/>
    <mergeCell ref="B250:D250"/>
    <mergeCell ref="E250:M250"/>
    <mergeCell ref="P250:U250"/>
    <mergeCell ref="B251:D251"/>
    <mergeCell ref="E251:M251"/>
    <mergeCell ref="P251:U251"/>
    <mergeCell ref="B260:D260"/>
    <mergeCell ref="E260:M260"/>
    <mergeCell ref="P260:U260"/>
    <mergeCell ref="B261:D261"/>
    <mergeCell ref="E261:M261"/>
    <mergeCell ref="P261:U261"/>
    <mergeCell ref="B258:D258"/>
    <mergeCell ref="E258:M258"/>
    <mergeCell ref="P258:U258"/>
    <mergeCell ref="B259:D259"/>
    <mergeCell ref="E259:M259"/>
    <mergeCell ref="P259:U259"/>
    <mergeCell ref="B256:D256"/>
    <mergeCell ref="E256:M256"/>
    <mergeCell ref="P256:U256"/>
    <mergeCell ref="B257:D257"/>
    <mergeCell ref="E257:M257"/>
    <mergeCell ref="P257:U257"/>
    <mergeCell ref="B266:D266"/>
    <mergeCell ref="E266:M266"/>
    <mergeCell ref="P266:U266"/>
    <mergeCell ref="B267:D267"/>
    <mergeCell ref="E267:M267"/>
    <mergeCell ref="P267:U267"/>
    <mergeCell ref="B264:D264"/>
    <mergeCell ref="E264:M264"/>
    <mergeCell ref="P264:U264"/>
    <mergeCell ref="B265:D265"/>
    <mergeCell ref="E265:M265"/>
    <mergeCell ref="P265:U265"/>
    <mergeCell ref="B262:D262"/>
    <mergeCell ref="E262:M262"/>
    <mergeCell ref="P262:U262"/>
    <mergeCell ref="B263:D263"/>
    <mergeCell ref="E263:M263"/>
    <mergeCell ref="P263:U263"/>
    <mergeCell ref="B272:D272"/>
    <mergeCell ref="E272:M272"/>
    <mergeCell ref="P272:U272"/>
    <mergeCell ref="B273:D273"/>
    <mergeCell ref="E273:M273"/>
    <mergeCell ref="P273:U273"/>
    <mergeCell ref="B270:D270"/>
    <mergeCell ref="E270:M270"/>
    <mergeCell ref="P270:U270"/>
    <mergeCell ref="B271:D271"/>
    <mergeCell ref="E271:M271"/>
    <mergeCell ref="P271:U271"/>
    <mergeCell ref="B268:D268"/>
    <mergeCell ref="E268:M268"/>
    <mergeCell ref="P268:U268"/>
    <mergeCell ref="B269:D269"/>
    <mergeCell ref="E269:M269"/>
    <mergeCell ref="P269:U269"/>
    <mergeCell ref="B278:D278"/>
    <mergeCell ref="E278:M278"/>
    <mergeCell ref="P278:U278"/>
    <mergeCell ref="B279:D279"/>
    <mergeCell ref="E279:M279"/>
    <mergeCell ref="P279:U279"/>
    <mergeCell ref="B276:D276"/>
    <mergeCell ref="E276:M276"/>
    <mergeCell ref="P276:U276"/>
    <mergeCell ref="B277:D277"/>
    <mergeCell ref="E277:M277"/>
    <mergeCell ref="P277:U277"/>
    <mergeCell ref="B274:D274"/>
    <mergeCell ref="E274:M274"/>
    <mergeCell ref="P274:U274"/>
    <mergeCell ref="B275:D275"/>
    <mergeCell ref="E275:M275"/>
    <mergeCell ref="P275:U275"/>
    <mergeCell ref="B284:D284"/>
    <mergeCell ref="E284:M284"/>
    <mergeCell ref="P284:U284"/>
    <mergeCell ref="B285:D285"/>
    <mergeCell ref="E285:M285"/>
    <mergeCell ref="P285:U285"/>
    <mergeCell ref="B282:D282"/>
    <mergeCell ref="E282:M282"/>
    <mergeCell ref="P282:U282"/>
    <mergeCell ref="B283:D283"/>
    <mergeCell ref="E283:M283"/>
    <mergeCell ref="P283:U283"/>
    <mergeCell ref="B280:D280"/>
    <mergeCell ref="E280:M280"/>
    <mergeCell ref="P280:U280"/>
    <mergeCell ref="B281:D281"/>
    <mergeCell ref="E281:M281"/>
    <mergeCell ref="P281:U281"/>
    <mergeCell ref="B290:D290"/>
    <mergeCell ref="E290:M290"/>
    <mergeCell ref="P290:U290"/>
    <mergeCell ref="B291:D291"/>
    <mergeCell ref="E291:M291"/>
    <mergeCell ref="P291:U291"/>
    <mergeCell ref="B288:D288"/>
    <mergeCell ref="E288:M288"/>
    <mergeCell ref="P288:U288"/>
    <mergeCell ref="B289:D289"/>
    <mergeCell ref="E289:M289"/>
    <mergeCell ref="P289:U289"/>
    <mergeCell ref="B286:D286"/>
    <mergeCell ref="E286:M286"/>
    <mergeCell ref="P286:U286"/>
    <mergeCell ref="B287:D287"/>
    <mergeCell ref="E287:M287"/>
    <mergeCell ref="P287:U287"/>
    <mergeCell ref="B296:D296"/>
    <mergeCell ref="E296:M296"/>
    <mergeCell ref="P296:U296"/>
    <mergeCell ref="B301:D301"/>
    <mergeCell ref="H301:K301"/>
    <mergeCell ref="M301:Q301"/>
    <mergeCell ref="B294:D294"/>
    <mergeCell ref="E294:M294"/>
    <mergeCell ref="P294:U294"/>
    <mergeCell ref="B295:D295"/>
    <mergeCell ref="E295:M295"/>
    <mergeCell ref="P295:U295"/>
    <mergeCell ref="B292:D292"/>
    <mergeCell ref="E292:M292"/>
    <mergeCell ref="P292:U292"/>
    <mergeCell ref="B293:D293"/>
    <mergeCell ref="E293:M293"/>
    <mergeCell ref="P293:U293"/>
    <mergeCell ref="B306:D306"/>
    <mergeCell ref="H306:K306"/>
    <mergeCell ref="M306:Q306"/>
    <mergeCell ref="B307:D307"/>
    <mergeCell ref="H307:K307"/>
    <mergeCell ref="M307:Q307"/>
    <mergeCell ref="B304:D304"/>
    <mergeCell ref="H304:K304"/>
    <mergeCell ref="M304:Q304"/>
    <mergeCell ref="B305:D305"/>
    <mergeCell ref="H305:K305"/>
    <mergeCell ref="M305:Q305"/>
    <mergeCell ref="B302:D302"/>
    <mergeCell ref="H302:K302"/>
    <mergeCell ref="M302:Q302"/>
    <mergeCell ref="B303:D303"/>
    <mergeCell ref="H303:K303"/>
    <mergeCell ref="M303:Q303"/>
    <mergeCell ref="B314:D314"/>
    <mergeCell ref="E314:M314"/>
    <mergeCell ref="P314:U314"/>
    <mergeCell ref="B315:D315"/>
    <mergeCell ref="E315:M315"/>
    <mergeCell ref="P315:U315"/>
    <mergeCell ref="B312:D312"/>
    <mergeCell ref="E312:M312"/>
    <mergeCell ref="P312:U312"/>
    <mergeCell ref="B313:D313"/>
    <mergeCell ref="E313:M313"/>
    <mergeCell ref="P313:U313"/>
    <mergeCell ref="B310:D310"/>
    <mergeCell ref="E310:M310"/>
    <mergeCell ref="P310:U310"/>
    <mergeCell ref="B311:D311"/>
    <mergeCell ref="E311:M311"/>
    <mergeCell ref="P311:U311"/>
    <mergeCell ref="B320:D320"/>
    <mergeCell ref="E320:M320"/>
    <mergeCell ref="P320:U320"/>
    <mergeCell ref="B321:D321"/>
    <mergeCell ref="E321:M321"/>
    <mergeCell ref="P321:U321"/>
    <mergeCell ref="B318:D318"/>
    <mergeCell ref="E318:M318"/>
    <mergeCell ref="P318:U318"/>
    <mergeCell ref="B319:D319"/>
    <mergeCell ref="E319:M319"/>
    <mergeCell ref="P319:U319"/>
    <mergeCell ref="B316:D316"/>
    <mergeCell ref="E316:M316"/>
    <mergeCell ref="P316:U316"/>
    <mergeCell ref="B317:D317"/>
    <mergeCell ref="E317:M317"/>
    <mergeCell ref="P317:U317"/>
    <mergeCell ref="B326:D326"/>
    <mergeCell ref="E326:M326"/>
    <mergeCell ref="P326:U326"/>
    <mergeCell ref="B327:D327"/>
    <mergeCell ref="E327:M327"/>
    <mergeCell ref="P327:U327"/>
    <mergeCell ref="B324:D324"/>
    <mergeCell ref="E324:M324"/>
    <mergeCell ref="P324:U324"/>
    <mergeCell ref="B325:D325"/>
    <mergeCell ref="E325:M325"/>
    <mergeCell ref="P325:U325"/>
    <mergeCell ref="B322:D322"/>
    <mergeCell ref="E322:M322"/>
    <mergeCell ref="P322:U322"/>
    <mergeCell ref="B323:D323"/>
    <mergeCell ref="E323:M323"/>
    <mergeCell ref="P323:U323"/>
    <mergeCell ref="B332:D332"/>
    <mergeCell ref="E332:M332"/>
    <mergeCell ref="P332:U332"/>
    <mergeCell ref="B333:D333"/>
    <mergeCell ref="E333:M333"/>
    <mergeCell ref="P333:U333"/>
    <mergeCell ref="B330:D330"/>
    <mergeCell ref="E330:M330"/>
    <mergeCell ref="P330:U330"/>
    <mergeCell ref="B331:D331"/>
    <mergeCell ref="E331:M331"/>
    <mergeCell ref="P331:U331"/>
    <mergeCell ref="B328:D328"/>
    <mergeCell ref="E328:M328"/>
    <mergeCell ref="P328:U328"/>
    <mergeCell ref="B329:D329"/>
    <mergeCell ref="E329:M329"/>
    <mergeCell ref="P329:U329"/>
    <mergeCell ref="B338:D338"/>
    <mergeCell ref="E338:M338"/>
    <mergeCell ref="P338:U338"/>
    <mergeCell ref="B339:D339"/>
    <mergeCell ref="E339:M339"/>
    <mergeCell ref="P339:U339"/>
    <mergeCell ref="B336:D336"/>
    <mergeCell ref="E336:M336"/>
    <mergeCell ref="P336:U336"/>
    <mergeCell ref="B337:D337"/>
    <mergeCell ref="E337:M337"/>
    <mergeCell ref="P337:U337"/>
    <mergeCell ref="B334:D334"/>
    <mergeCell ref="E334:M334"/>
    <mergeCell ref="P334:U334"/>
    <mergeCell ref="B335:D335"/>
    <mergeCell ref="E335:M335"/>
    <mergeCell ref="P335:U335"/>
    <mergeCell ref="B344:D344"/>
    <mergeCell ref="E344:M344"/>
    <mergeCell ref="P344:U344"/>
    <mergeCell ref="B345:D345"/>
    <mergeCell ref="E345:M345"/>
    <mergeCell ref="P345:U345"/>
    <mergeCell ref="B342:D342"/>
    <mergeCell ref="E342:M342"/>
    <mergeCell ref="P342:U342"/>
    <mergeCell ref="B343:D343"/>
    <mergeCell ref="E343:M343"/>
    <mergeCell ref="P343:U343"/>
    <mergeCell ref="B340:D340"/>
    <mergeCell ref="E340:M340"/>
    <mergeCell ref="P340:U340"/>
    <mergeCell ref="B341:D341"/>
    <mergeCell ref="E341:M341"/>
    <mergeCell ref="P341:U341"/>
    <mergeCell ref="B350:D350"/>
    <mergeCell ref="E350:M350"/>
    <mergeCell ref="P350:U350"/>
    <mergeCell ref="B351:D351"/>
    <mergeCell ref="E351:M351"/>
    <mergeCell ref="P351:U351"/>
    <mergeCell ref="B348:D348"/>
    <mergeCell ref="E348:M348"/>
    <mergeCell ref="P348:U348"/>
    <mergeCell ref="B349:D349"/>
    <mergeCell ref="E349:M349"/>
    <mergeCell ref="P349:U349"/>
    <mergeCell ref="B346:D346"/>
    <mergeCell ref="E346:M346"/>
    <mergeCell ref="P346:U346"/>
    <mergeCell ref="B347:D347"/>
    <mergeCell ref="E347:M347"/>
    <mergeCell ref="P347:U347"/>
    <mergeCell ref="B356:D356"/>
    <mergeCell ref="E356:M356"/>
    <mergeCell ref="P356:U356"/>
    <mergeCell ref="B357:D357"/>
    <mergeCell ref="E357:M357"/>
    <mergeCell ref="P357:U357"/>
    <mergeCell ref="B354:D354"/>
    <mergeCell ref="E354:M354"/>
    <mergeCell ref="P354:U354"/>
    <mergeCell ref="B355:D355"/>
    <mergeCell ref="E355:M355"/>
    <mergeCell ref="P355:U355"/>
    <mergeCell ref="B352:D352"/>
    <mergeCell ref="E352:M352"/>
    <mergeCell ref="P352:U352"/>
    <mergeCell ref="B353:D353"/>
    <mergeCell ref="E353:M353"/>
    <mergeCell ref="P353:U353"/>
    <mergeCell ref="B366:D366"/>
    <mergeCell ref="H366:K366"/>
    <mergeCell ref="L366:P366"/>
    <mergeCell ref="Q366:U366"/>
    <mergeCell ref="B367:D367"/>
    <mergeCell ref="H367:K367"/>
    <mergeCell ref="L367:P367"/>
    <mergeCell ref="Q367:U367"/>
    <mergeCell ref="B360:D360"/>
    <mergeCell ref="E360:M360"/>
    <mergeCell ref="P360:U360"/>
    <mergeCell ref="B365:D365"/>
    <mergeCell ref="H365:K365"/>
    <mergeCell ref="L365:P365"/>
    <mergeCell ref="Q365:U365"/>
    <mergeCell ref="B358:D358"/>
    <mergeCell ref="E358:M358"/>
    <mergeCell ref="P358:U358"/>
    <mergeCell ref="B359:D359"/>
    <mergeCell ref="E359:M359"/>
    <mergeCell ref="P359:U359"/>
    <mergeCell ref="B372:D372"/>
    <mergeCell ref="H372:K372"/>
    <mergeCell ref="L372:P372"/>
    <mergeCell ref="Q372:U372"/>
    <mergeCell ref="B373:D373"/>
    <mergeCell ref="H373:K373"/>
    <mergeCell ref="L373:P373"/>
    <mergeCell ref="Q373:U373"/>
    <mergeCell ref="B370:D370"/>
    <mergeCell ref="H370:K370"/>
    <mergeCell ref="L370:P370"/>
    <mergeCell ref="Q370:U370"/>
    <mergeCell ref="B371:D371"/>
    <mergeCell ref="H371:K371"/>
    <mergeCell ref="L371:P371"/>
    <mergeCell ref="Q371:U371"/>
    <mergeCell ref="B368:D368"/>
    <mergeCell ref="H368:K368"/>
    <mergeCell ref="L368:P368"/>
    <mergeCell ref="Q368:U368"/>
    <mergeCell ref="B369:D369"/>
    <mergeCell ref="H369:K369"/>
    <mergeCell ref="L369:P369"/>
    <mergeCell ref="Q369:U369"/>
    <mergeCell ref="B378:D378"/>
    <mergeCell ref="H378:K378"/>
    <mergeCell ref="L378:P378"/>
    <mergeCell ref="Q378:U378"/>
    <mergeCell ref="B379:D379"/>
    <mergeCell ref="H379:K379"/>
    <mergeCell ref="L379:P379"/>
    <mergeCell ref="Q379:U379"/>
    <mergeCell ref="B376:D376"/>
    <mergeCell ref="H376:K376"/>
    <mergeCell ref="L376:P376"/>
    <mergeCell ref="Q376:U376"/>
    <mergeCell ref="B377:D377"/>
    <mergeCell ref="H377:K377"/>
    <mergeCell ref="L377:P377"/>
    <mergeCell ref="Q377:U377"/>
    <mergeCell ref="B374:D374"/>
    <mergeCell ref="H374:K374"/>
    <mergeCell ref="L374:P374"/>
    <mergeCell ref="Q374:U374"/>
    <mergeCell ref="B375:D375"/>
    <mergeCell ref="H375:K375"/>
    <mergeCell ref="L375:P375"/>
    <mergeCell ref="Q375:U375"/>
    <mergeCell ref="B386:D386"/>
    <mergeCell ref="E386:M386"/>
    <mergeCell ref="Q386:V386"/>
    <mergeCell ref="B387:D387"/>
    <mergeCell ref="E387:M387"/>
    <mergeCell ref="Q387:V387"/>
    <mergeCell ref="B382:D382"/>
    <mergeCell ref="H382:K382"/>
    <mergeCell ref="L382:P382"/>
    <mergeCell ref="Q382:U382"/>
    <mergeCell ref="B383:D383"/>
    <mergeCell ref="H383:K383"/>
    <mergeCell ref="L383:P383"/>
    <mergeCell ref="Q383:U383"/>
    <mergeCell ref="B380:D380"/>
    <mergeCell ref="H380:K380"/>
    <mergeCell ref="L380:P380"/>
    <mergeCell ref="Q380:U380"/>
    <mergeCell ref="B381:D381"/>
    <mergeCell ref="H381:K381"/>
    <mergeCell ref="L381:P381"/>
    <mergeCell ref="Q381:U381"/>
    <mergeCell ref="B392:D392"/>
    <mergeCell ref="E392:M392"/>
    <mergeCell ref="Q392:V392"/>
    <mergeCell ref="B393:D393"/>
    <mergeCell ref="E393:M393"/>
    <mergeCell ref="Q393:V393"/>
    <mergeCell ref="B390:D390"/>
    <mergeCell ref="E390:M390"/>
    <mergeCell ref="Q390:V390"/>
    <mergeCell ref="B391:D391"/>
    <mergeCell ref="E391:M391"/>
    <mergeCell ref="Q391:V391"/>
    <mergeCell ref="B388:D388"/>
    <mergeCell ref="E388:M388"/>
    <mergeCell ref="Q388:V388"/>
    <mergeCell ref="B389:D389"/>
    <mergeCell ref="E389:M389"/>
    <mergeCell ref="Q389:V389"/>
    <mergeCell ref="B398:D398"/>
    <mergeCell ref="E398:M398"/>
    <mergeCell ref="Q398:V398"/>
    <mergeCell ref="B399:D399"/>
    <mergeCell ref="E399:M399"/>
    <mergeCell ref="Q399:V399"/>
    <mergeCell ref="B396:D396"/>
    <mergeCell ref="E396:M396"/>
    <mergeCell ref="Q396:V396"/>
    <mergeCell ref="B397:D397"/>
    <mergeCell ref="E397:M397"/>
    <mergeCell ref="Q397:V397"/>
    <mergeCell ref="B394:D394"/>
    <mergeCell ref="E394:M394"/>
    <mergeCell ref="Q394:V394"/>
    <mergeCell ref="B395:D395"/>
    <mergeCell ref="E395:M395"/>
    <mergeCell ref="Q395:V395"/>
    <mergeCell ref="B404:D404"/>
    <mergeCell ref="E404:M404"/>
    <mergeCell ref="Q404:V404"/>
    <mergeCell ref="B405:D405"/>
    <mergeCell ref="E405:M405"/>
    <mergeCell ref="Q405:V405"/>
    <mergeCell ref="B402:D402"/>
    <mergeCell ref="E402:M402"/>
    <mergeCell ref="Q402:V402"/>
    <mergeCell ref="B403:D403"/>
    <mergeCell ref="E403:M403"/>
    <mergeCell ref="Q403:V403"/>
    <mergeCell ref="B400:D400"/>
    <mergeCell ref="E400:M400"/>
    <mergeCell ref="Q400:V400"/>
    <mergeCell ref="B401:D401"/>
    <mergeCell ref="E401:M401"/>
    <mergeCell ref="Q401:V401"/>
    <mergeCell ref="B410:D410"/>
    <mergeCell ref="E410:M410"/>
    <mergeCell ref="Q410:V410"/>
    <mergeCell ref="B411:D411"/>
    <mergeCell ref="E411:M411"/>
    <mergeCell ref="Q411:V411"/>
    <mergeCell ref="B408:D408"/>
    <mergeCell ref="E408:M408"/>
    <mergeCell ref="Q408:V408"/>
    <mergeCell ref="B409:D409"/>
    <mergeCell ref="E409:M409"/>
    <mergeCell ref="Q409:V409"/>
    <mergeCell ref="B406:D406"/>
    <mergeCell ref="E406:M406"/>
    <mergeCell ref="Q406:V406"/>
    <mergeCell ref="B407:D407"/>
    <mergeCell ref="E407:M407"/>
    <mergeCell ref="Q407:V407"/>
    <mergeCell ref="B416:D416"/>
    <mergeCell ref="E416:M416"/>
    <mergeCell ref="Q416:V416"/>
    <mergeCell ref="B417:D417"/>
    <mergeCell ref="E417:M417"/>
    <mergeCell ref="Q417:V417"/>
    <mergeCell ref="B414:D414"/>
    <mergeCell ref="E414:M414"/>
    <mergeCell ref="Q414:V414"/>
    <mergeCell ref="B415:D415"/>
    <mergeCell ref="E415:M415"/>
    <mergeCell ref="Q415:V415"/>
    <mergeCell ref="B412:D412"/>
    <mergeCell ref="E412:M412"/>
    <mergeCell ref="Q412:V412"/>
    <mergeCell ref="B413:D413"/>
    <mergeCell ref="E413:M413"/>
    <mergeCell ref="Q413:V413"/>
    <mergeCell ref="B422:D422"/>
    <mergeCell ref="E422:M422"/>
    <mergeCell ref="Q422:V422"/>
    <mergeCell ref="B423:D423"/>
    <mergeCell ref="E423:M423"/>
    <mergeCell ref="Q423:V423"/>
    <mergeCell ref="B420:D420"/>
    <mergeCell ref="E420:M420"/>
    <mergeCell ref="Q420:V420"/>
    <mergeCell ref="B421:D421"/>
    <mergeCell ref="E421:M421"/>
    <mergeCell ref="Q421:V421"/>
    <mergeCell ref="B418:D418"/>
    <mergeCell ref="E418:M418"/>
    <mergeCell ref="Q418:V418"/>
    <mergeCell ref="B419:D419"/>
    <mergeCell ref="E419:M419"/>
    <mergeCell ref="Q419:V419"/>
    <mergeCell ref="B428:D428"/>
    <mergeCell ref="E428:M428"/>
    <mergeCell ref="Q428:V428"/>
    <mergeCell ref="B429:D429"/>
    <mergeCell ref="E429:M429"/>
    <mergeCell ref="Q429:V429"/>
    <mergeCell ref="B426:D426"/>
    <mergeCell ref="E426:M426"/>
    <mergeCell ref="Q426:V426"/>
    <mergeCell ref="B427:D427"/>
    <mergeCell ref="E427:M427"/>
    <mergeCell ref="Q427:V427"/>
    <mergeCell ref="B424:D424"/>
    <mergeCell ref="E424:M424"/>
    <mergeCell ref="Q424:V424"/>
    <mergeCell ref="B425:D425"/>
    <mergeCell ref="E425:M425"/>
    <mergeCell ref="Q425:V425"/>
    <mergeCell ref="B434:D434"/>
    <mergeCell ref="E434:M434"/>
    <mergeCell ref="Q434:V434"/>
    <mergeCell ref="B435:D435"/>
    <mergeCell ref="E435:M435"/>
    <mergeCell ref="Q435:V435"/>
    <mergeCell ref="B432:D432"/>
    <mergeCell ref="E432:M432"/>
    <mergeCell ref="Q432:V432"/>
    <mergeCell ref="B433:D433"/>
    <mergeCell ref="E433:M433"/>
    <mergeCell ref="Q433:V433"/>
    <mergeCell ref="B430:D430"/>
    <mergeCell ref="E430:M430"/>
    <mergeCell ref="Q430:V430"/>
    <mergeCell ref="B431:D431"/>
    <mergeCell ref="E431:M431"/>
    <mergeCell ref="Q431:V431"/>
    <mergeCell ref="B440:D440"/>
    <mergeCell ref="E440:M440"/>
    <mergeCell ref="Q440:V440"/>
    <mergeCell ref="B441:D441"/>
    <mergeCell ref="E441:M441"/>
    <mergeCell ref="Q441:V441"/>
    <mergeCell ref="B438:D438"/>
    <mergeCell ref="E438:M438"/>
    <mergeCell ref="Q438:V438"/>
    <mergeCell ref="B439:D439"/>
    <mergeCell ref="E439:M439"/>
    <mergeCell ref="Q439:V439"/>
    <mergeCell ref="B436:D436"/>
    <mergeCell ref="E436:M436"/>
    <mergeCell ref="Q436:V436"/>
    <mergeCell ref="B437:D437"/>
    <mergeCell ref="E437:M437"/>
    <mergeCell ref="Q437:V437"/>
    <mergeCell ref="B446:D446"/>
    <mergeCell ref="E446:M446"/>
    <mergeCell ref="Q446:V446"/>
    <mergeCell ref="B447:D447"/>
    <mergeCell ref="E447:M447"/>
    <mergeCell ref="Q447:V447"/>
    <mergeCell ref="B444:D444"/>
    <mergeCell ref="E444:M444"/>
    <mergeCell ref="Q444:V444"/>
    <mergeCell ref="B445:D445"/>
    <mergeCell ref="E445:M445"/>
    <mergeCell ref="Q445:V445"/>
    <mergeCell ref="B442:D442"/>
    <mergeCell ref="E442:M442"/>
    <mergeCell ref="Q442:V442"/>
    <mergeCell ref="B443:D443"/>
    <mergeCell ref="E443:M443"/>
    <mergeCell ref="Q443:V443"/>
    <mergeCell ref="B452:D452"/>
    <mergeCell ref="E452:M452"/>
    <mergeCell ref="Q452:V452"/>
    <mergeCell ref="B453:D453"/>
    <mergeCell ref="E453:M453"/>
    <mergeCell ref="Q453:V453"/>
    <mergeCell ref="B450:D450"/>
    <mergeCell ref="E450:M450"/>
    <mergeCell ref="Q450:V450"/>
    <mergeCell ref="B451:D451"/>
    <mergeCell ref="E451:M451"/>
    <mergeCell ref="Q451:V451"/>
    <mergeCell ref="B448:D448"/>
    <mergeCell ref="E448:M448"/>
    <mergeCell ref="Q448:V448"/>
    <mergeCell ref="B449:D449"/>
    <mergeCell ref="E449:M449"/>
    <mergeCell ref="Q449:V449"/>
    <mergeCell ref="B458:D458"/>
    <mergeCell ref="E458:M458"/>
    <mergeCell ref="Q458:V458"/>
    <mergeCell ref="B459:D459"/>
    <mergeCell ref="E459:M459"/>
    <mergeCell ref="Q459:V459"/>
    <mergeCell ref="B456:D456"/>
    <mergeCell ref="E456:M456"/>
    <mergeCell ref="Q456:V456"/>
    <mergeCell ref="B457:D457"/>
    <mergeCell ref="E457:M457"/>
    <mergeCell ref="Q457:V457"/>
    <mergeCell ref="B454:D454"/>
    <mergeCell ref="E454:M454"/>
    <mergeCell ref="Q454:V454"/>
    <mergeCell ref="B455:D455"/>
    <mergeCell ref="E455:M455"/>
    <mergeCell ref="Q455:V455"/>
    <mergeCell ref="B464:D464"/>
    <mergeCell ref="E464:M464"/>
    <mergeCell ref="Q464:V464"/>
    <mergeCell ref="B465:D465"/>
    <mergeCell ref="E465:M465"/>
    <mergeCell ref="Q465:V465"/>
    <mergeCell ref="B462:D462"/>
    <mergeCell ref="E462:M462"/>
    <mergeCell ref="Q462:V462"/>
    <mergeCell ref="B463:D463"/>
    <mergeCell ref="E463:M463"/>
    <mergeCell ref="Q463:V463"/>
    <mergeCell ref="B460:D460"/>
    <mergeCell ref="E460:M460"/>
    <mergeCell ref="Q460:V460"/>
    <mergeCell ref="B461:D461"/>
    <mergeCell ref="E461:M461"/>
    <mergeCell ref="Q461:V461"/>
    <mergeCell ref="B470:D470"/>
    <mergeCell ref="E470:M470"/>
    <mergeCell ref="Q470:V470"/>
    <mergeCell ref="B471:D471"/>
    <mergeCell ref="E471:M471"/>
    <mergeCell ref="Q471:V471"/>
    <mergeCell ref="B468:D468"/>
    <mergeCell ref="E468:M468"/>
    <mergeCell ref="Q468:V468"/>
    <mergeCell ref="B469:D469"/>
    <mergeCell ref="E469:M469"/>
    <mergeCell ref="Q469:V469"/>
    <mergeCell ref="B466:D466"/>
    <mergeCell ref="E466:M466"/>
    <mergeCell ref="Q466:V466"/>
    <mergeCell ref="B467:D467"/>
    <mergeCell ref="E467:M467"/>
    <mergeCell ref="Q467:V467"/>
    <mergeCell ref="B476:D476"/>
    <mergeCell ref="E476:M476"/>
    <mergeCell ref="Q476:V476"/>
    <mergeCell ref="B477:D477"/>
    <mergeCell ref="E477:M477"/>
    <mergeCell ref="Q477:V477"/>
    <mergeCell ref="B474:D474"/>
    <mergeCell ref="E474:M474"/>
    <mergeCell ref="Q474:V474"/>
    <mergeCell ref="B475:D475"/>
    <mergeCell ref="E475:M475"/>
    <mergeCell ref="Q475:V475"/>
    <mergeCell ref="B472:D472"/>
    <mergeCell ref="E472:M472"/>
    <mergeCell ref="Q472:V472"/>
    <mergeCell ref="B473:D473"/>
    <mergeCell ref="E473:M473"/>
    <mergeCell ref="Q473:V473"/>
    <mergeCell ref="B482:D482"/>
    <mergeCell ref="E482:M482"/>
    <mergeCell ref="Q482:V482"/>
    <mergeCell ref="B483:D483"/>
    <mergeCell ref="E483:M483"/>
    <mergeCell ref="Q483:V483"/>
    <mergeCell ref="B480:D480"/>
    <mergeCell ref="E480:M480"/>
    <mergeCell ref="Q480:V480"/>
    <mergeCell ref="B481:D481"/>
    <mergeCell ref="E481:M481"/>
    <mergeCell ref="Q481:V481"/>
    <mergeCell ref="B478:D478"/>
    <mergeCell ref="E478:M478"/>
    <mergeCell ref="Q478:V478"/>
    <mergeCell ref="B479:D479"/>
    <mergeCell ref="E479:M479"/>
    <mergeCell ref="Q479:V479"/>
    <mergeCell ref="B488:D488"/>
    <mergeCell ref="E488:M488"/>
    <mergeCell ref="Q488:V488"/>
    <mergeCell ref="B489:D489"/>
    <mergeCell ref="E489:M489"/>
    <mergeCell ref="Q489:V489"/>
    <mergeCell ref="B486:D486"/>
    <mergeCell ref="E486:M486"/>
    <mergeCell ref="Q486:V486"/>
    <mergeCell ref="B487:D487"/>
    <mergeCell ref="E487:M487"/>
    <mergeCell ref="Q487:V487"/>
    <mergeCell ref="B484:D484"/>
    <mergeCell ref="E484:M484"/>
    <mergeCell ref="Q484:V484"/>
    <mergeCell ref="B485:D485"/>
    <mergeCell ref="E485:M485"/>
    <mergeCell ref="Q485:V485"/>
    <mergeCell ref="B494:D494"/>
    <mergeCell ref="E494:M494"/>
    <mergeCell ref="Q494:V494"/>
    <mergeCell ref="B495:D495"/>
    <mergeCell ref="E495:M495"/>
    <mergeCell ref="Q495:V495"/>
    <mergeCell ref="B492:D492"/>
    <mergeCell ref="E492:M492"/>
    <mergeCell ref="Q492:V492"/>
    <mergeCell ref="B493:D493"/>
    <mergeCell ref="E493:M493"/>
    <mergeCell ref="Q493:V493"/>
    <mergeCell ref="B490:D490"/>
    <mergeCell ref="E490:M490"/>
    <mergeCell ref="Q490:V490"/>
    <mergeCell ref="B491:D491"/>
    <mergeCell ref="E491:M491"/>
    <mergeCell ref="Q491:V491"/>
    <mergeCell ref="B500:D500"/>
    <mergeCell ref="E500:M500"/>
    <mergeCell ref="Q500:V500"/>
    <mergeCell ref="B501:D501"/>
    <mergeCell ref="E501:M501"/>
    <mergeCell ref="Q501:V501"/>
    <mergeCell ref="B498:D498"/>
    <mergeCell ref="E498:M498"/>
    <mergeCell ref="Q498:V498"/>
    <mergeCell ref="B499:D499"/>
    <mergeCell ref="E499:M499"/>
    <mergeCell ref="Q499:V499"/>
    <mergeCell ref="B496:D496"/>
    <mergeCell ref="E496:M496"/>
    <mergeCell ref="Q496:V496"/>
    <mergeCell ref="B497:D497"/>
    <mergeCell ref="E497:M497"/>
    <mergeCell ref="Q497:V497"/>
    <mergeCell ref="B506:D506"/>
    <mergeCell ref="E506:M506"/>
    <mergeCell ref="Q506:V506"/>
    <mergeCell ref="B507:D507"/>
    <mergeCell ref="E507:M507"/>
    <mergeCell ref="Q507:V507"/>
    <mergeCell ref="B504:D504"/>
    <mergeCell ref="E504:M504"/>
    <mergeCell ref="Q504:V504"/>
    <mergeCell ref="B505:D505"/>
    <mergeCell ref="E505:M505"/>
    <mergeCell ref="Q505:V505"/>
    <mergeCell ref="B502:D502"/>
    <mergeCell ref="E502:M502"/>
    <mergeCell ref="Q502:V502"/>
    <mergeCell ref="B503:D503"/>
    <mergeCell ref="E503:M503"/>
    <mergeCell ref="Q503:V503"/>
    <mergeCell ref="B512:D512"/>
    <mergeCell ref="E512:M512"/>
    <mergeCell ref="Q512:V512"/>
    <mergeCell ref="B513:D513"/>
    <mergeCell ref="E513:M513"/>
    <mergeCell ref="Q513:V513"/>
    <mergeCell ref="B510:D510"/>
    <mergeCell ref="E510:M510"/>
    <mergeCell ref="Q510:V510"/>
    <mergeCell ref="B511:D511"/>
    <mergeCell ref="E511:M511"/>
    <mergeCell ref="Q511:V511"/>
    <mergeCell ref="B508:D508"/>
    <mergeCell ref="E508:M508"/>
    <mergeCell ref="Q508:V508"/>
    <mergeCell ref="B509:D509"/>
    <mergeCell ref="E509:M509"/>
    <mergeCell ref="Q509:V509"/>
    <mergeCell ref="B518:D518"/>
    <mergeCell ref="E518:M518"/>
    <mergeCell ref="Q518:V518"/>
    <mergeCell ref="B519:D519"/>
    <mergeCell ref="E519:M519"/>
    <mergeCell ref="Q519:V519"/>
    <mergeCell ref="B516:D516"/>
    <mergeCell ref="E516:M516"/>
    <mergeCell ref="Q516:V516"/>
    <mergeCell ref="B517:D517"/>
    <mergeCell ref="E517:M517"/>
    <mergeCell ref="Q517:V517"/>
    <mergeCell ref="B514:D514"/>
    <mergeCell ref="E514:M514"/>
    <mergeCell ref="Q514:V514"/>
    <mergeCell ref="B515:D515"/>
    <mergeCell ref="E515:M515"/>
    <mergeCell ref="Q515:V515"/>
    <mergeCell ref="B524:D524"/>
    <mergeCell ref="E524:M524"/>
    <mergeCell ref="Q524:V524"/>
    <mergeCell ref="B525:D525"/>
    <mergeCell ref="E525:M525"/>
    <mergeCell ref="Q525:V525"/>
    <mergeCell ref="B522:D522"/>
    <mergeCell ref="E522:M522"/>
    <mergeCell ref="Q522:V522"/>
    <mergeCell ref="B523:D523"/>
    <mergeCell ref="E523:M523"/>
    <mergeCell ref="Q523:V523"/>
    <mergeCell ref="B520:D520"/>
    <mergeCell ref="E520:M520"/>
    <mergeCell ref="Q520:V520"/>
    <mergeCell ref="B521:D521"/>
    <mergeCell ref="E521:M521"/>
    <mergeCell ref="Q521:V521"/>
    <mergeCell ref="B530:D530"/>
    <mergeCell ref="E530:M530"/>
    <mergeCell ref="Q530:V530"/>
    <mergeCell ref="B531:D531"/>
    <mergeCell ref="E531:M531"/>
    <mergeCell ref="Q531:V531"/>
    <mergeCell ref="B528:D528"/>
    <mergeCell ref="E528:M528"/>
    <mergeCell ref="Q528:V528"/>
    <mergeCell ref="B529:D529"/>
    <mergeCell ref="E529:M529"/>
    <mergeCell ref="Q529:V529"/>
    <mergeCell ref="B526:D526"/>
    <mergeCell ref="E526:M526"/>
    <mergeCell ref="Q526:V526"/>
    <mergeCell ref="B527:D527"/>
    <mergeCell ref="E527:M527"/>
    <mergeCell ref="Q527:V527"/>
    <mergeCell ref="B536:D536"/>
    <mergeCell ref="E536:M536"/>
    <mergeCell ref="Q536:V536"/>
    <mergeCell ref="B537:D537"/>
    <mergeCell ref="E537:M537"/>
    <mergeCell ref="Q537:V537"/>
    <mergeCell ref="B534:D534"/>
    <mergeCell ref="E534:M534"/>
    <mergeCell ref="Q534:V534"/>
    <mergeCell ref="B535:D535"/>
    <mergeCell ref="E535:M535"/>
    <mergeCell ref="Q535:V535"/>
    <mergeCell ref="B532:D532"/>
    <mergeCell ref="E532:M532"/>
    <mergeCell ref="Q532:V532"/>
    <mergeCell ref="B533:D533"/>
    <mergeCell ref="E533:M533"/>
    <mergeCell ref="Q533:V533"/>
    <mergeCell ref="B542:D542"/>
    <mergeCell ref="E542:M542"/>
    <mergeCell ref="Q542:V542"/>
    <mergeCell ref="B543:D543"/>
    <mergeCell ref="E543:M543"/>
    <mergeCell ref="Q543:V543"/>
    <mergeCell ref="B540:D540"/>
    <mergeCell ref="E540:M540"/>
    <mergeCell ref="Q540:V540"/>
    <mergeCell ref="B541:D541"/>
    <mergeCell ref="E541:M541"/>
    <mergeCell ref="Q541:V541"/>
    <mergeCell ref="B538:D538"/>
    <mergeCell ref="E538:M538"/>
    <mergeCell ref="Q538:V538"/>
    <mergeCell ref="B539:D539"/>
    <mergeCell ref="E539:M539"/>
    <mergeCell ref="Q539:V539"/>
    <mergeCell ref="B548:D548"/>
    <mergeCell ref="E548:M548"/>
    <mergeCell ref="Q548:V548"/>
    <mergeCell ref="B549:D549"/>
    <mergeCell ref="E549:M549"/>
    <mergeCell ref="Q549:V549"/>
    <mergeCell ref="B546:D546"/>
    <mergeCell ref="E546:M546"/>
    <mergeCell ref="Q546:V546"/>
    <mergeCell ref="B547:D547"/>
    <mergeCell ref="E547:M547"/>
    <mergeCell ref="Q547:V547"/>
    <mergeCell ref="B544:D544"/>
    <mergeCell ref="E544:M544"/>
    <mergeCell ref="Q544:V544"/>
    <mergeCell ref="B545:D545"/>
    <mergeCell ref="E545:M545"/>
    <mergeCell ref="Q545:V545"/>
    <mergeCell ref="B558:D558"/>
    <mergeCell ref="H558:K558"/>
    <mergeCell ref="L558:P558"/>
    <mergeCell ref="B559:D559"/>
    <mergeCell ref="H559:K559"/>
    <mergeCell ref="L559:P559"/>
    <mergeCell ref="B552:D552"/>
    <mergeCell ref="E552:M552"/>
    <mergeCell ref="Q552:V552"/>
    <mergeCell ref="B553:D553"/>
    <mergeCell ref="E553:M553"/>
    <mergeCell ref="Q553:V553"/>
    <mergeCell ref="B550:D550"/>
    <mergeCell ref="E550:M550"/>
    <mergeCell ref="Q550:V550"/>
    <mergeCell ref="B551:D551"/>
    <mergeCell ref="E551:M551"/>
    <mergeCell ref="Q551:V551"/>
    <mergeCell ref="B564:D564"/>
    <mergeCell ref="H564:K564"/>
    <mergeCell ref="L564:P564"/>
    <mergeCell ref="B565:D565"/>
    <mergeCell ref="H565:K565"/>
    <mergeCell ref="L565:P565"/>
    <mergeCell ref="B562:D562"/>
    <mergeCell ref="H562:K562"/>
    <mergeCell ref="L562:P562"/>
    <mergeCell ref="B563:D563"/>
    <mergeCell ref="H563:K563"/>
    <mergeCell ref="L563:P563"/>
    <mergeCell ref="B560:D560"/>
    <mergeCell ref="H560:K560"/>
    <mergeCell ref="L560:P560"/>
    <mergeCell ref="B561:D561"/>
    <mergeCell ref="H561:K561"/>
    <mergeCell ref="L561:P561"/>
    <mergeCell ref="B570:D570"/>
    <mergeCell ref="H570:K570"/>
    <mergeCell ref="L570:P570"/>
    <mergeCell ref="B571:D571"/>
    <mergeCell ref="H571:K571"/>
    <mergeCell ref="L571:P571"/>
    <mergeCell ref="B568:D568"/>
    <mergeCell ref="H568:K568"/>
    <mergeCell ref="L568:P568"/>
    <mergeCell ref="B569:D569"/>
    <mergeCell ref="H569:K569"/>
    <mergeCell ref="L569:P569"/>
    <mergeCell ref="B566:D566"/>
    <mergeCell ref="H566:K566"/>
    <mergeCell ref="L566:P566"/>
    <mergeCell ref="B567:D567"/>
    <mergeCell ref="H567:K567"/>
    <mergeCell ref="L567:P567"/>
    <mergeCell ref="B576:D576"/>
    <mergeCell ref="H576:K576"/>
    <mergeCell ref="L576:P576"/>
    <mergeCell ref="B577:D577"/>
    <mergeCell ref="H577:K577"/>
    <mergeCell ref="L577:P577"/>
    <mergeCell ref="B574:D574"/>
    <mergeCell ref="H574:K574"/>
    <mergeCell ref="L574:P574"/>
    <mergeCell ref="B575:D575"/>
    <mergeCell ref="H575:K575"/>
    <mergeCell ref="L575:P575"/>
    <mergeCell ref="B572:D572"/>
    <mergeCell ref="H572:K572"/>
    <mergeCell ref="L572:P572"/>
    <mergeCell ref="B573:D573"/>
    <mergeCell ref="H573:K573"/>
    <mergeCell ref="L573:P573"/>
    <mergeCell ref="B584:D584"/>
    <mergeCell ref="E584:M584"/>
    <mergeCell ref="P584:U584"/>
    <mergeCell ref="B585:D585"/>
    <mergeCell ref="E585:M585"/>
    <mergeCell ref="P585:U585"/>
    <mergeCell ref="B582:D582"/>
    <mergeCell ref="E582:M582"/>
    <mergeCell ref="P582:U582"/>
    <mergeCell ref="B583:D583"/>
    <mergeCell ref="E583:M583"/>
    <mergeCell ref="P583:U583"/>
    <mergeCell ref="B580:D580"/>
    <mergeCell ref="E580:M580"/>
    <mergeCell ref="P580:U580"/>
    <mergeCell ref="B581:D581"/>
    <mergeCell ref="E581:M581"/>
    <mergeCell ref="P581:U581"/>
    <mergeCell ref="B590:D590"/>
    <mergeCell ref="E590:M590"/>
    <mergeCell ref="P590:U590"/>
    <mergeCell ref="B591:D591"/>
    <mergeCell ref="E591:M591"/>
    <mergeCell ref="P591:U591"/>
    <mergeCell ref="B588:D588"/>
    <mergeCell ref="E588:M588"/>
    <mergeCell ref="P588:U588"/>
    <mergeCell ref="B589:D589"/>
    <mergeCell ref="E589:M589"/>
    <mergeCell ref="P589:U589"/>
    <mergeCell ref="B586:D586"/>
    <mergeCell ref="E586:M586"/>
    <mergeCell ref="P586:U586"/>
    <mergeCell ref="B587:D587"/>
    <mergeCell ref="E587:M587"/>
    <mergeCell ref="P587:U587"/>
    <mergeCell ref="B596:D596"/>
    <mergeCell ref="E596:M596"/>
    <mergeCell ref="P596:U596"/>
    <mergeCell ref="B597:D597"/>
    <mergeCell ref="E597:M597"/>
    <mergeCell ref="P597:U597"/>
    <mergeCell ref="B594:D594"/>
    <mergeCell ref="E594:M594"/>
    <mergeCell ref="P594:U594"/>
    <mergeCell ref="B595:D595"/>
    <mergeCell ref="E595:M595"/>
    <mergeCell ref="P595:U595"/>
    <mergeCell ref="B592:D592"/>
    <mergeCell ref="E592:M592"/>
    <mergeCell ref="P592:U592"/>
    <mergeCell ref="B593:D593"/>
    <mergeCell ref="E593:M593"/>
    <mergeCell ref="P593:U593"/>
    <mergeCell ref="B602:D602"/>
    <mergeCell ref="E602:M602"/>
    <mergeCell ref="P602:U602"/>
    <mergeCell ref="B603:D603"/>
    <mergeCell ref="E603:M603"/>
    <mergeCell ref="P603:U603"/>
    <mergeCell ref="B600:D600"/>
    <mergeCell ref="E600:M600"/>
    <mergeCell ref="P600:U600"/>
    <mergeCell ref="B601:D601"/>
    <mergeCell ref="E601:M601"/>
    <mergeCell ref="P601:U601"/>
    <mergeCell ref="B598:D598"/>
    <mergeCell ref="E598:M598"/>
    <mergeCell ref="P598:U598"/>
    <mergeCell ref="B599:D599"/>
    <mergeCell ref="E599:M599"/>
    <mergeCell ref="P599:U599"/>
    <mergeCell ref="B608:D608"/>
    <mergeCell ref="E608:M608"/>
    <mergeCell ref="P608:U608"/>
    <mergeCell ref="B609:D609"/>
    <mergeCell ref="E609:M609"/>
    <mergeCell ref="P609:U609"/>
    <mergeCell ref="B606:D606"/>
    <mergeCell ref="E606:M606"/>
    <mergeCell ref="P606:U606"/>
    <mergeCell ref="B607:D607"/>
    <mergeCell ref="E607:M607"/>
    <mergeCell ref="P607:U607"/>
    <mergeCell ref="B604:D604"/>
    <mergeCell ref="E604:M604"/>
    <mergeCell ref="P604:U604"/>
    <mergeCell ref="B605:D605"/>
    <mergeCell ref="E605:M605"/>
    <mergeCell ref="P605:U605"/>
    <mergeCell ref="B614:D614"/>
    <mergeCell ref="E614:M614"/>
    <mergeCell ref="P614:U614"/>
    <mergeCell ref="B615:D615"/>
    <mergeCell ref="E615:M615"/>
    <mergeCell ref="P615:U615"/>
    <mergeCell ref="B612:D612"/>
    <mergeCell ref="E612:M612"/>
    <mergeCell ref="P612:U612"/>
    <mergeCell ref="B613:D613"/>
    <mergeCell ref="E613:M613"/>
    <mergeCell ref="P613:U613"/>
    <mergeCell ref="B610:D610"/>
    <mergeCell ref="E610:M610"/>
    <mergeCell ref="P610:U610"/>
    <mergeCell ref="B611:D611"/>
    <mergeCell ref="E611:M611"/>
    <mergeCell ref="P611:U611"/>
    <mergeCell ref="B620:D620"/>
    <mergeCell ref="E620:M620"/>
    <mergeCell ref="P620:U620"/>
    <mergeCell ref="B621:D621"/>
    <mergeCell ref="E621:M621"/>
    <mergeCell ref="P621:U621"/>
    <mergeCell ref="B618:D618"/>
    <mergeCell ref="E618:M618"/>
    <mergeCell ref="P618:U618"/>
    <mergeCell ref="B619:D619"/>
    <mergeCell ref="E619:M619"/>
    <mergeCell ref="P619:U619"/>
    <mergeCell ref="B616:D616"/>
    <mergeCell ref="E616:M616"/>
    <mergeCell ref="P616:U616"/>
    <mergeCell ref="B617:D617"/>
    <mergeCell ref="E617:M617"/>
    <mergeCell ref="P617:U617"/>
    <mergeCell ref="B626:D626"/>
    <mergeCell ref="E626:M626"/>
    <mergeCell ref="P626:U626"/>
    <mergeCell ref="B627:D627"/>
    <mergeCell ref="E627:M627"/>
    <mergeCell ref="P627:U627"/>
    <mergeCell ref="B624:D624"/>
    <mergeCell ref="E624:M624"/>
    <mergeCell ref="P624:U624"/>
    <mergeCell ref="B625:D625"/>
    <mergeCell ref="E625:M625"/>
    <mergeCell ref="P625:U625"/>
    <mergeCell ref="B622:D622"/>
    <mergeCell ref="E622:M622"/>
    <mergeCell ref="P622:U622"/>
    <mergeCell ref="B623:D623"/>
    <mergeCell ref="E623:M623"/>
    <mergeCell ref="P623:U623"/>
    <mergeCell ref="B632:D632"/>
    <mergeCell ref="E632:M632"/>
    <mergeCell ref="P632:U632"/>
    <mergeCell ref="B633:D633"/>
    <mergeCell ref="E633:M633"/>
    <mergeCell ref="P633:U633"/>
    <mergeCell ref="B630:D630"/>
    <mergeCell ref="E630:M630"/>
    <mergeCell ref="P630:U630"/>
    <mergeCell ref="B631:D631"/>
    <mergeCell ref="E631:M631"/>
    <mergeCell ref="P631:U631"/>
    <mergeCell ref="B628:D628"/>
    <mergeCell ref="E628:M628"/>
    <mergeCell ref="P628:U628"/>
    <mergeCell ref="B629:D629"/>
    <mergeCell ref="E629:M629"/>
    <mergeCell ref="P629:U629"/>
    <mergeCell ref="B638:D638"/>
    <mergeCell ref="E638:M638"/>
    <mergeCell ref="P638:U638"/>
    <mergeCell ref="B639:D639"/>
    <mergeCell ref="E639:M639"/>
    <mergeCell ref="P639:U639"/>
    <mergeCell ref="B636:D636"/>
    <mergeCell ref="E636:M636"/>
    <mergeCell ref="P636:U636"/>
    <mergeCell ref="B637:D637"/>
    <mergeCell ref="E637:M637"/>
    <mergeCell ref="P637:U637"/>
    <mergeCell ref="B634:D634"/>
    <mergeCell ref="E634:M634"/>
    <mergeCell ref="P634:U634"/>
    <mergeCell ref="B635:D635"/>
    <mergeCell ref="E635:M635"/>
    <mergeCell ref="P635:U635"/>
    <mergeCell ref="B644:D644"/>
    <mergeCell ref="E644:M644"/>
    <mergeCell ref="P644:U644"/>
    <mergeCell ref="B645:D645"/>
    <mergeCell ref="E645:M645"/>
    <mergeCell ref="P645:U645"/>
    <mergeCell ref="B642:D642"/>
    <mergeCell ref="E642:M642"/>
    <mergeCell ref="P642:U642"/>
    <mergeCell ref="B643:D643"/>
    <mergeCell ref="E643:M643"/>
    <mergeCell ref="P643:U643"/>
    <mergeCell ref="B640:D640"/>
    <mergeCell ref="E640:M640"/>
    <mergeCell ref="P640:U640"/>
    <mergeCell ref="B641:D641"/>
    <mergeCell ref="E641:M641"/>
    <mergeCell ref="P641:U641"/>
    <mergeCell ref="B650:D650"/>
    <mergeCell ref="E650:M650"/>
    <mergeCell ref="P650:U650"/>
    <mergeCell ref="B651:D651"/>
    <mergeCell ref="E651:M651"/>
    <mergeCell ref="P651:U651"/>
    <mergeCell ref="B648:D648"/>
    <mergeCell ref="E648:M648"/>
    <mergeCell ref="P648:U648"/>
    <mergeCell ref="B649:D649"/>
    <mergeCell ref="E649:M649"/>
    <mergeCell ref="P649:U649"/>
    <mergeCell ref="B646:D646"/>
    <mergeCell ref="E646:M646"/>
    <mergeCell ref="P646:U646"/>
    <mergeCell ref="B647:D647"/>
    <mergeCell ref="E647:M647"/>
    <mergeCell ref="P647:U647"/>
    <mergeCell ref="B656:D656"/>
    <mergeCell ref="E656:M656"/>
    <mergeCell ref="P656:U656"/>
    <mergeCell ref="B657:D657"/>
    <mergeCell ref="E657:M657"/>
    <mergeCell ref="P657:U657"/>
    <mergeCell ref="B654:D654"/>
    <mergeCell ref="E654:M654"/>
    <mergeCell ref="P654:U654"/>
    <mergeCell ref="B655:D655"/>
    <mergeCell ref="E655:M655"/>
    <mergeCell ref="P655:U655"/>
    <mergeCell ref="B652:D652"/>
    <mergeCell ref="E652:M652"/>
    <mergeCell ref="P652:U652"/>
    <mergeCell ref="B653:D653"/>
    <mergeCell ref="E653:M653"/>
    <mergeCell ref="P653:U653"/>
    <mergeCell ref="B662:D662"/>
    <mergeCell ref="E662:M662"/>
    <mergeCell ref="P662:U662"/>
    <mergeCell ref="B663:D663"/>
    <mergeCell ref="E663:M663"/>
    <mergeCell ref="P663:U663"/>
    <mergeCell ref="B660:D660"/>
    <mergeCell ref="E660:M660"/>
    <mergeCell ref="P660:U660"/>
    <mergeCell ref="B661:D661"/>
    <mergeCell ref="E661:M661"/>
    <mergeCell ref="P661:U661"/>
    <mergeCell ref="B658:D658"/>
    <mergeCell ref="E658:M658"/>
    <mergeCell ref="P658:U658"/>
    <mergeCell ref="B659:D659"/>
    <mergeCell ref="E659:M659"/>
    <mergeCell ref="P659:U659"/>
    <mergeCell ref="B668:D668"/>
    <mergeCell ref="E668:M668"/>
    <mergeCell ref="P668:U668"/>
    <mergeCell ref="B669:D669"/>
    <mergeCell ref="E669:M669"/>
    <mergeCell ref="P669:U669"/>
    <mergeCell ref="B666:D666"/>
    <mergeCell ref="E666:M666"/>
    <mergeCell ref="P666:U666"/>
    <mergeCell ref="B667:D667"/>
    <mergeCell ref="E667:M667"/>
    <mergeCell ref="P667:U667"/>
    <mergeCell ref="B664:D664"/>
    <mergeCell ref="E664:M664"/>
    <mergeCell ref="P664:U664"/>
    <mergeCell ref="B665:D665"/>
    <mergeCell ref="E665:M665"/>
    <mergeCell ref="P665:U665"/>
    <mergeCell ref="B674:D674"/>
    <mergeCell ref="E674:M674"/>
    <mergeCell ref="P674:U674"/>
    <mergeCell ref="B675:D675"/>
    <mergeCell ref="E675:M675"/>
    <mergeCell ref="P675:U675"/>
    <mergeCell ref="B672:D672"/>
    <mergeCell ref="E672:M672"/>
    <mergeCell ref="P672:U672"/>
    <mergeCell ref="B673:D673"/>
    <mergeCell ref="E673:M673"/>
    <mergeCell ref="P673:U673"/>
    <mergeCell ref="B670:D670"/>
    <mergeCell ref="E670:M670"/>
    <mergeCell ref="P670:U670"/>
    <mergeCell ref="B671:D671"/>
    <mergeCell ref="E671:M671"/>
    <mergeCell ref="P671:U671"/>
    <mergeCell ref="B680:D680"/>
    <mergeCell ref="E680:M680"/>
    <mergeCell ref="P680:U680"/>
    <mergeCell ref="B681:D681"/>
    <mergeCell ref="E681:M681"/>
    <mergeCell ref="P681:U681"/>
    <mergeCell ref="B678:D678"/>
    <mergeCell ref="E678:M678"/>
    <mergeCell ref="P678:U678"/>
    <mergeCell ref="B679:D679"/>
    <mergeCell ref="E679:M679"/>
    <mergeCell ref="P679:U679"/>
    <mergeCell ref="B676:D676"/>
    <mergeCell ref="E676:M676"/>
    <mergeCell ref="P676:U676"/>
    <mergeCell ref="B677:D677"/>
    <mergeCell ref="E677:M677"/>
    <mergeCell ref="P677:U677"/>
    <mergeCell ref="B686:D686"/>
    <mergeCell ref="E686:M686"/>
    <mergeCell ref="P686:U686"/>
    <mergeCell ref="B687:D687"/>
    <mergeCell ref="E687:M687"/>
    <mergeCell ref="P687:U687"/>
    <mergeCell ref="B684:D684"/>
    <mergeCell ref="E684:M684"/>
    <mergeCell ref="P684:U684"/>
    <mergeCell ref="B685:D685"/>
    <mergeCell ref="E685:M685"/>
    <mergeCell ref="P685:U685"/>
    <mergeCell ref="B682:D682"/>
    <mergeCell ref="E682:M682"/>
    <mergeCell ref="P682:U682"/>
    <mergeCell ref="B683:D683"/>
    <mergeCell ref="E683:M683"/>
    <mergeCell ref="P683:U683"/>
    <mergeCell ref="B692:D692"/>
    <mergeCell ref="E692:M692"/>
    <mergeCell ref="P692:U692"/>
    <mergeCell ref="B693:D693"/>
    <mergeCell ref="E693:M693"/>
    <mergeCell ref="P693:U693"/>
    <mergeCell ref="B690:D690"/>
    <mergeCell ref="E690:M690"/>
    <mergeCell ref="P690:U690"/>
    <mergeCell ref="B691:D691"/>
    <mergeCell ref="E691:M691"/>
    <mergeCell ref="P691:U691"/>
    <mergeCell ref="B688:D688"/>
    <mergeCell ref="E688:M688"/>
    <mergeCell ref="P688:U688"/>
    <mergeCell ref="B689:D689"/>
    <mergeCell ref="E689:M689"/>
    <mergeCell ref="P689:U689"/>
    <mergeCell ref="B698:D698"/>
    <mergeCell ref="E698:M698"/>
    <mergeCell ref="P698:U698"/>
    <mergeCell ref="B699:D699"/>
    <mergeCell ref="E699:M699"/>
    <mergeCell ref="P699:U699"/>
    <mergeCell ref="B696:D696"/>
    <mergeCell ref="E696:M696"/>
    <mergeCell ref="P696:U696"/>
    <mergeCell ref="B697:D697"/>
    <mergeCell ref="E697:M697"/>
    <mergeCell ref="P697:U697"/>
    <mergeCell ref="B694:D694"/>
    <mergeCell ref="E694:M694"/>
    <mergeCell ref="P694:U694"/>
    <mergeCell ref="B695:D695"/>
    <mergeCell ref="E695:M695"/>
    <mergeCell ref="P695:U695"/>
    <mergeCell ref="B704:D704"/>
    <mergeCell ref="E704:M704"/>
    <mergeCell ref="P704:U704"/>
    <mergeCell ref="B705:D705"/>
    <mergeCell ref="E705:M705"/>
    <mergeCell ref="P705:U705"/>
    <mergeCell ref="B702:D702"/>
    <mergeCell ref="E702:M702"/>
    <mergeCell ref="P702:U702"/>
    <mergeCell ref="B703:D703"/>
    <mergeCell ref="E703:M703"/>
    <mergeCell ref="P703:U703"/>
    <mergeCell ref="B700:D700"/>
    <mergeCell ref="E700:M700"/>
    <mergeCell ref="P700:U700"/>
    <mergeCell ref="B701:D701"/>
    <mergeCell ref="E701:M701"/>
    <mergeCell ref="P701:U701"/>
    <mergeCell ref="B710:D710"/>
    <mergeCell ref="E710:M710"/>
    <mergeCell ref="P710:U710"/>
    <mergeCell ref="B711:D711"/>
    <mergeCell ref="E711:M711"/>
    <mergeCell ref="P711:U711"/>
    <mergeCell ref="B708:D708"/>
    <mergeCell ref="E708:M708"/>
    <mergeCell ref="P708:U708"/>
    <mergeCell ref="B709:D709"/>
    <mergeCell ref="E709:M709"/>
    <mergeCell ref="P709:U709"/>
    <mergeCell ref="B706:D706"/>
    <mergeCell ref="E706:M706"/>
    <mergeCell ref="P706:U706"/>
    <mergeCell ref="B707:D707"/>
    <mergeCell ref="E707:M707"/>
    <mergeCell ref="P707:U707"/>
    <mergeCell ref="B716:D716"/>
    <mergeCell ref="E716:M716"/>
    <mergeCell ref="P716:U716"/>
    <mergeCell ref="B717:D717"/>
    <mergeCell ref="E717:M717"/>
    <mergeCell ref="P717:U717"/>
    <mergeCell ref="B714:D714"/>
    <mergeCell ref="E714:M714"/>
    <mergeCell ref="P714:U714"/>
    <mergeCell ref="B715:D715"/>
    <mergeCell ref="E715:M715"/>
    <mergeCell ref="P715:U715"/>
    <mergeCell ref="B712:D712"/>
    <mergeCell ref="E712:M712"/>
    <mergeCell ref="P712:U712"/>
    <mergeCell ref="B713:D713"/>
    <mergeCell ref="E713:M713"/>
    <mergeCell ref="P713:U713"/>
    <mergeCell ref="B722:D722"/>
    <mergeCell ref="E722:M722"/>
    <mergeCell ref="P722:U722"/>
    <mergeCell ref="B723:D723"/>
    <mergeCell ref="E723:M723"/>
    <mergeCell ref="P723:U723"/>
    <mergeCell ref="B720:D720"/>
    <mergeCell ref="E720:M720"/>
    <mergeCell ref="P720:U720"/>
    <mergeCell ref="B721:D721"/>
    <mergeCell ref="E721:M721"/>
    <mergeCell ref="P721:U721"/>
    <mergeCell ref="B718:D718"/>
    <mergeCell ref="E718:M718"/>
    <mergeCell ref="P718:U718"/>
    <mergeCell ref="B719:D719"/>
    <mergeCell ref="E719:M719"/>
    <mergeCell ref="P719:U719"/>
    <mergeCell ref="B728:D728"/>
    <mergeCell ref="E728:M728"/>
    <mergeCell ref="P728:U728"/>
    <mergeCell ref="B729:D729"/>
    <mergeCell ref="E729:M729"/>
    <mergeCell ref="P729:U729"/>
    <mergeCell ref="B726:D726"/>
    <mergeCell ref="E726:M726"/>
    <mergeCell ref="P726:U726"/>
    <mergeCell ref="B727:D727"/>
    <mergeCell ref="E727:M727"/>
    <mergeCell ref="P727:U727"/>
    <mergeCell ref="B724:D724"/>
    <mergeCell ref="E724:M724"/>
    <mergeCell ref="P724:U724"/>
    <mergeCell ref="B725:D725"/>
    <mergeCell ref="E725:M725"/>
    <mergeCell ref="P725:U725"/>
    <mergeCell ref="B734:D734"/>
    <mergeCell ref="E734:M734"/>
    <mergeCell ref="P734:U734"/>
    <mergeCell ref="B735:D735"/>
    <mergeCell ref="E735:M735"/>
    <mergeCell ref="P735:U735"/>
    <mergeCell ref="B732:D732"/>
    <mergeCell ref="E732:M732"/>
    <mergeCell ref="P732:U732"/>
    <mergeCell ref="B733:D733"/>
    <mergeCell ref="E733:M733"/>
    <mergeCell ref="P733:U733"/>
    <mergeCell ref="B730:D730"/>
    <mergeCell ref="E730:M730"/>
    <mergeCell ref="P730:U730"/>
    <mergeCell ref="B731:D731"/>
    <mergeCell ref="E731:M731"/>
    <mergeCell ref="P731:U731"/>
    <mergeCell ref="B740:D740"/>
    <mergeCell ref="E740:M740"/>
    <mergeCell ref="P740:U740"/>
    <mergeCell ref="B741:D741"/>
    <mergeCell ref="E741:M741"/>
    <mergeCell ref="P741:U741"/>
    <mergeCell ref="B738:D738"/>
    <mergeCell ref="E738:M738"/>
    <mergeCell ref="P738:U738"/>
    <mergeCell ref="B739:D739"/>
    <mergeCell ref="E739:M739"/>
    <mergeCell ref="P739:U739"/>
    <mergeCell ref="B736:D736"/>
    <mergeCell ref="E736:M736"/>
    <mergeCell ref="P736:U736"/>
    <mergeCell ref="B737:D737"/>
    <mergeCell ref="E737:M737"/>
    <mergeCell ref="P737:U737"/>
    <mergeCell ref="B746:D746"/>
    <mergeCell ref="E746:M746"/>
    <mergeCell ref="P746:U746"/>
    <mergeCell ref="B747:D747"/>
    <mergeCell ref="E747:M747"/>
    <mergeCell ref="P747:U747"/>
    <mergeCell ref="B744:D744"/>
    <mergeCell ref="E744:M744"/>
    <mergeCell ref="P744:U744"/>
    <mergeCell ref="B745:D745"/>
    <mergeCell ref="E745:M745"/>
    <mergeCell ref="P745:U745"/>
    <mergeCell ref="B742:D742"/>
    <mergeCell ref="E742:M742"/>
    <mergeCell ref="P742:U742"/>
    <mergeCell ref="B743:D743"/>
    <mergeCell ref="E743:M743"/>
    <mergeCell ref="P743:U743"/>
  </mergeCells>
  <conditionalFormatting sqref="Y244">
    <cfRule type="cellIs" dxfId="79" priority="39" operator="equal">
      <formula>"KO"</formula>
    </cfRule>
    <cfRule type="cellIs" dxfId="78" priority="40" operator="equal">
      <formula>"OK"</formula>
    </cfRule>
  </conditionalFormatting>
  <conditionalFormatting sqref="Z189">
    <cfRule type="cellIs" dxfId="77" priority="37" operator="equal">
      <formula>"KO"</formula>
    </cfRule>
    <cfRule type="cellIs" dxfId="76" priority="38" operator="equal">
      <formula>"OK"</formula>
    </cfRule>
  </conditionalFormatting>
  <conditionalFormatting sqref="Z136">
    <cfRule type="cellIs" dxfId="75" priority="35" operator="equal">
      <formula>"KO"</formula>
    </cfRule>
    <cfRule type="cellIs" dxfId="74" priority="36" operator="equal">
      <formula>"OK"</formula>
    </cfRule>
  </conditionalFormatting>
  <conditionalFormatting sqref="Z308">
    <cfRule type="cellIs" dxfId="73" priority="33" operator="equal">
      <formula>"KO"</formula>
    </cfRule>
    <cfRule type="cellIs" dxfId="72" priority="34" operator="equal">
      <formula>"OK"</formula>
    </cfRule>
  </conditionalFormatting>
  <conditionalFormatting sqref="Z384">
    <cfRule type="cellIs" dxfId="71" priority="31" operator="equal">
      <formula>"KO"</formula>
    </cfRule>
    <cfRule type="cellIs" dxfId="70" priority="32" operator="equal">
      <formula>"OK"</formula>
    </cfRule>
  </conditionalFormatting>
  <conditionalFormatting sqref="AD15:AD24">
    <cfRule type="cellIs" dxfId="69" priority="29" operator="equal">
      <formula>"KO"</formula>
    </cfRule>
    <cfRule type="cellIs" dxfId="68" priority="30" operator="equal">
      <formula>"OK"</formula>
    </cfRule>
  </conditionalFormatting>
  <conditionalFormatting sqref="Q559:Q577">
    <cfRule type="cellIs" dxfId="67" priority="5" operator="equal">
      <formula>"KO"</formula>
    </cfRule>
    <cfRule type="cellIs" dxfId="66" priority="6" operator="equal">
      <formula>"OK"</formula>
    </cfRule>
  </conditionalFormatting>
  <conditionalFormatting sqref="R127:R135">
    <cfRule type="cellIs" dxfId="65" priority="27" operator="equal">
      <formula>"KO"</formula>
    </cfRule>
    <cfRule type="cellIs" dxfId="64" priority="28" operator="equal">
      <formula>"OK"</formula>
    </cfRule>
  </conditionalFormatting>
  <conditionalFormatting sqref="V184:V188">
    <cfRule type="cellIs" dxfId="63" priority="25" operator="equal">
      <formula>"KO"</formula>
    </cfRule>
    <cfRule type="cellIs" dxfId="62" priority="26" operator="equal">
      <formula>"OK"</formula>
    </cfRule>
  </conditionalFormatting>
  <conditionalFormatting sqref="Q237">
    <cfRule type="cellIs" dxfId="61" priority="23" operator="equal">
      <formula>"KO"</formula>
    </cfRule>
    <cfRule type="cellIs" dxfId="60" priority="24" operator="equal">
      <formula>"OK"</formula>
    </cfRule>
  </conditionalFormatting>
  <conditionalFormatting sqref="Q238">
    <cfRule type="cellIs" dxfId="59" priority="21" operator="equal">
      <formula>"KO"</formula>
    </cfRule>
    <cfRule type="cellIs" dxfId="58" priority="22" operator="equal">
      <formula>"OK"</formula>
    </cfRule>
  </conditionalFormatting>
  <conditionalFormatting sqref="Q239">
    <cfRule type="cellIs" dxfId="57" priority="19" operator="equal">
      <formula>"KO"</formula>
    </cfRule>
    <cfRule type="cellIs" dxfId="56" priority="20" operator="equal">
      <formula>"OK"</formula>
    </cfRule>
  </conditionalFormatting>
  <conditionalFormatting sqref="Q240">
    <cfRule type="cellIs" dxfId="55" priority="17" operator="equal">
      <formula>"KO"</formula>
    </cfRule>
    <cfRule type="cellIs" dxfId="54" priority="18" operator="equal">
      <formula>"OK"</formula>
    </cfRule>
  </conditionalFormatting>
  <conditionalFormatting sqref="Q241">
    <cfRule type="cellIs" dxfId="53" priority="15" operator="equal">
      <formula>"KO"</formula>
    </cfRule>
    <cfRule type="cellIs" dxfId="52" priority="16" operator="equal">
      <formula>"OK"</formula>
    </cfRule>
  </conditionalFormatting>
  <conditionalFormatting sqref="Q242">
    <cfRule type="cellIs" dxfId="51" priority="13" operator="equal">
      <formula>"KO"</formula>
    </cfRule>
    <cfRule type="cellIs" dxfId="50" priority="14" operator="equal">
      <formula>"OK"</formula>
    </cfRule>
  </conditionalFormatting>
  <conditionalFormatting sqref="Q243">
    <cfRule type="cellIs" dxfId="49" priority="11" operator="equal">
      <formula>"KO"</formula>
    </cfRule>
    <cfRule type="cellIs" dxfId="48" priority="12" operator="equal">
      <formula>"OK"</formula>
    </cfRule>
  </conditionalFormatting>
  <conditionalFormatting sqref="R302:R307">
    <cfRule type="cellIs" dxfId="47" priority="9" operator="equal">
      <formula>"KO"</formula>
    </cfRule>
    <cfRule type="cellIs" dxfId="46" priority="10" operator="equal">
      <formula>"OK"</formula>
    </cfRule>
  </conditionalFormatting>
  <conditionalFormatting sqref="V366:V383">
    <cfRule type="cellIs" dxfId="45" priority="7" operator="equal">
      <formula>"KO"</formula>
    </cfRule>
    <cfRule type="cellIs" dxfId="44" priority="8" operator="equal">
      <formula>"OK"</formula>
    </cfRule>
  </conditionalFormatting>
  <conditionalFormatting sqref="T136">
    <cfRule type="cellIs" dxfId="43" priority="3" operator="equal">
      <formula>"KO"</formula>
    </cfRule>
    <cfRule type="cellIs" dxfId="42" priority="4" operator="equal">
      <formula>"OK"</formula>
    </cfRule>
  </conditionalFormatting>
  <conditionalFormatting sqref="Z577">
    <cfRule type="cellIs" dxfId="41" priority="1" operator="equal">
      <formula>"KO"</formula>
    </cfRule>
    <cfRule type="cellIs" dxfId="40" priority="2" operator="equal">
      <formula>"OK"</formula>
    </cfRule>
  </conditionalFormatting>
  <dataValidations count="1">
    <dataValidation showDropDown="1" showInputMessage="1" showErrorMessage="1" sqref="B15:D2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Valors!$C$2:$C$4</xm:f>
          </x14:formula1>
          <xm:sqref>L15:L24 P29:Y93</xm:sqref>
        </x14:dataValidation>
        <x14:dataValidation type="list" allowBlank="1" showInputMessage="1" showErrorMessage="1">
          <x14:formula1>
            <xm:f>Valors!$C$2:$C$3</xm:f>
          </x14:formula1>
          <xm:sqref>U192:U231 P192:Q231 P139:U178 P94:U121 P247:U296 P311:U360 L127:L135 P581:U747 P387:Q553 L302:L307</xm:sqref>
        </x14:dataValidation>
        <x14:dataValidation type="list" allowBlank="1" showInputMessage="1" showErrorMessage="1">
          <x14:formula1>
            <xm:f>Valors!$A$2:$A$19</xm:f>
          </x14:formula1>
          <xm:sqref>B366:D383 B559:D577 B184:D188 B237:D243 B127:D135 B302:D307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5"/>
  <sheetViews>
    <sheetView zoomScale="70" zoomScaleNormal="70" workbookViewId="0">
      <selection activeCell="A10" sqref="A10"/>
    </sheetView>
  </sheetViews>
  <sheetFormatPr defaultColWidth="9.140625" defaultRowHeight="15.75" x14ac:dyDescent="0.25"/>
  <cols>
    <col min="1" max="1" width="7.140625" style="54" customWidth="1"/>
    <col min="2" max="2" width="33.85546875" style="54" customWidth="1"/>
    <col min="3" max="3" width="9.140625" style="54"/>
    <col min="4" max="4" width="5.140625" style="54" customWidth="1"/>
    <col min="5" max="5" width="19.5703125" style="54" customWidth="1"/>
    <col min="6" max="6" width="22.140625" style="54" customWidth="1"/>
    <col min="7" max="7" width="12.7109375" style="54" customWidth="1"/>
    <col min="8" max="9" width="9.140625" style="54" customWidth="1"/>
    <col min="10" max="10" width="0.85546875" style="54" customWidth="1"/>
    <col min="11" max="11" width="3.5703125" style="54" hidden="1" customWidth="1"/>
    <col min="12" max="12" width="12.5703125" style="54" customWidth="1"/>
    <col min="13" max="14" width="11" style="54" customWidth="1"/>
    <col min="15" max="15" width="24.140625" style="54" customWidth="1"/>
    <col min="16" max="16" width="32.28515625" style="54" customWidth="1"/>
    <col min="17" max="17" width="14.42578125" style="54" customWidth="1"/>
    <col min="18" max="18" width="24.85546875" style="54" customWidth="1"/>
    <col min="19" max="19" width="15.140625" style="54" hidden="1" customWidth="1"/>
    <col min="20" max="20" width="2" style="54" hidden="1" customWidth="1"/>
    <col min="21" max="21" width="8.28515625" style="54" hidden="1" customWidth="1"/>
    <col min="22" max="22" width="4.5703125" style="54" hidden="1" customWidth="1"/>
    <col min="23" max="23" width="22.7109375" style="54" customWidth="1"/>
    <col min="24" max="24" width="39.5703125" style="54" customWidth="1"/>
    <col min="25" max="25" width="25.85546875" style="54" customWidth="1"/>
    <col min="26" max="26" width="40.42578125" style="54" customWidth="1"/>
    <col min="27" max="27" width="24.5703125" style="54" customWidth="1"/>
    <col min="28" max="28" width="40.85546875" style="54" customWidth="1"/>
    <col min="29" max="29" width="18.85546875" style="54" customWidth="1"/>
    <col min="30" max="30" width="23.5703125" style="54" customWidth="1"/>
    <col min="31" max="31" width="19.7109375" style="54" customWidth="1"/>
    <col min="32" max="32" width="17" style="54" customWidth="1"/>
    <col min="33" max="33" width="18.5703125" style="54" customWidth="1"/>
    <col min="34" max="35" width="14.5703125" style="54" customWidth="1"/>
    <col min="36" max="36" width="22.42578125" style="54" customWidth="1"/>
    <col min="37" max="16384" width="9.140625" style="54"/>
  </cols>
  <sheetData>
    <row r="1" spans="1:37" s="47" customFormat="1" ht="13.5" customHeight="1" x14ac:dyDescent="0.25"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AK1" s="49"/>
    </row>
    <row r="2" spans="1:37" s="47" customFormat="1" ht="30.75" customHeight="1" x14ac:dyDescent="0.25">
      <c r="B2" s="50"/>
      <c r="D2" s="181" t="s">
        <v>26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AK2" s="49"/>
    </row>
    <row r="3" spans="1:37" s="47" customFormat="1" x14ac:dyDescent="0.25">
      <c r="D3" s="51"/>
      <c r="E3" s="51"/>
      <c r="F3" s="51"/>
      <c r="G3" s="52"/>
      <c r="H3" s="52"/>
      <c r="I3" s="52"/>
      <c r="J3" s="53"/>
      <c r="K3" s="53"/>
      <c r="L3" s="53"/>
      <c r="M3" s="53"/>
      <c r="N3" s="52"/>
      <c r="O3" s="52"/>
      <c r="P3" s="52"/>
      <c r="Q3" s="52"/>
      <c r="AK3" s="49"/>
    </row>
    <row r="4" spans="1:37" x14ac:dyDescent="0.25">
      <c r="AK4" s="55"/>
    </row>
    <row r="5" spans="1:37" s="47" customFormat="1" ht="12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9"/>
      <c r="T5" s="59"/>
      <c r="U5" s="59"/>
      <c r="V5" s="60"/>
      <c r="AK5" s="49"/>
    </row>
    <row r="6" spans="1:37" s="47" customFormat="1" x14ac:dyDescent="0.25">
      <c r="A6" s="173" t="s">
        <v>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61"/>
      <c r="O6" s="61"/>
      <c r="P6" s="61"/>
      <c r="Q6" s="61"/>
      <c r="R6" s="61"/>
      <c r="AK6" s="49"/>
    </row>
    <row r="7" spans="1:37" s="47" customFormat="1" x14ac:dyDescent="0.25">
      <c r="A7" s="173" t="s">
        <v>74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AK7" s="49"/>
    </row>
    <row r="8" spans="1:37" s="47" customFormat="1" x14ac:dyDescent="0.25">
      <c r="A8" s="167" t="s">
        <v>73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K8" s="49"/>
    </row>
    <row r="9" spans="1:37" x14ac:dyDescent="0.25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AK9" s="55"/>
    </row>
    <row r="10" spans="1:37" s="47" customFormat="1" x14ac:dyDescent="0.25">
      <c r="A10" s="64">
        <v>3</v>
      </c>
      <c r="B10" s="64" t="str">
        <f>VLOOKUP(A10,EXPERIENCIA_REQUERIDA_PERFIL!A:B,2,FALSE)</f>
        <v>Consultor RPA</v>
      </c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2"/>
      <c r="N10" s="22"/>
      <c r="O10" s="21"/>
      <c r="P10" s="21"/>
      <c r="Q10" s="21"/>
      <c r="R10" s="23"/>
      <c r="S10" s="23"/>
      <c r="T10" s="23"/>
      <c r="U10" s="23"/>
      <c r="V10" s="22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9"/>
    </row>
    <row r="11" spans="1:37" s="38" customFormat="1" x14ac:dyDescent="0.25">
      <c r="A11" s="65"/>
      <c r="B11" s="65"/>
      <c r="L11" s="39"/>
      <c r="M11" s="39"/>
      <c r="N11" s="39"/>
      <c r="R11" s="40"/>
      <c r="S11" s="40"/>
      <c r="T11" s="40"/>
      <c r="U11" s="40"/>
      <c r="V11" s="39"/>
      <c r="AD11" s="67" t="s">
        <v>66</v>
      </c>
      <c r="AE11" s="68">
        <f>VLOOKUP($A$10,EXPERIENCIA_REQUERIDA_PERFIL!A:BD,10,FALSE)</f>
        <v>1</v>
      </c>
      <c r="AF11" s="68">
        <f>VLOOKUP($A$10,EXPERIENCIA_REQUERIDA_PERFIL!A:BD,16,FALSE)</f>
        <v>0</v>
      </c>
      <c r="AG11" s="68">
        <f>VLOOKUP($A$10,EXPERIENCIA_REQUERIDA_PERFIL!A:BD,22,FALSE)</f>
        <v>0</v>
      </c>
      <c r="AH11" s="68">
        <f>VLOOKUP($A$10,EXPERIENCIA_REQUERIDA_PERFIL!A:BD,28,FALSE)</f>
        <v>0</v>
      </c>
      <c r="AI11" s="68">
        <f>VLOOKUP($A$10,EXPERIENCIA_REQUERIDA_PERFIL!A:BD,34,FALSE)</f>
        <v>0</v>
      </c>
      <c r="AK11" s="66"/>
    </row>
    <row r="12" spans="1:37" s="38" customFormat="1" x14ac:dyDescent="0.25">
      <c r="A12" s="65"/>
      <c r="B12" s="65"/>
      <c r="L12" s="39"/>
      <c r="M12" s="39"/>
      <c r="N12" s="39"/>
      <c r="R12" s="40"/>
      <c r="S12" s="40"/>
      <c r="T12" s="40"/>
      <c r="U12" s="40"/>
      <c r="V12" s="39"/>
      <c r="AD12" s="67" t="s">
        <v>67</v>
      </c>
      <c r="AE12" s="68">
        <f>VLOOKUP($A$10,EXPERIENCIA_REQUERIDA_PERFIL!A:BD,11,FALSE)</f>
        <v>2</v>
      </c>
      <c r="AF12" s="68">
        <f>VLOOKUP($A$10,EXPERIENCIA_REQUERIDA_PERFIL!A:BD,17,FALSE)</f>
        <v>0</v>
      </c>
      <c r="AG12" s="68">
        <f>VLOOKUP($A$10,EXPERIENCIA_REQUERIDA_PERFIL!A:BD,23,FALSE)</f>
        <v>0</v>
      </c>
      <c r="AH12" s="68">
        <f>VLOOKUP($A$10,EXPERIENCIA_REQUERIDA_PERFIL!A:BD,29,FALSE)</f>
        <v>0</v>
      </c>
      <c r="AI12" s="68">
        <f>VLOOKUP($A$10,EXPERIENCIA_REQUERIDA_PERFIL!A:BD,35,FALSE)</f>
        <v>0</v>
      </c>
      <c r="AJ12" s="68">
        <f>VLOOKUP($A$10,EXPERIENCIA_REQUERIDA_PERFIL!A:BD,5,FALSE)</f>
        <v>0</v>
      </c>
      <c r="AK12" s="66"/>
    </row>
    <row r="13" spans="1:37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 t="s">
        <v>57</v>
      </c>
      <c r="N13" s="72"/>
      <c r="O13" s="72"/>
      <c r="P13" s="73">
        <f>VLOOKUP($A$10,EXPERIENCIA_REQUERIDA_PERFIL!A:BD,7,FALSE)</f>
        <v>2</v>
      </c>
      <c r="Q13" s="71" t="s">
        <v>58</v>
      </c>
      <c r="R13" s="72"/>
      <c r="S13" s="72"/>
      <c r="T13" s="72"/>
      <c r="U13" s="72"/>
      <c r="V13" s="72"/>
      <c r="W13" s="74">
        <f>VLOOKUP($A$10,EXPERIENCIA_REQUERIDA_PERFIL!A:BD,13,FALSE)</f>
        <v>0</v>
      </c>
      <c r="X13" s="71" t="s">
        <v>59</v>
      </c>
      <c r="Y13" s="73">
        <f>VLOOKUP($A$10,EXPERIENCIA_REQUERIDA_PERFIL!A:BD,19,FALSE)</f>
        <v>0</v>
      </c>
      <c r="Z13" s="71" t="s">
        <v>60</v>
      </c>
      <c r="AA13" s="73">
        <f>VLOOKUP($A$10,EXPERIENCIA_REQUERIDA_PERFIL!A:BD,25,FALSE)</f>
        <v>0</v>
      </c>
      <c r="AB13" s="129" t="s">
        <v>64</v>
      </c>
      <c r="AC13" s="136">
        <f>VLOOKUP($A$10,EXPERIENCIA_REQUERIDA_PERFIL!A:BD,31,FALSE)</f>
        <v>0</v>
      </c>
      <c r="AD13" s="122" t="s">
        <v>46</v>
      </c>
      <c r="AE13" s="68">
        <f>VLOOKUP($A$10,EXPERIENCIA_REQUERIDA_PERFIL!A:BD,9,FALSE)</f>
        <v>10</v>
      </c>
      <c r="AF13" s="68">
        <f>VLOOKUP($A$10,EXPERIENCIA_REQUERIDA_PERFIL!A:BD,15,FALSE)</f>
        <v>0</v>
      </c>
      <c r="AG13" s="68">
        <f>VLOOKUP($A$10,EXPERIENCIA_REQUERIDA_PERFIL!A:BD,21,FALSE)</f>
        <v>0</v>
      </c>
      <c r="AH13" s="68">
        <f>VLOOKUP($A$10,EXPERIENCIA_REQUERIDA_PERFIL!A:BD,27,FALSE)</f>
        <v>0</v>
      </c>
      <c r="AI13" s="68">
        <f>VLOOKUP($A$10,EXPERIENCIA_REQUERIDA_PERFIL!A:BD,33,FALSE)</f>
        <v>0</v>
      </c>
      <c r="AJ13" s="68">
        <f>VLOOKUP($A$10,EXPERIENCIA_REQUERIDA_PERFIL!A:BD,5,FALSE)</f>
        <v>0</v>
      </c>
      <c r="AK13" s="55"/>
    </row>
    <row r="14" spans="1:37" s="76" customFormat="1" ht="201" customHeight="1" x14ac:dyDescent="0.25">
      <c r="A14" s="75"/>
      <c r="B14" s="182" t="s">
        <v>15</v>
      </c>
      <c r="C14" s="183"/>
      <c r="D14" s="183"/>
      <c r="E14" s="20" t="s">
        <v>14</v>
      </c>
      <c r="F14" s="20" t="s">
        <v>29</v>
      </c>
      <c r="G14" s="20" t="s">
        <v>25</v>
      </c>
      <c r="H14" s="184" t="s">
        <v>18</v>
      </c>
      <c r="I14" s="185"/>
      <c r="J14" s="185"/>
      <c r="K14" s="185"/>
      <c r="L14" s="20" t="str">
        <f>IF(VLOOKUP($A$10,EXPERIENCIA_REQUERIDA_PERFIL!A:C,3,FALSE)="","",VLOOKUP($A$10,EXPERIENCIA_REQUERIDA_PERFIL!A:C,3,FALSE))</f>
        <v/>
      </c>
      <c r="M14" s="186" t="str">
        <f>IF(VLOOKUP($A$10,EXPERIENCIA_REQUERIDA_PERFIL!A:BD,6,FALSE)="","",VLOOKUP($A$10,EXPERIENCIA_REQUERIDA_PERFIL!A:BD,6,FALSE))</f>
        <v>Consultor/a en projectes en l’àmbit RPA</v>
      </c>
      <c r="N14" s="187"/>
      <c r="O14" s="187"/>
      <c r="P14" s="188"/>
      <c r="Q14" s="189" t="str">
        <f>IF(VLOOKUP($A$10,EXPERIENCIA_REQUERIDA_PERFIL!A:BD,12,FALSE)="","",VLOOKUP($A$10,EXPERIENCIA_REQUERIDA_PERFIL!A:BD,12,FALSE))</f>
        <v/>
      </c>
      <c r="R14" s="189"/>
      <c r="S14" s="189"/>
      <c r="T14" s="189"/>
      <c r="U14" s="189"/>
      <c r="V14" s="189"/>
      <c r="W14" s="189"/>
      <c r="X14" s="207" t="str">
        <f>IF(VLOOKUP($A$10,EXPERIENCIA_REQUERIDA_PERFIL!A:BD,18,FALSE)="","",VLOOKUP($A$10,EXPERIENCIA_REQUERIDA_PERFIL!A:BD,18,FALSE))</f>
        <v/>
      </c>
      <c r="Y14" s="208"/>
      <c r="Z14" s="207" t="str">
        <f>IF(VLOOKUP($A$10,EXPERIENCIA_REQUERIDA_PERFIL!A:BD,24,FALSE)="","",VLOOKUP($A$10,EXPERIENCIA_REQUERIDA_PERFIL!A:BD,24,FALSE))</f>
        <v/>
      </c>
      <c r="AA14" s="208"/>
      <c r="AB14" s="207" t="str">
        <f>IF(VLOOKUP($A$10,EXPERIENCIA_REQUERIDA_PERFIL!A:BD,30,FALSE)="","",VLOOKUP($A$10,EXPERIENCIA_REQUERIDA_PERFIL!A:BD,30,FALSE))</f>
        <v/>
      </c>
      <c r="AC14" s="208"/>
      <c r="AD14" s="20" t="s">
        <v>52</v>
      </c>
      <c r="AE14" s="24" t="str">
        <f>IF(AE13=0,"",CONCATENATE("Millora aportada en ",M14))</f>
        <v>Millora aportada en Consultor/a en projectes en l’àmbit RPA</v>
      </c>
      <c r="AF14" s="24" t="str">
        <f>IF(AF13=0,"",CONCATENATE("Millora aportada en ",Q14))</f>
        <v/>
      </c>
      <c r="AG14" s="24" t="str">
        <f>IF(AG13=0,"",CONCATENATE("Millora aportada en ",X14))</f>
        <v/>
      </c>
      <c r="AH14" s="24" t="str">
        <f>IF(AH13=0,"",CONCATENATE("Millora aportada en ",Z14))</f>
        <v/>
      </c>
      <c r="AI14" s="24" t="str">
        <f>IF(AI13=0,"",CONCATENATE("Millora aportada en ",AB14))</f>
        <v/>
      </c>
      <c r="AJ14" s="24" t="str">
        <f>IF(AJ12=0,"",VLOOKUP($A$10,EXPERIENCIA_REQUERIDA_PERFIL!A:BD,3,FALSE))</f>
        <v/>
      </c>
      <c r="AK14" s="77"/>
    </row>
    <row r="15" spans="1:37" ht="20.25" customHeight="1" x14ac:dyDescent="0.25">
      <c r="A15" s="69">
        <v>1</v>
      </c>
      <c r="B15" s="174" t="str">
        <f t="shared" ref="B15:B24" si="0">$B$10</f>
        <v>Consultor RPA</v>
      </c>
      <c r="C15" s="174"/>
      <c r="D15" s="174"/>
      <c r="E15" s="78" t="s">
        <v>51</v>
      </c>
      <c r="F15" s="78" t="s">
        <v>65</v>
      </c>
      <c r="G15" s="78">
        <v>100</v>
      </c>
      <c r="H15" s="175">
        <v>5</v>
      </c>
      <c r="I15" s="176"/>
      <c r="J15" s="176"/>
      <c r="K15" s="176"/>
      <c r="L15" s="162" t="s">
        <v>3</v>
      </c>
      <c r="M15" s="177">
        <f t="shared" ref="M15:M24" si="1">IF($M$14="","",ROUND(SUMIF($AE$29:$AE$93,CONCATENATE(E15,"SI"),$AD$29:$AD$93)/12,2))</f>
        <v>4</v>
      </c>
      <c r="N15" s="178"/>
      <c r="O15" s="178"/>
      <c r="P15" s="179"/>
      <c r="Q15" s="180" t="str">
        <f t="shared" ref="Q15:Q24" si="2">IF($Q$14="","",ROUND(SUMIF($AF$29:$AF$68,CONCATENATE(E15,"SI"),$AD$29:$AD$68)/12,2))</f>
        <v/>
      </c>
      <c r="R15" s="180"/>
      <c r="S15" s="180"/>
      <c r="T15" s="180"/>
      <c r="U15" s="180"/>
      <c r="V15" s="180"/>
      <c r="W15" s="180"/>
      <c r="X15" s="177" t="str">
        <f t="shared" ref="X15:X24" si="3">IF($X$14="","",ROUND(SUMIF($AG$29:$AG$68,CONCATENATE(E15,"SI"),$AD$29:$AD$68)/12,2))</f>
        <v/>
      </c>
      <c r="Y15" s="179"/>
      <c r="Z15" s="177" t="str">
        <f t="shared" ref="Z15:Z24" si="4">IF($Z$14="","",ROUND(SUMIF($AH$29:$AH$68,CONCATENATE(E15,"SI"),$AD$29:$AD$68)/12,2))</f>
        <v/>
      </c>
      <c r="AA15" s="179"/>
      <c r="AB15" s="177" t="str">
        <f t="shared" ref="AB15:AB24" si="5">IF($AB$14="","",ROUND(SUMIF($AI$29:$AI$68,CONCATENATE(E15,"SI"),$AD$29:$AD$68)/12,2))</f>
        <v/>
      </c>
      <c r="AC15" s="179"/>
      <c r="AD15" s="79" t="str">
        <f>IF(OR(E15="",M14=""),"N/A",IF(AND(IF($L$14="","SI",IF(VLOOKUP($A$10,EXPERIENCIA_REQUERIDA_PERFIL!A:BD,4,FALSE)="NO","SI",L15))="SI",M15&gt;=$P$13,Q15&gt;=$W$13,X15&gt;=$Y$13),"OK","KO"))</f>
        <v>OK</v>
      </c>
      <c r="AE15" s="80">
        <f>IF(OR($E15="",$M$14="",AE$13=0),"",MAX(TRUNC((M15-$P$13)/AE$11),0))</f>
        <v>2</v>
      </c>
      <c r="AF15" s="80" t="str">
        <f>IF(OR($E15="",$Q$14="",AF$13=0),"",MAX(TRUNC((Q15-$W$13)/AF$11),0))</f>
        <v/>
      </c>
      <c r="AG15" s="80" t="str">
        <f>IF(OR($E15="",$X$14="",AG$13=0),"",MAX(TRUNC((X15-$Y$13)/AG$11),0))</f>
        <v/>
      </c>
      <c r="AH15" s="80" t="str">
        <f>IF(OR($E15="",$Z$14="",AH$13=0),"",MAX(TRUNC(($Z15-$AA$13)/AH$11),0))</f>
        <v/>
      </c>
      <c r="AI15" s="80" t="str">
        <f>IF(OR($E15="",$AB$14="",AI$13=0),"",MAX(TRUNC(($AB15-$AC$13)/AI$11),0))</f>
        <v/>
      </c>
      <c r="AJ15" s="80" t="str">
        <f t="shared" ref="AJ15:AJ24" si="6">IF($AJ$12=0,"",IF(L15="SI",$AJ$12,0))</f>
        <v/>
      </c>
      <c r="AK15" s="55"/>
    </row>
    <row r="16" spans="1:37" ht="20.25" customHeight="1" x14ac:dyDescent="0.25">
      <c r="A16" s="69">
        <f>A15+1</f>
        <v>2</v>
      </c>
      <c r="B16" s="174" t="str">
        <f t="shared" si="0"/>
        <v>Consultor RPA</v>
      </c>
      <c r="C16" s="174"/>
      <c r="D16" s="174"/>
      <c r="E16" s="78"/>
      <c r="F16" s="78"/>
      <c r="G16" s="78"/>
      <c r="H16" s="175"/>
      <c r="I16" s="176"/>
      <c r="J16" s="176"/>
      <c r="K16" s="176"/>
      <c r="L16" s="162" t="s">
        <v>49</v>
      </c>
      <c r="M16" s="177">
        <f t="shared" si="1"/>
        <v>0</v>
      </c>
      <c r="N16" s="178"/>
      <c r="O16" s="178"/>
      <c r="P16" s="179"/>
      <c r="Q16" s="180" t="str">
        <f t="shared" si="2"/>
        <v/>
      </c>
      <c r="R16" s="180"/>
      <c r="S16" s="180"/>
      <c r="T16" s="180"/>
      <c r="U16" s="180"/>
      <c r="V16" s="180"/>
      <c r="W16" s="180"/>
      <c r="X16" s="177" t="str">
        <f t="shared" si="3"/>
        <v/>
      </c>
      <c r="Y16" s="179"/>
      <c r="Z16" s="177" t="str">
        <f t="shared" si="4"/>
        <v/>
      </c>
      <c r="AA16" s="179"/>
      <c r="AB16" s="177" t="str">
        <f t="shared" si="5"/>
        <v/>
      </c>
      <c r="AC16" s="179"/>
      <c r="AD16" s="79" t="str">
        <f>IF(OR(E16="",M15=""),"N/A",IF(AND(IF($L$14="","SI",IF(VLOOKUP($A$10,EXPERIENCIA_REQUERIDA_PERFIL!A:BD,4,FALSE)="NO","SI",L16))="SI",M16&gt;=$P$13,Q16&gt;=$W$13,X16&gt;=$Y$13),"OK","KO"))</f>
        <v>N/A</v>
      </c>
      <c r="AE16" s="80" t="str">
        <f t="shared" ref="AE16:AE24" si="7">IF(OR($E16="",$M$14="",AE$13=0),"",MAX(TRUNC((M16-$P$13)/AE$11),0))</f>
        <v/>
      </c>
      <c r="AF16" s="80" t="str">
        <f t="shared" ref="AF16:AF24" si="8">IF(OR($E16="",$Q$14="",AF$13=0),"",MAX(TRUNC((Q16-$W$13)/AF$11),0))</f>
        <v/>
      </c>
      <c r="AG16" s="80" t="str">
        <f t="shared" ref="AG16:AG24" si="9">IF(OR($E16="",$X$14="",AG$13=0),"",MAX(TRUNC((X16-$Y$13)/AG$11),0))</f>
        <v/>
      </c>
      <c r="AH16" s="80" t="str">
        <f t="shared" ref="AH16:AH24" si="10">IF(OR($E16="",$Z$14="",AH$13=0),"",MAX(TRUNC(($Z16-$AA$13)/AH$11),0))</f>
        <v/>
      </c>
      <c r="AI16" s="80" t="str">
        <f t="shared" ref="AI16:AI24" si="11">IF(OR($E16="",$AB$14="",AI$13=0),"",MAX(TRUNC(($AB16-$AC$13)/AI$11),0))</f>
        <v/>
      </c>
      <c r="AJ16" s="80" t="str">
        <f t="shared" si="6"/>
        <v/>
      </c>
      <c r="AK16" s="55"/>
    </row>
    <row r="17" spans="1:37" ht="20.25" customHeight="1" x14ac:dyDescent="0.25">
      <c r="A17" s="69">
        <f t="shared" ref="A17:A24" si="12">A16+1</f>
        <v>3</v>
      </c>
      <c r="B17" s="174" t="str">
        <f t="shared" si="0"/>
        <v>Consultor RPA</v>
      </c>
      <c r="C17" s="174"/>
      <c r="D17" s="174"/>
      <c r="E17" s="78"/>
      <c r="F17" s="78"/>
      <c r="G17" s="78"/>
      <c r="H17" s="175"/>
      <c r="I17" s="176"/>
      <c r="J17" s="176"/>
      <c r="K17" s="176"/>
      <c r="L17" s="162" t="s">
        <v>49</v>
      </c>
      <c r="M17" s="177">
        <f t="shared" si="1"/>
        <v>0</v>
      </c>
      <c r="N17" s="178"/>
      <c r="O17" s="178"/>
      <c r="P17" s="179"/>
      <c r="Q17" s="180" t="str">
        <f t="shared" si="2"/>
        <v/>
      </c>
      <c r="R17" s="180"/>
      <c r="S17" s="180"/>
      <c r="T17" s="180"/>
      <c r="U17" s="180"/>
      <c r="V17" s="180"/>
      <c r="W17" s="180"/>
      <c r="X17" s="177" t="str">
        <f t="shared" si="3"/>
        <v/>
      </c>
      <c r="Y17" s="179"/>
      <c r="Z17" s="177" t="str">
        <f t="shared" si="4"/>
        <v/>
      </c>
      <c r="AA17" s="179"/>
      <c r="AB17" s="177" t="str">
        <f t="shared" si="5"/>
        <v/>
      </c>
      <c r="AC17" s="179"/>
      <c r="AD17" s="79" t="str">
        <f>IF(OR(E17="",M16=""),"N/A",IF(AND(IF($L$14="","SI",IF(VLOOKUP($A$10,EXPERIENCIA_REQUERIDA_PERFIL!A:BD,4,FALSE)="NO","SI",L17))="SI",M17&gt;=$P$13,Q17&gt;=$W$13,X17&gt;=$Y$13),"OK","KO"))</f>
        <v>N/A</v>
      </c>
      <c r="AE17" s="80" t="str">
        <f t="shared" si="7"/>
        <v/>
      </c>
      <c r="AF17" s="80" t="str">
        <f t="shared" si="8"/>
        <v/>
      </c>
      <c r="AG17" s="80" t="str">
        <f t="shared" si="9"/>
        <v/>
      </c>
      <c r="AH17" s="80" t="str">
        <f t="shared" si="10"/>
        <v/>
      </c>
      <c r="AI17" s="80" t="str">
        <f t="shared" si="11"/>
        <v/>
      </c>
      <c r="AJ17" s="80" t="str">
        <f t="shared" si="6"/>
        <v/>
      </c>
      <c r="AK17" s="55"/>
    </row>
    <row r="18" spans="1:37" ht="20.25" customHeight="1" x14ac:dyDescent="0.25">
      <c r="A18" s="69">
        <f t="shared" si="12"/>
        <v>4</v>
      </c>
      <c r="B18" s="174" t="str">
        <f t="shared" si="0"/>
        <v>Consultor RPA</v>
      </c>
      <c r="C18" s="174"/>
      <c r="D18" s="174"/>
      <c r="E18" s="78"/>
      <c r="F18" s="78"/>
      <c r="G18" s="78"/>
      <c r="H18" s="175"/>
      <c r="I18" s="176"/>
      <c r="J18" s="176"/>
      <c r="K18" s="176"/>
      <c r="L18" s="162" t="s">
        <v>49</v>
      </c>
      <c r="M18" s="177">
        <f t="shared" si="1"/>
        <v>0</v>
      </c>
      <c r="N18" s="178"/>
      <c r="O18" s="178"/>
      <c r="P18" s="179"/>
      <c r="Q18" s="180" t="str">
        <f t="shared" si="2"/>
        <v/>
      </c>
      <c r="R18" s="180"/>
      <c r="S18" s="180"/>
      <c r="T18" s="180"/>
      <c r="U18" s="180"/>
      <c r="V18" s="180"/>
      <c r="W18" s="180"/>
      <c r="X18" s="177" t="str">
        <f t="shared" si="3"/>
        <v/>
      </c>
      <c r="Y18" s="179"/>
      <c r="Z18" s="177" t="str">
        <f t="shared" si="4"/>
        <v/>
      </c>
      <c r="AA18" s="179"/>
      <c r="AB18" s="177" t="str">
        <f t="shared" si="5"/>
        <v/>
      </c>
      <c r="AC18" s="179"/>
      <c r="AD18" s="79" t="str">
        <f>IF(OR(E18="",M17=""),"N/A",IF(AND(IF($L$14="","SI",IF(VLOOKUP($A$10,EXPERIENCIA_REQUERIDA_PERFIL!A:BD,4,FALSE)="NO","SI",L18))="SI",M18&gt;=$P$13,Q18&gt;=$W$13,X18&gt;=$Y$13),"OK","KO"))</f>
        <v>N/A</v>
      </c>
      <c r="AE18" s="80" t="str">
        <f t="shared" si="7"/>
        <v/>
      </c>
      <c r="AF18" s="80" t="str">
        <f t="shared" si="8"/>
        <v/>
      </c>
      <c r="AG18" s="80" t="str">
        <f t="shared" si="9"/>
        <v/>
      </c>
      <c r="AH18" s="80" t="str">
        <f t="shared" si="10"/>
        <v/>
      </c>
      <c r="AI18" s="80" t="str">
        <f t="shared" si="11"/>
        <v/>
      </c>
      <c r="AJ18" s="80" t="str">
        <f t="shared" si="6"/>
        <v/>
      </c>
      <c r="AK18" s="55"/>
    </row>
    <row r="19" spans="1:37" ht="20.25" customHeight="1" x14ac:dyDescent="0.25">
      <c r="A19" s="69">
        <f t="shared" si="12"/>
        <v>5</v>
      </c>
      <c r="B19" s="174" t="str">
        <f t="shared" si="0"/>
        <v>Consultor RPA</v>
      </c>
      <c r="C19" s="174"/>
      <c r="D19" s="174"/>
      <c r="E19" s="78"/>
      <c r="F19" s="78"/>
      <c r="G19" s="78"/>
      <c r="H19" s="175"/>
      <c r="I19" s="176"/>
      <c r="J19" s="176"/>
      <c r="K19" s="176"/>
      <c r="L19" s="162" t="s">
        <v>49</v>
      </c>
      <c r="M19" s="177">
        <f t="shared" si="1"/>
        <v>0</v>
      </c>
      <c r="N19" s="178"/>
      <c r="O19" s="178"/>
      <c r="P19" s="179"/>
      <c r="Q19" s="180" t="str">
        <f t="shared" si="2"/>
        <v/>
      </c>
      <c r="R19" s="180"/>
      <c r="S19" s="180"/>
      <c r="T19" s="180"/>
      <c r="U19" s="180"/>
      <c r="V19" s="180"/>
      <c r="W19" s="180"/>
      <c r="X19" s="177" t="str">
        <f t="shared" si="3"/>
        <v/>
      </c>
      <c r="Y19" s="179"/>
      <c r="Z19" s="177" t="str">
        <f t="shared" si="4"/>
        <v/>
      </c>
      <c r="AA19" s="179"/>
      <c r="AB19" s="177" t="str">
        <f t="shared" si="5"/>
        <v/>
      </c>
      <c r="AC19" s="179"/>
      <c r="AD19" s="79" t="str">
        <f>IF(OR(E19="",M18=""),"N/A",IF(AND(IF($L$14="","SI",IF(VLOOKUP($A$10,EXPERIENCIA_REQUERIDA_PERFIL!A:BD,4,FALSE)="NO","SI",L19))="SI",M19&gt;=$P$13,Q19&gt;=$W$13,X19&gt;=$Y$13),"OK","KO"))</f>
        <v>N/A</v>
      </c>
      <c r="AE19" s="80" t="str">
        <f t="shared" si="7"/>
        <v/>
      </c>
      <c r="AF19" s="80" t="str">
        <f t="shared" si="8"/>
        <v/>
      </c>
      <c r="AG19" s="80" t="str">
        <f t="shared" si="9"/>
        <v/>
      </c>
      <c r="AH19" s="80" t="str">
        <f t="shared" si="10"/>
        <v/>
      </c>
      <c r="AI19" s="80" t="str">
        <f t="shared" si="11"/>
        <v/>
      </c>
      <c r="AJ19" s="80" t="str">
        <f t="shared" si="6"/>
        <v/>
      </c>
      <c r="AK19" s="55"/>
    </row>
    <row r="20" spans="1:37" ht="20.25" customHeight="1" x14ac:dyDescent="0.25">
      <c r="A20" s="69">
        <f t="shared" si="12"/>
        <v>6</v>
      </c>
      <c r="B20" s="174" t="str">
        <f t="shared" si="0"/>
        <v>Consultor RPA</v>
      </c>
      <c r="C20" s="174"/>
      <c r="D20" s="174"/>
      <c r="E20" s="78"/>
      <c r="F20" s="78"/>
      <c r="G20" s="78"/>
      <c r="H20" s="175"/>
      <c r="I20" s="176"/>
      <c r="J20" s="176"/>
      <c r="K20" s="176"/>
      <c r="L20" s="162" t="s">
        <v>49</v>
      </c>
      <c r="M20" s="177">
        <f t="shared" si="1"/>
        <v>0</v>
      </c>
      <c r="N20" s="178"/>
      <c r="O20" s="178"/>
      <c r="P20" s="179"/>
      <c r="Q20" s="180" t="str">
        <f t="shared" si="2"/>
        <v/>
      </c>
      <c r="R20" s="180"/>
      <c r="S20" s="180"/>
      <c r="T20" s="180"/>
      <c r="U20" s="180"/>
      <c r="V20" s="180"/>
      <c r="W20" s="180"/>
      <c r="X20" s="177" t="str">
        <f t="shared" si="3"/>
        <v/>
      </c>
      <c r="Y20" s="179"/>
      <c r="Z20" s="177" t="str">
        <f t="shared" si="4"/>
        <v/>
      </c>
      <c r="AA20" s="179"/>
      <c r="AB20" s="177" t="str">
        <f t="shared" si="5"/>
        <v/>
      </c>
      <c r="AC20" s="179"/>
      <c r="AD20" s="79" t="str">
        <f>IF(OR(E20="",M19=""),"N/A",IF(AND(IF($L$14="","SI",IF(VLOOKUP($A$10,EXPERIENCIA_REQUERIDA_PERFIL!A:BD,4,FALSE)="NO","SI",L20))="SI",M20&gt;=$P$13,Q20&gt;=$W$13,X20&gt;=$Y$13),"OK","KO"))</f>
        <v>N/A</v>
      </c>
      <c r="AE20" s="80" t="str">
        <f t="shared" si="7"/>
        <v/>
      </c>
      <c r="AF20" s="80" t="str">
        <f t="shared" si="8"/>
        <v/>
      </c>
      <c r="AG20" s="80" t="str">
        <f t="shared" si="9"/>
        <v/>
      </c>
      <c r="AH20" s="80" t="str">
        <f t="shared" si="10"/>
        <v/>
      </c>
      <c r="AI20" s="80" t="str">
        <f t="shared" si="11"/>
        <v/>
      </c>
      <c r="AJ20" s="80" t="str">
        <f t="shared" si="6"/>
        <v/>
      </c>
      <c r="AK20" s="55"/>
    </row>
    <row r="21" spans="1:37" ht="20.25" customHeight="1" x14ac:dyDescent="0.25">
      <c r="A21" s="69">
        <f t="shared" si="12"/>
        <v>7</v>
      </c>
      <c r="B21" s="174" t="str">
        <f t="shared" si="0"/>
        <v>Consultor RPA</v>
      </c>
      <c r="C21" s="174"/>
      <c r="D21" s="174"/>
      <c r="E21" s="78"/>
      <c r="F21" s="78"/>
      <c r="G21" s="78"/>
      <c r="H21" s="175"/>
      <c r="I21" s="176"/>
      <c r="J21" s="176"/>
      <c r="K21" s="176"/>
      <c r="L21" s="162" t="s">
        <v>49</v>
      </c>
      <c r="M21" s="177">
        <f t="shared" si="1"/>
        <v>0</v>
      </c>
      <c r="N21" s="178"/>
      <c r="O21" s="178"/>
      <c r="P21" s="179"/>
      <c r="Q21" s="180" t="str">
        <f t="shared" si="2"/>
        <v/>
      </c>
      <c r="R21" s="180"/>
      <c r="S21" s="180"/>
      <c r="T21" s="180"/>
      <c r="U21" s="180"/>
      <c r="V21" s="180"/>
      <c r="W21" s="180"/>
      <c r="X21" s="177" t="str">
        <f t="shared" si="3"/>
        <v/>
      </c>
      <c r="Y21" s="179"/>
      <c r="Z21" s="177" t="str">
        <f t="shared" si="4"/>
        <v/>
      </c>
      <c r="AA21" s="179"/>
      <c r="AB21" s="177" t="str">
        <f t="shared" si="5"/>
        <v/>
      </c>
      <c r="AC21" s="179"/>
      <c r="AD21" s="79" t="str">
        <f>IF(OR(E21="",M20=""),"N/A",IF(AND(IF($L$14="","SI",IF(VLOOKUP($A$10,EXPERIENCIA_REQUERIDA_PERFIL!A:BD,4,FALSE)="NO","SI",L21))="SI",M21&gt;=$P$13,Q21&gt;=$W$13,X21&gt;=$Y$13),"OK","KO"))</f>
        <v>N/A</v>
      </c>
      <c r="AE21" s="80" t="str">
        <f t="shared" si="7"/>
        <v/>
      </c>
      <c r="AF21" s="80" t="str">
        <f t="shared" si="8"/>
        <v/>
      </c>
      <c r="AG21" s="80" t="str">
        <f t="shared" si="9"/>
        <v/>
      </c>
      <c r="AH21" s="80" t="str">
        <f t="shared" si="10"/>
        <v/>
      </c>
      <c r="AI21" s="80" t="str">
        <f t="shared" si="11"/>
        <v/>
      </c>
      <c r="AJ21" s="80" t="str">
        <f t="shared" si="6"/>
        <v/>
      </c>
      <c r="AK21" s="55"/>
    </row>
    <row r="22" spans="1:37" ht="20.25" customHeight="1" x14ac:dyDescent="0.25">
      <c r="A22" s="69">
        <f t="shared" si="12"/>
        <v>8</v>
      </c>
      <c r="B22" s="174" t="str">
        <f t="shared" si="0"/>
        <v>Consultor RPA</v>
      </c>
      <c r="C22" s="174"/>
      <c r="D22" s="174"/>
      <c r="E22" s="78"/>
      <c r="F22" s="78"/>
      <c r="G22" s="78"/>
      <c r="H22" s="175"/>
      <c r="I22" s="176"/>
      <c r="J22" s="176"/>
      <c r="K22" s="176"/>
      <c r="L22" s="162" t="s">
        <v>49</v>
      </c>
      <c r="M22" s="177">
        <f t="shared" si="1"/>
        <v>0</v>
      </c>
      <c r="N22" s="178"/>
      <c r="O22" s="178"/>
      <c r="P22" s="179"/>
      <c r="Q22" s="180" t="str">
        <f t="shared" si="2"/>
        <v/>
      </c>
      <c r="R22" s="180"/>
      <c r="S22" s="180"/>
      <c r="T22" s="180"/>
      <c r="U22" s="180"/>
      <c r="V22" s="180"/>
      <c r="W22" s="180"/>
      <c r="X22" s="177" t="str">
        <f t="shared" si="3"/>
        <v/>
      </c>
      <c r="Y22" s="179"/>
      <c r="Z22" s="177" t="str">
        <f t="shared" si="4"/>
        <v/>
      </c>
      <c r="AA22" s="179"/>
      <c r="AB22" s="177" t="str">
        <f t="shared" si="5"/>
        <v/>
      </c>
      <c r="AC22" s="179"/>
      <c r="AD22" s="79" t="str">
        <f>IF(OR(E22="",M21=""),"N/A",IF(AND(IF($L$14="","SI",IF(VLOOKUP($A$10,EXPERIENCIA_REQUERIDA_PERFIL!A:BD,4,FALSE)="NO","SI",L22))="SI",M22&gt;=$P$13,Q22&gt;=$W$13,X22&gt;=$Y$13),"OK","KO"))</f>
        <v>N/A</v>
      </c>
      <c r="AE22" s="80" t="str">
        <f t="shared" si="7"/>
        <v/>
      </c>
      <c r="AF22" s="80" t="str">
        <f t="shared" si="8"/>
        <v/>
      </c>
      <c r="AG22" s="80" t="str">
        <f t="shared" si="9"/>
        <v/>
      </c>
      <c r="AH22" s="80" t="str">
        <f t="shared" si="10"/>
        <v/>
      </c>
      <c r="AI22" s="80" t="str">
        <f t="shared" si="11"/>
        <v/>
      </c>
      <c r="AJ22" s="80" t="str">
        <f t="shared" si="6"/>
        <v/>
      </c>
      <c r="AK22" s="55"/>
    </row>
    <row r="23" spans="1:37" ht="20.25" customHeight="1" x14ac:dyDescent="0.25">
      <c r="A23" s="69">
        <f t="shared" si="12"/>
        <v>9</v>
      </c>
      <c r="B23" s="174" t="str">
        <f t="shared" si="0"/>
        <v>Consultor RPA</v>
      </c>
      <c r="C23" s="174"/>
      <c r="D23" s="174"/>
      <c r="E23" s="78"/>
      <c r="F23" s="78"/>
      <c r="G23" s="78"/>
      <c r="H23" s="175"/>
      <c r="I23" s="176"/>
      <c r="J23" s="176"/>
      <c r="K23" s="176"/>
      <c r="L23" s="162" t="s">
        <v>49</v>
      </c>
      <c r="M23" s="177">
        <f t="shared" si="1"/>
        <v>0</v>
      </c>
      <c r="N23" s="178"/>
      <c r="O23" s="178"/>
      <c r="P23" s="179"/>
      <c r="Q23" s="180" t="str">
        <f t="shared" si="2"/>
        <v/>
      </c>
      <c r="R23" s="180"/>
      <c r="S23" s="180"/>
      <c r="T23" s="180"/>
      <c r="U23" s="180"/>
      <c r="V23" s="180"/>
      <c r="W23" s="180"/>
      <c r="X23" s="177" t="str">
        <f t="shared" si="3"/>
        <v/>
      </c>
      <c r="Y23" s="179"/>
      <c r="Z23" s="177" t="str">
        <f t="shared" si="4"/>
        <v/>
      </c>
      <c r="AA23" s="179"/>
      <c r="AB23" s="177" t="str">
        <f t="shared" si="5"/>
        <v/>
      </c>
      <c r="AC23" s="179"/>
      <c r="AD23" s="79" t="str">
        <f>IF(OR(E23="",M22=""),"N/A",IF(AND(IF($L$14="","SI",IF(VLOOKUP($A$10,EXPERIENCIA_REQUERIDA_PERFIL!A:BD,4,FALSE)="NO","SI",L23))="SI",M23&gt;=$P$13,Q23&gt;=$W$13,X23&gt;=$Y$13),"OK","KO"))</f>
        <v>N/A</v>
      </c>
      <c r="AE23" s="80" t="str">
        <f t="shared" si="7"/>
        <v/>
      </c>
      <c r="AF23" s="80" t="str">
        <f t="shared" si="8"/>
        <v/>
      </c>
      <c r="AG23" s="80" t="str">
        <f t="shared" si="9"/>
        <v/>
      </c>
      <c r="AH23" s="80" t="str">
        <f t="shared" si="10"/>
        <v/>
      </c>
      <c r="AI23" s="80" t="str">
        <f t="shared" si="11"/>
        <v/>
      </c>
      <c r="AJ23" s="80" t="str">
        <f t="shared" si="6"/>
        <v/>
      </c>
      <c r="AK23" s="55"/>
    </row>
    <row r="24" spans="1:37" ht="20.25" customHeight="1" x14ac:dyDescent="0.25">
      <c r="A24" s="69">
        <f t="shared" si="12"/>
        <v>10</v>
      </c>
      <c r="B24" s="174" t="str">
        <f t="shared" si="0"/>
        <v>Consultor RPA</v>
      </c>
      <c r="C24" s="174"/>
      <c r="D24" s="174"/>
      <c r="E24" s="78"/>
      <c r="F24" s="78"/>
      <c r="G24" s="78"/>
      <c r="H24" s="175"/>
      <c r="I24" s="176"/>
      <c r="J24" s="176"/>
      <c r="K24" s="176"/>
      <c r="L24" s="162" t="s">
        <v>49</v>
      </c>
      <c r="M24" s="177">
        <f t="shared" si="1"/>
        <v>0</v>
      </c>
      <c r="N24" s="178"/>
      <c r="O24" s="178"/>
      <c r="P24" s="179"/>
      <c r="Q24" s="180" t="str">
        <f t="shared" si="2"/>
        <v/>
      </c>
      <c r="R24" s="180"/>
      <c r="S24" s="180"/>
      <c r="T24" s="180"/>
      <c r="U24" s="180"/>
      <c r="V24" s="180"/>
      <c r="W24" s="180"/>
      <c r="X24" s="177" t="str">
        <f t="shared" si="3"/>
        <v/>
      </c>
      <c r="Y24" s="179"/>
      <c r="Z24" s="177" t="str">
        <f t="shared" si="4"/>
        <v/>
      </c>
      <c r="AA24" s="179"/>
      <c r="AB24" s="177" t="str">
        <f t="shared" si="5"/>
        <v/>
      </c>
      <c r="AC24" s="179"/>
      <c r="AD24" s="79" t="str">
        <f>IF(OR(E24="",M23=""),"N/A",IF(AND(IF($L$14="","SI",IF(VLOOKUP($A$10,EXPERIENCIA_REQUERIDA_PERFIL!A:BD,4,FALSE)="NO","SI",L24))="SI",M24&gt;=$P$13,Q24&gt;=$W$13,X24&gt;=$Y$13),"OK","KO"))</f>
        <v>N/A</v>
      </c>
      <c r="AE24" s="80" t="str">
        <f t="shared" si="7"/>
        <v/>
      </c>
      <c r="AF24" s="80" t="str">
        <f t="shared" si="8"/>
        <v/>
      </c>
      <c r="AG24" s="80" t="str">
        <f t="shared" si="9"/>
        <v/>
      </c>
      <c r="AH24" s="80" t="str">
        <f t="shared" si="10"/>
        <v/>
      </c>
      <c r="AI24" s="80" t="str">
        <f t="shared" si="11"/>
        <v/>
      </c>
      <c r="AJ24" s="80" t="str">
        <f t="shared" si="6"/>
        <v/>
      </c>
      <c r="AK24" s="55"/>
    </row>
    <row r="25" spans="1:37" ht="87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137" t="s">
        <v>72</v>
      </c>
      <c r="AE25" s="81">
        <f t="shared" ref="AE25:AJ25" si="13">SUM(AE15:AE24)</f>
        <v>2</v>
      </c>
      <c r="AF25" s="81">
        <f t="shared" si="13"/>
        <v>0</v>
      </c>
      <c r="AG25" s="81">
        <f t="shared" si="13"/>
        <v>0</v>
      </c>
      <c r="AH25" s="81">
        <f t="shared" si="13"/>
        <v>0</v>
      </c>
      <c r="AI25" s="81">
        <f t="shared" si="13"/>
        <v>0</v>
      </c>
      <c r="AJ25" s="81">
        <f t="shared" si="13"/>
        <v>0</v>
      </c>
      <c r="AK25" s="55"/>
    </row>
    <row r="26" spans="1:37" s="47" customFormat="1" ht="92.25" customHeight="1" x14ac:dyDescent="0.25">
      <c r="A26" s="82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137" t="s">
        <v>70</v>
      </c>
      <c r="AE26" s="83">
        <f>MIN(AE13,AE12*AE25)</f>
        <v>4</v>
      </c>
      <c r="AF26" s="83">
        <f>MIN(AF13,AF12*AF25)</f>
        <v>0</v>
      </c>
      <c r="AG26" s="83">
        <f>MIN(AG13,AG12*AG25)</f>
        <v>0</v>
      </c>
      <c r="AH26" s="83">
        <f>MIN(AH13,AH12*AH25)</f>
        <v>0</v>
      </c>
      <c r="AI26" s="83">
        <f>MIN(AI13,AI12*AI25)</f>
        <v>0</v>
      </c>
      <c r="AJ26" s="83">
        <f>MIN($AJ$13,SUM(AJ15:AJ24))</f>
        <v>0</v>
      </c>
      <c r="AK26" s="55"/>
    </row>
    <row r="27" spans="1:37" s="47" customFormat="1" ht="92.25" customHeight="1" x14ac:dyDescent="0.25">
      <c r="A27" s="8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</row>
    <row r="28" spans="1:37" s="47" customFormat="1" ht="222.75" customHeight="1" x14ac:dyDescent="0.25">
      <c r="A28" s="82"/>
      <c r="B28" s="182" t="s">
        <v>16</v>
      </c>
      <c r="C28" s="183"/>
      <c r="D28" s="183"/>
      <c r="E28" s="194" t="s">
        <v>17</v>
      </c>
      <c r="F28" s="194"/>
      <c r="G28" s="194"/>
      <c r="H28" s="194"/>
      <c r="I28" s="194"/>
      <c r="J28" s="194"/>
      <c r="K28" s="194"/>
      <c r="L28" s="194"/>
      <c r="M28" s="194"/>
      <c r="N28" s="20" t="s">
        <v>19</v>
      </c>
      <c r="O28" s="20" t="s">
        <v>14</v>
      </c>
      <c r="P28" s="20" t="str">
        <f>M14</f>
        <v>Consultor/a en projectes en l’àmbit RPA</v>
      </c>
      <c r="Q28" s="195" t="str">
        <f>Q14</f>
        <v/>
      </c>
      <c r="R28" s="195"/>
      <c r="S28" s="195"/>
      <c r="T28" s="195"/>
      <c r="U28" s="195"/>
      <c r="V28" s="195"/>
      <c r="W28" s="163" t="str">
        <f>X14</f>
        <v/>
      </c>
      <c r="X28" s="20" t="str">
        <f>Z14</f>
        <v/>
      </c>
      <c r="Y28" s="20" t="str">
        <f>AB14</f>
        <v/>
      </c>
      <c r="Z28" s="20" t="s">
        <v>22</v>
      </c>
      <c r="AA28" s="20" t="s">
        <v>23</v>
      </c>
      <c r="AB28" s="20"/>
      <c r="AC28" s="20" t="s">
        <v>41</v>
      </c>
      <c r="AD28" s="20" t="s">
        <v>20</v>
      </c>
      <c r="AE28" s="54"/>
      <c r="AF28" s="54"/>
      <c r="AG28" s="54"/>
      <c r="AH28" s="54"/>
      <c r="AI28" s="54"/>
      <c r="AJ28" s="54"/>
      <c r="AK28" s="55"/>
    </row>
    <row r="29" spans="1:37" s="47" customFormat="1" ht="92.25" customHeight="1" x14ac:dyDescent="0.25">
      <c r="A29" s="82"/>
      <c r="B29" s="190" t="s">
        <v>53</v>
      </c>
      <c r="C29" s="190"/>
      <c r="D29" s="190"/>
      <c r="E29" s="191" t="s">
        <v>54</v>
      </c>
      <c r="F29" s="192"/>
      <c r="G29" s="192"/>
      <c r="H29" s="192"/>
      <c r="I29" s="192"/>
      <c r="J29" s="192"/>
      <c r="K29" s="192"/>
      <c r="L29" s="192"/>
      <c r="M29" s="193"/>
      <c r="N29" s="84"/>
      <c r="O29" s="84" t="s">
        <v>51</v>
      </c>
      <c r="P29" s="162" t="s">
        <v>3</v>
      </c>
      <c r="Q29" s="190" t="s">
        <v>4</v>
      </c>
      <c r="R29" s="190"/>
      <c r="S29" s="190"/>
      <c r="T29" s="190"/>
      <c r="U29" s="190"/>
      <c r="V29" s="190"/>
      <c r="W29" s="162" t="s">
        <v>4</v>
      </c>
      <c r="X29" s="162" t="s">
        <v>4</v>
      </c>
      <c r="Y29" s="162" t="s">
        <v>4</v>
      </c>
      <c r="Z29" s="85">
        <v>43101</v>
      </c>
      <c r="AA29" s="85">
        <v>44562</v>
      </c>
      <c r="AB29" s="85"/>
      <c r="AC29" s="86">
        <v>1</v>
      </c>
      <c r="AD29" s="87">
        <f t="shared" ref="AD29:AD92" si="14">ROUND((AA29-Z29)/365*12*AC29,2)</f>
        <v>48.03</v>
      </c>
      <c r="AE29" s="47" t="str">
        <f t="shared" ref="AE29:AE92" si="15">CONCATENATE(O29,P29)</f>
        <v>TR1SI</v>
      </c>
      <c r="AF29" s="47" t="str">
        <f t="shared" ref="AF29:AF92" si="16">CONCATENATE(O29,Q29)</f>
        <v>TR1NO</v>
      </c>
      <c r="AG29" s="47" t="str">
        <f t="shared" ref="AG29:AG92" si="17">CONCATENATE(O29,W29)</f>
        <v>TR1NO</v>
      </c>
      <c r="AH29" s="47" t="str">
        <f t="shared" ref="AH29:AH92" si="18">CONCATENATE(O29,X29)</f>
        <v>TR1NO</v>
      </c>
      <c r="AI29" s="47" t="str">
        <f>CONCATENATE(O29,Y29)</f>
        <v>TR1NO</v>
      </c>
      <c r="AK29" s="49"/>
    </row>
    <row r="30" spans="1:37" s="47" customFormat="1" ht="92.25" customHeight="1" x14ac:dyDescent="0.25">
      <c r="A30" s="82"/>
      <c r="B30" s="190"/>
      <c r="C30" s="190"/>
      <c r="D30" s="190"/>
      <c r="E30" s="191"/>
      <c r="F30" s="192"/>
      <c r="G30" s="192"/>
      <c r="H30" s="192"/>
      <c r="I30" s="192"/>
      <c r="J30" s="192"/>
      <c r="K30" s="192"/>
      <c r="L30" s="192"/>
      <c r="M30" s="193"/>
      <c r="N30" s="84"/>
      <c r="O30" s="84"/>
      <c r="P30" s="162" t="s">
        <v>49</v>
      </c>
      <c r="Q30" s="190" t="s">
        <v>49</v>
      </c>
      <c r="R30" s="190"/>
      <c r="S30" s="190"/>
      <c r="T30" s="190"/>
      <c r="U30" s="190"/>
      <c r="V30" s="190"/>
      <c r="W30" s="162" t="s">
        <v>49</v>
      </c>
      <c r="X30" s="162" t="s">
        <v>49</v>
      </c>
      <c r="Y30" s="162" t="s">
        <v>49</v>
      </c>
      <c r="Z30" s="85"/>
      <c r="AA30" s="85"/>
      <c r="AB30" s="85"/>
      <c r="AC30" s="86"/>
      <c r="AD30" s="87">
        <f t="shared" si="14"/>
        <v>0</v>
      </c>
      <c r="AE30" s="47" t="str">
        <f t="shared" si="15"/>
        <v>N/D</v>
      </c>
      <c r="AF30" s="47" t="str">
        <f t="shared" si="16"/>
        <v>N/D</v>
      </c>
      <c r="AG30" s="47" t="str">
        <f t="shared" si="17"/>
        <v>N/D</v>
      </c>
      <c r="AH30" s="47" t="str">
        <f t="shared" si="18"/>
        <v>N/D</v>
      </c>
      <c r="AI30" s="47" t="str">
        <f t="shared" ref="AI30:AI93" si="19">CONCATENATE(O30,Y30)</f>
        <v>N/D</v>
      </c>
      <c r="AK30" s="49"/>
    </row>
    <row r="31" spans="1:37" s="47" customFormat="1" ht="92.25" customHeight="1" x14ac:dyDescent="0.25">
      <c r="A31" s="82"/>
      <c r="B31" s="190"/>
      <c r="C31" s="190"/>
      <c r="D31" s="190"/>
      <c r="E31" s="191"/>
      <c r="F31" s="192"/>
      <c r="G31" s="192"/>
      <c r="H31" s="192"/>
      <c r="I31" s="192"/>
      <c r="J31" s="192"/>
      <c r="K31" s="192"/>
      <c r="L31" s="192"/>
      <c r="M31" s="193"/>
      <c r="N31" s="84"/>
      <c r="O31" s="84"/>
      <c r="P31" s="162" t="s">
        <v>49</v>
      </c>
      <c r="Q31" s="190" t="s">
        <v>49</v>
      </c>
      <c r="R31" s="190"/>
      <c r="S31" s="190"/>
      <c r="T31" s="190"/>
      <c r="U31" s="190"/>
      <c r="V31" s="190"/>
      <c r="W31" s="162" t="s">
        <v>49</v>
      </c>
      <c r="X31" s="162" t="s">
        <v>49</v>
      </c>
      <c r="Y31" s="162" t="s">
        <v>49</v>
      </c>
      <c r="Z31" s="85"/>
      <c r="AA31" s="85"/>
      <c r="AB31" s="85"/>
      <c r="AC31" s="86"/>
      <c r="AD31" s="87">
        <f t="shared" si="14"/>
        <v>0</v>
      </c>
      <c r="AE31" s="47" t="str">
        <f t="shared" si="15"/>
        <v>N/D</v>
      </c>
      <c r="AF31" s="47" t="str">
        <f t="shared" si="16"/>
        <v>N/D</v>
      </c>
      <c r="AG31" s="47" t="str">
        <f t="shared" si="17"/>
        <v>N/D</v>
      </c>
      <c r="AH31" s="47" t="str">
        <f t="shared" si="18"/>
        <v>N/D</v>
      </c>
      <c r="AI31" s="47" t="str">
        <f t="shared" si="19"/>
        <v>N/D</v>
      </c>
      <c r="AK31" s="49"/>
    </row>
    <row r="32" spans="1:37" s="47" customFormat="1" ht="92.25" customHeight="1" x14ac:dyDescent="0.25">
      <c r="A32" s="82"/>
      <c r="B32" s="190"/>
      <c r="C32" s="190"/>
      <c r="D32" s="190"/>
      <c r="E32" s="191"/>
      <c r="F32" s="192"/>
      <c r="G32" s="192"/>
      <c r="H32" s="192"/>
      <c r="I32" s="192"/>
      <c r="J32" s="192"/>
      <c r="K32" s="192"/>
      <c r="L32" s="192"/>
      <c r="M32" s="193"/>
      <c r="N32" s="84"/>
      <c r="O32" s="84"/>
      <c r="P32" s="162" t="s">
        <v>49</v>
      </c>
      <c r="Q32" s="190" t="s">
        <v>49</v>
      </c>
      <c r="R32" s="190"/>
      <c r="S32" s="190"/>
      <c r="T32" s="190"/>
      <c r="U32" s="190"/>
      <c r="V32" s="190"/>
      <c r="W32" s="162" t="s">
        <v>49</v>
      </c>
      <c r="X32" s="162" t="s">
        <v>49</v>
      </c>
      <c r="Y32" s="162" t="s">
        <v>49</v>
      </c>
      <c r="Z32" s="85"/>
      <c r="AA32" s="85"/>
      <c r="AB32" s="85"/>
      <c r="AC32" s="86"/>
      <c r="AD32" s="87">
        <f t="shared" si="14"/>
        <v>0</v>
      </c>
      <c r="AE32" s="47" t="str">
        <f t="shared" si="15"/>
        <v>N/D</v>
      </c>
      <c r="AF32" s="47" t="str">
        <f t="shared" si="16"/>
        <v>N/D</v>
      </c>
      <c r="AG32" s="47" t="str">
        <f t="shared" si="17"/>
        <v>N/D</v>
      </c>
      <c r="AH32" s="47" t="str">
        <f t="shared" si="18"/>
        <v>N/D</v>
      </c>
      <c r="AI32" s="47" t="str">
        <f t="shared" si="19"/>
        <v>N/D</v>
      </c>
      <c r="AK32" s="49"/>
    </row>
    <row r="33" spans="1:37" s="47" customFormat="1" ht="92.25" customHeight="1" x14ac:dyDescent="0.25">
      <c r="A33" s="82"/>
      <c r="B33" s="190"/>
      <c r="C33" s="190"/>
      <c r="D33" s="190"/>
      <c r="E33" s="191"/>
      <c r="F33" s="192"/>
      <c r="G33" s="192"/>
      <c r="H33" s="192"/>
      <c r="I33" s="192"/>
      <c r="J33" s="192"/>
      <c r="K33" s="192"/>
      <c r="L33" s="192"/>
      <c r="M33" s="193"/>
      <c r="N33" s="84"/>
      <c r="O33" s="84"/>
      <c r="P33" s="162" t="s">
        <v>49</v>
      </c>
      <c r="Q33" s="190" t="s">
        <v>49</v>
      </c>
      <c r="R33" s="190"/>
      <c r="S33" s="190"/>
      <c r="T33" s="190"/>
      <c r="U33" s="190"/>
      <c r="V33" s="190"/>
      <c r="W33" s="162" t="s">
        <v>49</v>
      </c>
      <c r="X33" s="162" t="s">
        <v>49</v>
      </c>
      <c r="Y33" s="162" t="s">
        <v>49</v>
      </c>
      <c r="Z33" s="85"/>
      <c r="AA33" s="85"/>
      <c r="AB33" s="85"/>
      <c r="AC33" s="86"/>
      <c r="AD33" s="87">
        <f t="shared" si="14"/>
        <v>0</v>
      </c>
      <c r="AE33" s="47" t="str">
        <f t="shared" si="15"/>
        <v>N/D</v>
      </c>
      <c r="AF33" s="47" t="str">
        <f t="shared" si="16"/>
        <v>N/D</v>
      </c>
      <c r="AG33" s="47" t="str">
        <f t="shared" si="17"/>
        <v>N/D</v>
      </c>
      <c r="AH33" s="47" t="str">
        <f t="shared" si="18"/>
        <v>N/D</v>
      </c>
      <c r="AI33" s="47" t="str">
        <f t="shared" si="19"/>
        <v>N/D</v>
      </c>
      <c r="AK33" s="49"/>
    </row>
    <row r="34" spans="1:37" s="47" customFormat="1" ht="92.25" customHeight="1" x14ac:dyDescent="0.25">
      <c r="A34" s="82"/>
      <c r="B34" s="190"/>
      <c r="C34" s="190"/>
      <c r="D34" s="190"/>
      <c r="E34" s="191"/>
      <c r="F34" s="192"/>
      <c r="G34" s="192"/>
      <c r="H34" s="192"/>
      <c r="I34" s="192"/>
      <c r="J34" s="192"/>
      <c r="K34" s="192"/>
      <c r="L34" s="192"/>
      <c r="M34" s="193"/>
      <c r="N34" s="84"/>
      <c r="O34" s="84"/>
      <c r="P34" s="162" t="s">
        <v>49</v>
      </c>
      <c r="Q34" s="190" t="s">
        <v>49</v>
      </c>
      <c r="R34" s="190"/>
      <c r="S34" s="190"/>
      <c r="T34" s="190"/>
      <c r="U34" s="190"/>
      <c r="V34" s="190"/>
      <c r="W34" s="162" t="s">
        <v>49</v>
      </c>
      <c r="X34" s="162" t="s">
        <v>49</v>
      </c>
      <c r="Y34" s="162" t="s">
        <v>49</v>
      </c>
      <c r="Z34" s="85"/>
      <c r="AA34" s="85"/>
      <c r="AB34" s="85"/>
      <c r="AC34" s="86"/>
      <c r="AD34" s="87">
        <f t="shared" si="14"/>
        <v>0</v>
      </c>
      <c r="AE34" s="47" t="str">
        <f t="shared" si="15"/>
        <v>N/D</v>
      </c>
      <c r="AF34" s="47" t="str">
        <f t="shared" si="16"/>
        <v>N/D</v>
      </c>
      <c r="AG34" s="47" t="str">
        <f t="shared" si="17"/>
        <v>N/D</v>
      </c>
      <c r="AH34" s="47" t="str">
        <f t="shared" si="18"/>
        <v>N/D</v>
      </c>
      <c r="AI34" s="47" t="str">
        <f t="shared" si="19"/>
        <v>N/D</v>
      </c>
      <c r="AK34" s="49"/>
    </row>
    <row r="35" spans="1:37" s="47" customFormat="1" ht="92.25" customHeight="1" x14ac:dyDescent="0.25">
      <c r="A35" s="82"/>
      <c r="B35" s="190"/>
      <c r="C35" s="190"/>
      <c r="D35" s="190"/>
      <c r="E35" s="191"/>
      <c r="F35" s="192"/>
      <c r="G35" s="192"/>
      <c r="H35" s="192"/>
      <c r="I35" s="192"/>
      <c r="J35" s="192"/>
      <c r="K35" s="192"/>
      <c r="L35" s="192"/>
      <c r="M35" s="193"/>
      <c r="N35" s="84"/>
      <c r="O35" s="84"/>
      <c r="P35" s="162" t="s">
        <v>49</v>
      </c>
      <c r="Q35" s="190" t="s">
        <v>49</v>
      </c>
      <c r="R35" s="190"/>
      <c r="S35" s="190"/>
      <c r="T35" s="190"/>
      <c r="U35" s="190"/>
      <c r="V35" s="190"/>
      <c r="W35" s="162" t="s">
        <v>49</v>
      </c>
      <c r="X35" s="162" t="s">
        <v>49</v>
      </c>
      <c r="Y35" s="162" t="s">
        <v>49</v>
      </c>
      <c r="Z35" s="85"/>
      <c r="AA35" s="85"/>
      <c r="AB35" s="85"/>
      <c r="AC35" s="86"/>
      <c r="AD35" s="87">
        <f t="shared" si="14"/>
        <v>0</v>
      </c>
      <c r="AE35" s="47" t="str">
        <f t="shared" si="15"/>
        <v>N/D</v>
      </c>
      <c r="AF35" s="47" t="str">
        <f t="shared" si="16"/>
        <v>N/D</v>
      </c>
      <c r="AG35" s="47" t="str">
        <f t="shared" si="17"/>
        <v>N/D</v>
      </c>
      <c r="AH35" s="47" t="str">
        <f t="shared" si="18"/>
        <v>N/D</v>
      </c>
      <c r="AI35" s="47" t="str">
        <f t="shared" si="19"/>
        <v>N/D</v>
      </c>
      <c r="AK35" s="49"/>
    </row>
    <row r="36" spans="1:37" s="47" customFormat="1" ht="92.25" customHeight="1" x14ac:dyDescent="0.25">
      <c r="A36" s="82"/>
      <c r="B36" s="190"/>
      <c r="C36" s="190"/>
      <c r="D36" s="190"/>
      <c r="E36" s="191"/>
      <c r="F36" s="192"/>
      <c r="G36" s="192"/>
      <c r="H36" s="192"/>
      <c r="I36" s="192"/>
      <c r="J36" s="192"/>
      <c r="K36" s="192"/>
      <c r="L36" s="192"/>
      <c r="M36" s="193"/>
      <c r="N36" s="84"/>
      <c r="O36" s="84"/>
      <c r="P36" s="162" t="s">
        <v>49</v>
      </c>
      <c r="Q36" s="190" t="s">
        <v>49</v>
      </c>
      <c r="R36" s="190"/>
      <c r="S36" s="190"/>
      <c r="T36" s="190"/>
      <c r="U36" s="190"/>
      <c r="V36" s="190"/>
      <c r="W36" s="162" t="s">
        <v>49</v>
      </c>
      <c r="X36" s="162" t="s">
        <v>49</v>
      </c>
      <c r="Y36" s="162" t="s">
        <v>49</v>
      </c>
      <c r="Z36" s="85"/>
      <c r="AA36" s="85"/>
      <c r="AB36" s="85"/>
      <c r="AC36" s="86"/>
      <c r="AD36" s="87">
        <f t="shared" si="14"/>
        <v>0</v>
      </c>
      <c r="AE36" s="47" t="str">
        <f t="shared" si="15"/>
        <v>N/D</v>
      </c>
      <c r="AF36" s="47" t="str">
        <f t="shared" si="16"/>
        <v>N/D</v>
      </c>
      <c r="AG36" s="47" t="str">
        <f t="shared" si="17"/>
        <v>N/D</v>
      </c>
      <c r="AH36" s="47" t="str">
        <f t="shared" si="18"/>
        <v>N/D</v>
      </c>
      <c r="AI36" s="47" t="str">
        <f t="shared" si="19"/>
        <v>N/D</v>
      </c>
      <c r="AK36" s="49"/>
    </row>
    <row r="37" spans="1:37" s="47" customFormat="1" ht="92.25" customHeight="1" x14ac:dyDescent="0.25">
      <c r="A37" s="82"/>
      <c r="B37" s="190"/>
      <c r="C37" s="190"/>
      <c r="D37" s="190"/>
      <c r="E37" s="191"/>
      <c r="F37" s="192"/>
      <c r="G37" s="192"/>
      <c r="H37" s="192"/>
      <c r="I37" s="192"/>
      <c r="J37" s="192"/>
      <c r="K37" s="192"/>
      <c r="L37" s="192"/>
      <c r="M37" s="193"/>
      <c r="N37" s="84"/>
      <c r="O37" s="84"/>
      <c r="P37" s="162" t="s">
        <v>49</v>
      </c>
      <c r="Q37" s="190" t="s">
        <v>49</v>
      </c>
      <c r="R37" s="190"/>
      <c r="S37" s="190"/>
      <c r="T37" s="190"/>
      <c r="U37" s="190"/>
      <c r="V37" s="190"/>
      <c r="W37" s="162" t="s">
        <v>49</v>
      </c>
      <c r="X37" s="162" t="s">
        <v>49</v>
      </c>
      <c r="Y37" s="162" t="s">
        <v>49</v>
      </c>
      <c r="Z37" s="85"/>
      <c r="AA37" s="85"/>
      <c r="AB37" s="85"/>
      <c r="AC37" s="86"/>
      <c r="AD37" s="87">
        <f t="shared" si="14"/>
        <v>0</v>
      </c>
      <c r="AE37" s="47" t="str">
        <f t="shared" si="15"/>
        <v>N/D</v>
      </c>
      <c r="AF37" s="47" t="str">
        <f t="shared" si="16"/>
        <v>N/D</v>
      </c>
      <c r="AG37" s="47" t="str">
        <f t="shared" si="17"/>
        <v>N/D</v>
      </c>
      <c r="AH37" s="47" t="str">
        <f t="shared" si="18"/>
        <v>N/D</v>
      </c>
      <c r="AI37" s="47" t="str">
        <f t="shared" si="19"/>
        <v>N/D</v>
      </c>
      <c r="AK37" s="49"/>
    </row>
    <row r="38" spans="1:37" s="47" customFormat="1" ht="92.25" customHeight="1" x14ac:dyDescent="0.25">
      <c r="A38" s="82"/>
      <c r="B38" s="190"/>
      <c r="C38" s="190"/>
      <c r="D38" s="190"/>
      <c r="E38" s="191"/>
      <c r="F38" s="192"/>
      <c r="G38" s="192"/>
      <c r="H38" s="192"/>
      <c r="I38" s="192"/>
      <c r="J38" s="192"/>
      <c r="K38" s="192"/>
      <c r="L38" s="192"/>
      <c r="M38" s="193"/>
      <c r="N38" s="84"/>
      <c r="O38" s="84"/>
      <c r="P38" s="162" t="s">
        <v>49</v>
      </c>
      <c r="Q38" s="190" t="s">
        <v>49</v>
      </c>
      <c r="R38" s="190"/>
      <c r="S38" s="190"/>
      <c r="T38" s="190"/>
      <c r="U38" s="190"/>
      <c r="V38" s="190"/>
      <c r="W38" s="162" t="s">
        <v>49</v>
      </c>
      <c r="X38" s="162" t="s">
        <v>49</v>
      </c>
      <c r="Y38" s="162" t="s">
        <v>49</v>
      </c>
      <c r="Z38" s="85"/>
      <c r="AA38" s="85"/>
      <c r="AB38" s="85"/>
      <c r="AC38" s="86"/>
      <c r="AD38" s="87">
        <f t="shared" si="14"/>
        <v>0</v>
      </c>
      <c r="AE38" s="47" t="str">
        <f t="shared" si="15"/>
        <v>N/D</v>
      </c>
      <c r="AF38" s="47" t="str">
        <f t="shared" si="16"/>
        <v>N/D</v>
      </c>
      <c r="AG38" s="47" t="str">
        <f t="shared" si="17"/>
        <v>N/D</v>
      </c>
      <c r="AH38" s="47" t="str">
        <f t="shared" si="18"/>
        <v>N/D</v>
      </c>
      <c r="AI38" s="47" t="str">
        <f t="shared" si="19"/>
        <v>N/D</v>
      </c>
      <c r="AK38" s="49"/>
    </row>
    <row r="39" spans="1:37" s="47" customFormat="1" ht="92.25" customHeight="1" x14ac:dyDescent="0.25">
      <c r="A39" s="82"/>
      <c r="B39" s="190"/>
      <c r="C39" s="190"/>
      <c r="D39" s="190"/>
      <c r="E39" s="191"/>
      <c r="F39" s="192"/>
      <c r="G39" s="192"/>
      <c r="H39" s="192"/>
      <c r="I39" s="192"/>
      <c r="J39" s="192"/>
      <c r="K39" s="192"/>
      <c r="L39" s="192"/>
      <c r="M39" s="193"/>
      <c r="N39" s="84"/>
      <c r="O39" s="84"/>
      <c r="P39" s="162" t="s">
        <v>49</v>
      </c>
      <c r="Q39" s="190" t="s">
        <v>49</v>
      </c>
      <c r="R39" s="190"/>
      <c r="S39" s="190"/>
      <c r="T39" s="190"/>
      <c r="U39" s="190"/>
      <c r="V39" s="190"/>
      <c r="W39" s="162" t="s">
        <v>49</v>
      </c>
      <c r="X39" s="162" t="s">
        <v>49</v>
      </c>
      <c r="Y39" s="162" t="s">
        <v>49</v>
      </c>
      <c r="Z39" s="85"/>
      <c r="AA39" s="85"/>
      <c r="AB39" s="85"/>
      <c r="AC39" s="86"/>
      <c r="AD39" s="87">
        <f t="shared" si="14"/>
        <v>0</v>
      </c>
      <c r="AE39" s="47" t="str">
        <f t="shared" si="15"/>
        <v>N/D</v>
      </c>
      <c r="AF39" s="47" t="str">
        <f t="shared" si="16"/>
        <v>N/D</v>
      </c>
      <c r="AG39" s="47" t="str">
        <f t="shared" si="17"/>
        <v>N/D</v>
      </c>
      <c r="AH39" s="47" t="str">
        <f t="shared" si="18"/>
        <v>N/D</v>
      </c>
      <c r="AI39" s="47" t="str">
        <f t="shared" si="19"/>
        <v>N/D</v>
      </c>
      <c r="AK39" s="49"/>
    </row>
    <row r="40" spans="1:37" s="47" customFormat="1" ht="92.25" customHeight="1" x14ac:dyDescent="0.25">
      <c r="A40" s="82"/>
      <c r="B40" s="190"/>
      <c r="C40" s="190"/>
      <c r="D40" s="190"/>
      <c r="E40" s="191"/>
      <c r="F40" s="192"/>
      <c r="G40" s="192"/>
      <c r="H40" s="192"/>
      <c r="I40" s="192"/>
      <c r="J40" s="192"/>
      <c r="K40" s="192"/>
      <c r="L40" s="192"/>
      <c r="M40" s="193"/>
      <c r="N40" s="84"/>
      <c r="O40" s="84"/>
      <c r="P40" s="162" t="s">
        <v>49</v>
      </c>
      <c r="Q40" s="190" t="s">
        <v>49</v>
      </c>
      <c r="R40" s="190"/>
      <c r="S40" s="190"/>
      <c r="T40" s="190"/>
      <c r="U40" s="190"/>
      <c r="V40" s="190"/>
      <c r="W40" s="162" t="s">
        <v>49</v>
      </c>
      <c r="X40" s="162" t="s">
        <v>49</v>
      </c>
      <c r="Y40" s="162" t="s">
        <v>49</v>
      </c>
      <c r="Z40" s="85"/>
      <c r="AA40" s="85"/>
      <c r="AB40" s="85"/>
      <c r="AC40" s="86"/>
      <c r="AD40" s="87">
        <f t="shared" si="14"/>
        <v>0</v>
      </c>
      <c r="AE40" s="47" t="str">
        <f t="shared" si="15"/>
        <v>N/D</v>
      </c>
      <c r="AF40" s="47" t="str">
        <f t="shared" si="16"/>
        <v>N/D</v>
      </c>
      <c r="AG40" s="47" t="str">
        <f t="shared" si="17"/>
        <v>N/D</v>
      </c>
      <c r="AH40" s="47" t="str">
        <f t="shared" si="18"/>
        <v>N/D</v>
      </c>
      <c r="AI40" s="47" t="str">
        <f t="shared" si="19"/>
        <v>N/D</v>
      </c>
      <c r="AK40" s="49"/>
    </row>
    <row r="41" spans="1:37" s="47" customFormat="1" ht="92.25" customHeight="1" x14ac:dyDescent="0.25">
      <c r="A41" s="82"/>
      <c r="B41" s="190"/>
      <c r="C41" s="190"/>
      <c r="D41" s="190"/>
      <c r="E41" s="191"/>
      <c r="F41" s="192"/>
      <c r="G41" s="192"/>
      <c r="H41" s="192"/>
      <c r="I41" s="192"/>
      <c r="J41" s="192"/>
      <c r="K41" s="192"/>
      <c r="L41" s="192"/>
      <c r="M41" s="193"/>
      <c r="N41" s="84"/>
      <c r="O41" s="84"/>
      <c r="P41" s="162" t="s">
        <v>49</v>
      </c>
      <c r="Q41" s="190" t="s">
        <v>49</v>
      </c>
      <c r="R41" s="190"/>
      <c r="S41" s="190"/>
      <c r="T41" s="190"/>
      <c r="U41" s="190"/>
      <c r="V41" s="190"/>
      <c r="W41" s="162" t="s">
        <v>49</v>
      </c>
      <c r="X41" s="162" t="s">
        <v>49</v>
      </c>
      <c r="Y41" s="162" t="s">
        <v>49</v>
      </c>
      <c r="Z41" s="85"/>
      <c r="AA41" s="85"/>
      <c r="AB41" s="85"/>
      <c r="AC41" s="86"/>
      <c r="AD41" s="87">
        <f t="shared" si="14"/>
        <v>0</v>
      </c>
      <c r="AE41" s="47" t="str">
        <f t="shared" si="15"/>
        <v>N/D</v>
      </c>
      <c r="AF41" s="47" t="str">
        <f t="shared" si="16"/>
        <v>N/D</v>
      </c>
      <c r="AG41" s="47" t="str">
        <f t="shared" si="17"/>
        <v>N/D</v>
      </c>
      <c r="AH41" s="47" t="str">
        <f t="shared" si="18"/>
        <v>N/D</v>
      </c>
      <c r="AI41" s="47" t="str">
        <f t="shared" si="19"/>
        <v>N/D</v>
      </c>
      <c r="AK41" s="49"/>
    </row>
    <row r="42" spans="1:37" s="47" customFormat="1" ht="92.25" customHeight="1" x14ac:dyDescent="0.25">
      <c r="A42" s="82"/>
      <c r="B42" s="190"/>
      <c r="C42" s="190"/>
      <c r="D42" s="190"/>
      <c r="E42" s="191"/>
      <c r="F42" s="192"/>
      <c r="G42" s="192"/>
      <c r="H42" s="192"/>
      <c r="I42" s="192"/>
      <c r="J42" s="192"/>
      <c r="K42" s="192"/>
      <c r="L42" s="192"/>
      <c r="M42" s="193"/>
      <c r="N42" s="84"/>
      <c r="O42" s="84"/>
      <c r="P42" s="162" t="s">
        <v>49</v>
      </c>
      <c r="Q42" s="190" t="s">
        <v>49</v>
      </c>
      <c r="R42" s="190"/>
      <c r="S42" s="190"/>
      <c r="T42" s="190"/>
      <c r="U42" s="190"/>
      <c r="V42" s="190"/>
      <c r="W42" s="162" t="s">
        <v>49</v>
      </c>
      <c r="X42" s="162" t="s">
        <v>49</v>
      </c>
      <c r="Y42" s="162" t="s">
        <v>49</v>
      </c>
      <c r="Z42" s="85"/>
      <c r="AA42" s="85"/>
      <c r="AB42" s="85"/>
      <c r="AC42" s="86"/>
      <c r="AD42" s="87">
        <f t="shared" si="14"/>
        <v>0</v>
      </c>
      <c r="AE42" s="47" t="str">
        <f t="shared" si="15"/>
        <v>N/D</v>
      </c>
      <c r="AF42" s="47" t="str">
        <f t="shared" si="16"/>
        <v>N/D</v>
      </c>
      <c r="AG42" s="47" t="str">
        <f t="shared" si="17"/>
        <v>N/D</v>
      </c>
      <c r="AH42" s="47" t="str">
        <f t="shared" si="18"/>
        <v>N/D</v>
      </c>
      <c r="AI42" s="47" t="str">
        <f t="shared" si="19"/>
        <v>N/D</v>
      </c>
      <c r="AK42" s="49"/>
    </row>
    <row r="43" spans="1:37" s="47" customFormat="1" ht="92.25" customHeight="1" x14ac:dyDescent="0.25">
      <c r="A43" s="82"/>
      <c r="B43" s="190"/>
      <c r="C43" s="190"/>
      <c r="D43" s="190"/>
      <c r="E43" s="191"/>
      <c r="F43" s="192"/>
      <c r="G43" s="192"/>
      <c r="H43" s="192"/>
      <c r="I43" s="192"/>
      <c r="J43" s="192"/>
      <c r="K43" s="192"/>
      <c r="L43" s="192"/>
      <c r="M43" s="193"/>
      <c r="N43" s="84"/>
      <c r="O43" s="84"/>
      <c r="P43" s="162" t="s">
        <v>49</v>
      </c>
      <c r="Q43" s="190" t="s">
        <v>49</v>
      </c>
      <c r="R43" s="190"/>
      <c r="S43" s="190"/>
      <c r="T43" s="190"/>
      <c r="U43" s="190"/>
      <c r="V43" s="190"/>
      <c r="W43" s="162" t="s">
        <v>49</v>
      </c>
      <c r="X43" s="162" t="s">
        <v>49</v>
      </c>
      <c r="Y43" s="162" t="s">
        <v>49</v>
      </c>
      <c r="Z43" s="85"/>
      <c r="AA43" s="85"/>
      <c r="AB43" s="85"/>
      <c r="AC43" s="86"/>
      <c r="AD43" s="87">
        <f t="shared" si="14"/>
        <v>0</v>
      </c>
      <c r="AE43" s="47" t="str">
        <f t="shared" si="15"/>
        <v>N/D</v>
      </c>
      <c r="AF43" s="47" t="str">
        <f t="shared" si="16"/>
        <v>N/D</v>
      </c>
      <c r="AG43" s="47" t="str">
        <f t="shared" si="17"/>
        <v>N/D</v>
      </c>
      <c r="AH43" s="47" t="str">
        <f t="shared" si="18"/>
        <v>N/D</v>
      </c>
      <c r="AI43" s="47" t="str">
        <f t="shared" si="19"/>
        <v>N/D</v>
      </c>
      <c r="AK43" s="49"/>
    </row>
    <row r="44" spans="1:37" s="47" customFormat="1" ht="92.25" customHeight="1" x14ac:dyDescent="0.25">
      <c r="A44" s="82"/>
      <c r="B44" s="190"/>
      <c r="C44" s="190"/>
      <c r="D44" s="190"/>
      <c r="E44" s="191"/>
      <c r="F44" s="192"/>
      <c r="G44" s="192"/>
      <c r="H44" s="192"/>
      <c r="I44" s="192"/>
      <c r="J44" s="192"/>
      <c r="K44" s="192"/>
      <c r="L44" s="192"/>
      <c r="M44" s="193"/>
      <c r="N44" s="84"/>
      <c r="O44" s="84"/>
      <c r="P44" s="162" t="s">
        <v>49</v>
      </c>
      <c r="Q44" s="190" t="s">
        <v>49</v>
      </c>
      <c r="R44" s="190"/>
      <c r="S44" s="190"/>
      <c r="T44" s="190"/>
      <c r="U44" s="190"/>
      <c r="V44" s="190"/>
      <c r="W44" s="162" t="s">
        <v>49</v>
      </c>
      <c r="X44" s="162" t="s">
        <v>49</v>
      </c>
      <c r="Y44" s="162" t="s">
        <v>49</v>
      </c>
      <c r="Z44" s="85"/>
      <c r="AA44" s="85"/>
      <c r="AB44" s="85"/>
      <c r="AC44" s="86"/>
      <c r="AD44" s="87">
        <f t="shared" si="14"/>
        <v>0</v>
      </c>
      <c r="AE44" s="47" t="str">
        <f t="shared" si="15"/>
        <v>N/D</v>
      </c>
      <c r="AF44" s="47" t="str">
        <f t="shared" si="16"/>
        <v>N/D</v>
      </c>
      <c r="AG44" s="47" t="str">
        <f t="shared" si="17"/>
        <v>N/D</v>
      </c>
      <c r="AH44" s="47" t="str">
        <f t="shared" si="18"/>
        <v>N/D</v>
      </c>
      <c r="AI44" s="47" t="str">
        <f t="shared" si="19"/>
        <v>N/D</v>
      </c>
      <c r="AK44" s="49"/>
    </row>
    <row r="45" spans="1:37" s="47" customFormat="1" ht="92.25" customHeight="1" x14ac:dyDescent="0.25">
      <c r="A45" s="82"/>
      <c r="B45" s="190"/>
      <c r="C45" s="190"/>
      <c r="D45" s="190"/>
      <c r="E45" s="191"/>
      <c r="F45" s="192"/>
      <c r="G45" s="192"/>
      <c r="H45" s="192"/>
      <c r="I45" s="192"/>
      <c r="J45" s="192"/>
      <c r="K45" s="192"/>
      <c r="L45" s="192"/>
      <c r="M45" s="193"/>
      <c r="N45" s="84"/>
      <c r="O45" s="84"/>
      <c r="P45" s="162" t="s">
        <v>49</v>
      </c>
      <c r="Q45" s="190" t="s">
        <v>49</v>
      </c>
      <c r="R45" s="190"/>
      <c r="S45" s="190"/>
      <c r="T45" s="190"/>
      <c r="U45" s="190"/>
      <c r="V45" s="190"/>
      <c r="W45" s="162" t="s">
        <v>49</v>
      </c>
      <c r="X45" s="162" t="s">
        <v>49</v>
      </c>
      <c r="Y45" s="162" t="s">
        <v>49</v>
      </c>
      <c r="Z45" s="85"/>
      <c r="AA45" s="85"/>
      <c r="AB45" s="85"/>
      <c r="AC45" s="86"/>
      <c r="AD45" s="87">
        <f t="shared" si="14"/>
        <v>0</v>
      </c>
      <c r="AE45" s="47" t="str">
        <f t="shared" si="15"/>
        <v>N/D</v>
      </c>
      <c r="AF45" s="47" t="str">
        <f t="shared" si="16"/>
        <v>N/D</v>
      </c>
      <c r="AG45" s="47" t="str">
        <f t="shared" si="17"/>
        <v>N/D</v>
      </c>
      <c r="AH45" s="47" t="str">
        <f t="shared" si="18"/>
        <v>N/D</v>
      </c>
      <c r="AI45" s="47" t="str">
        <f t="shared" si="19"/>
        <v>N/D</v>
      </c>
      <c r="AK45" s="49"/>
    </row>
    <row r="46" spans="1:37" s="47" customFormat="1" ht="92.25" customHeight="1" x14ac:dyDescent="0.25">
      <c r="A46" s="82"/>
      <c r="B46" s="190"/>
      <c r="C46" s="190"/>
      <c r="D46" s="190"/>
      <c r="E46" s="191"/>
      <c r="F46" s="192"/>
      <c r="G46" s="192"/>
      <c r="H46" s="192"/>
      <c r="I46" s="192"/>
      <c r="J46" s="192"/>
      <c r="K46" s="192"/>
      <c r="L46" s="192"/>
      <c r="M46" s="193"/>
      <c r="N46" s="84"/>
      <c r="O46" s="84"/>
      <c r="P46" s="162" t="s">
        <v>49</v>
      </c>
      <c r="Q46" s="190" t="s">
        <v>49</v>
      </c>
      <c r="R46" s="190"/>
      <c r="S46" s="190"/>
      <c r="T46" s="190"/>
      <c r="U46" s="190"/>
      <c r="V46" s="190"/>
      <c r="W46" s="162" t="s">
        <v>49</v>
      </c>
      <c r="X46" s="162" t="s">
        <v>49</v>
      </c>
      <c r="Y46" s="162" t="s">
        <v>49</v>
      </c>
      <c r="Z46" s="85"/>
      <c r="AA46" s="85"/>
      <c r="AB46" s="85"/>
      <c r="AC46" s="86"/>
      <c r="AD46" s="87">
        <f t="shared" si="14"/>
        <v>0</v>
      </c>
      <c r="AE46" s="47" t="str">
        <f t="shared" si="15"/>
        <v>N/D</v>
      </c>
      <c r="AF46" s="47" t="str">
        <f t="shared" si="16"/>
        <v>N/D</v>
      </c>
      <c r="AG46" s="47" t="str">
        <f t="shared" si="17"/>
        <v>N/D</v>
      </c>
      <c r="AH46" s="47" t="str">
        <f t="shared" si="18"/>
        <v>N/D</v>
      </c>
      <c r="AI46" s="47" t="str">
        <f t="shared" si="19"/>
        <v>N/D</v>
      </c>
      <c r="AK46" s="49"/>
    </row>
    <row r="47" spans="1:37" s="47" customFormat="1" ht="92.25" customHeight="1" x14ac:dyDescent="0.25">
      <c r="A47" s="82"/>
      <c r="B47" s="190"/>
      <c r="C47" s="190"/>
      <c r="D47" s="190"/>
      <c r="E47" s="191"/>
      <c r="F47" s="192"/>
      <c r="G47" s="192"/>
      <c r="H47" s="192"/>
      <c r="I47" s="192"/>
      <c r="J47" s="192"/>
      <c r="K47" s="192"/>
      <c r="L47" s="192"/>
      <c r="M47" s="193"/>
      <c r="N47" s="84"/>
      <c r="O47" s="84"/>
      <c r="P47" s="162" t="s">
        <v>49</v>
      </c>
      <c r="Q47" s="190" t="s">
        <v>49</v>
      </c>
      <c r="R47" s="190"/>
      <c r="S47" s="190"/>
      <c r="T47" s="190"/>
      <c r="U47" s="190"/>
      <c r="V47" s="190"/>
      <c r="W47" s="162" t="s">
        <v>49</v>
      </c>
      <c r="X47" s="162" t="s">
        <v>49</v>
      </c>
      <c r="Y47" s="162" t="s">
        <v>49</v>
      </c>
      <c r="Z47" s="85"/>
      <c r="AA47" s="85"/>
      <c r="AB47" s="85"/>
      <c r="AC47" s="86"/>
      <c r="AD47" s="87">
        <f t="shared" si="14"/>
        <v>0</v>
      </c>
      <c r="AE47" s="47" t="str">
        <f t="shared" si="15"/>
        <v>N/D</v>
      </c>
      <c r="AF47" s="47" t="str">
        <f t="shared" si="16"/>
        <v>N/D</v>
      </c>
      <c r="AG47" s="47" t="str">
        <f t="shared" si="17"/>
        <v>N/D</v>
      </c>
      <c r="AH47" s="47" t="str">
        <f t="shared" si="18"/>
        <v>N/D</v>
      </c>
      <c r="AI47" s="47" t="str">
        <f t="shared" si="19"/>
        <v>N/D</v>
      </c>
      <c r="AK47" s="49"/>
    </row>
    <row r="48" spans="1:37" s="47" customFormat="1" ht="92.25" customHeight="1" x14ac:dyDescent="0.25">
      <c r="A48" s="82"/>
      <c r="B48" s="190"/>
      <c r="C48" s="190"/>
      <c r="D48" s="190"/>
      <c r="E48" s="191"/>
      <c r="F48" s="192"/>
      <c r="G48" s="192"/>
      <c r="H48" s="192"/>
      <c r="I48" s="192"/>
      <c r="J48" s="192"/>
      <c r="K48" s="192"/>
      <c r="L48" s="192"/>
      <c r="M48" s="193"/>
      <c r="N48" s="84"/>
      <c r="O48" s="84"/>
      <c r="P48" s="162" t="s">
        <v>49</v>
      </c>
      <c r="Q48" s="190" t="s">
        <v>49</v>
      </c>
      <c r="R48" s="190"/>
      <c r="S48" s="190"/>
      <c r="T48" s="190"/>
      <c r="U48" s="190"/>
      <c r="V48" s="190"/>
      <c r="W48" s="162" t="s">
        <v>49</v>
      </c>
      <c r="X48" s="162" t="s">
        <v>49</v>
      </c>
      <c r="Y48" s="162" t="s">
        <v>49</v>
      </c>
      <c r="Z48" s="85"/>
      <c r="AA48" s="85"/>
      <c r="AB48" s="85"/>
      <c r="AC48" s="86"/>
      <c r="AD48" s="87">
        <f t="shared" si="14"/>
        <v>0</v>
      </c>
      <c r="AE48" s="47" t="str">
        <f t="shared" si="15"/>
        <v>N/D</v>
      </c>
      <c r="AF48" s="47" t="str">
        <f t="shared" si="16"/>
        <v>N/D</v>
      </c>
      <c r="AG48" s="47" t="str">
        <f t="shared" si="17"/>
        <v>N/D</v>
      </c>
      <c r="AH48" s="47" t="str">
        <f t="shared" si="18"/>
        <v>N/D</v>
      </c>
      <c r="AI48" s="47" t="str">
        <f t="shared" si="19"/>
        <v>N/D</v>
      </c>
      <c r="AK48" s="49"/>
    </row>
    <row r="49" spans="1:37" s="47" customFormat="1" ht="92.25" customHeight="1" x14ac:dyDescent="0.25">
      <c r="A49" s="82"/>
      <c r="B49" s="190"/>
      <c r="C49" s="190"/>
      <c r="D49" s="190"/>
      <c r="E49" s="191"/>
      <c r="F49" s="192"/>
      <c r="G49" s="192"/>
      <c r="H49" s="192"/>
      <c r="I49" s="192"/>
      <c r="J49" s="192"/>
      <c r="K49" s="192"/>
      <c r="L49" s="192"/>
      <c r="M49" s="193"/>
      <c r="N49" s="84"/>
      <c r="O49" s="84"/>
      <c r="P49" s="162" t="s">
        <v>49</v>
      </c>
      <c r="Q49" s="190" t="s">
        <v>49</v>
      </c>
      <c r="R49" s="190"/>
      <c r="S49" s="190"/>
      <c r="T49" s="190"/>
      <c r="U49" s="190"/>
      <c r="V49" s="190"/>
      <c r="W49" s="162" t="s">
        <v>49</v>
      </c>
      <c r="X49" s="162" t="s">
        <v>49</v>
      </c>
      <c r="Y49" s="162" t="s">
        <v>49</v>
      </c>
      <c r="Z49" s="85"/>
      <c r="AA49" s="85"/>
      <c r="AB49" s="85"/>
      <c r="AC49" s="86"/>
      <c r="AD49" s="87">
        <f t="shared" si="14"/>
        <v>0</v>
      </c>
      <c r="AE49" s="47" t="str">
        <f t="shared" si="15"/>
        <v>N/D</v>
      </c>
      <c r="AF49" s="47" t="str">
        <f t="shared" si="16"/>
        <v>N/D</v>
      </c>
      <c r="AG49" s="47" t="str">
        <f t="shared" si="17"/>
        <v>N/D</v>
      </c>
      <c r="AH49" s="47" t="str">
        <f t="shared" si="18"/>
        <v>N/D</v>
      </c>
      <c r="AI49" s="47" t="str">
        <f t="shared" si="19"/>
        <v>N/D</v>
      </c>
      <c r="AK49" s="49"/>
    </row>
    <row r="50" spans="1:37" s="47" customFormat="1" ht="92.25" customHeight="1" x14ac:dyDescent="0.25">
      <c r="A50" s="82"/>
      <c r="B50" s="190"/>
      <c r="C50" s="190"/>
      <c r="D50" s="190"/>
      <c r="E50" s="191"/>
      <c r="F50" s="192"/>
      <c r="G50" s="192"/>
      <c r="H50" s="192"/>
      <c r="I50" s="192"/>
      <c r="J50" s="192"/>
      <c r="K50" s="192"/>
      <c r="L50" s="192"/>
      <c r="M50" s="193"/>
      <c r="N50" s="84"/>
      <c r="O50" s="84"/>
      <c r="P50" s="162" t="s">
        <v>49</v>
      </c>
      <c r="Q50" s="190" t="s">
        <v>49</v>
      </c>
      <c r="R50" s="190"/>
      <c r="S50" s="190"/>
      <c r="T50" s="190"/>
      <c r="U50" s="190"/>
      <c r="V50" s="190"/>
      <c r="W50" s="162" t="s">
        <v>49</v>
      </c>
      <c r="X50" s="162" t="s">
        <v>49</v>
      </c>
      <c r="Y50" s="162" t="s">
        <v>49</v>
      </c>
      <c r="Z50" s="85"/>
      <c r="AA50" s="85"/>
      <c r="AB50" s="85"/>
      <c r="AC50" s="86"/>
      <c r="AD50" s="87">
        <f t="shared" si="14"/>
        <v>0</v>
      </c>
      <c r="AE50" s="47" t="str">
        <f t="shared" si="15"/>
        <v>N/D</v>
      </c>
      <c r="AF50" s="47" t="str">
        <f t="shared" si="16"/>
        <v>N/D</v>
      </c>
      <c r="AG50" s="47" t="str">
        <f t="shared" si="17"/>
        <v>N/D</v>
      </c>
      <c r="AH50" s="47" t="str">
        <f t="shared" si="18"/>
        <v>N/D</v>
      </c>
      <c r="AI50" s="47" t="str">
        <f t="shared" si="19"/>
        <v>N/D</v>
      </c>
      <c r="AK50" s="49"/>
    </row>
    <row r="51" spans="1:37" s="47" customFormat="1" ht="92.25" customHeight="1" x14ac:dyDescent="0.25">
      <c r="A51" s="82"/>
      <c r="B51" s="190"/>
      <c r="C51" s="190"/>
      <c r="D51" s="190"/>
      <c r="E51" s="191"/>
      <c r="F51" s="192"/>
      <c r="G51" s="192"/>
      <c r="H51" s="192"/>
      <c r="I51" s="192"/>
      <c r="J51" s="192"/>
      <c r="K51" s="192"/>
      <c r="L51" s="192"/>
      <c r="M51" s="193"/>
      <c r="N51" s="84"/>
      <c r="O51" s="84"/>
      <c r="P51" s="162" t="s">
        <v>49</v>
      </c>
      <c r="Q51" s="190" t="s">
        <v>49</v>
      </c>
      <c r="R51" s="190"/>
      <c r="S51" s="190"/>
      <c r="T51" s="190"/>
      <c r="U51" s="190"/>
      <c r="V51" s="190"/>
      <c r="W51" s="162" t="s">
        <v>49</v>
      </c>
      <c r="X51" s="162" t="s">
        <v>49</v>
      </c>
      <c r="Y51" s="162" t="s">
        <v>49</v>
      </c>
      <c r="Z51" s="85"/>
      <c r="AA51" s="85"/>
      <c r="AB51" s="85"/>
      <c r="AC51" s="86"/>
      <c r="AD51" s="87">
        <f t="shared" si="14"/>
        <v>0</v>
      </c>
      <c r="AE51" s="47" t="str">
        <f t="shared" si="15"/>
        <v>N/D</v>
      </c>
      <c r="AF51" s="47" t="str">
        <f t="shared" si="16"/>
        <v>N/D</v>
      </c>
      <c r="AG51" s="47" t="str">
        <f t="shared" si="17"/>
        <v>N/D</v>
      </c>
      <c r="AH51" s="47" t="str">
        <f t="shared" si="18"/>
        <v>N/D</v>
      </c>
      <c r="AI51" s="47" t="str">
        <f t="shared" si="19"/>
        <v>N/D</v>
      </c>
      <c r="AK51" s="49"/>
    </row>
    <row r="52" spans="1:37" s="47" customFormat="1" ht="92.25" customHeight="1" x14ac:dyDescent="0.25">
      <c r="A52" s="82"/>
      <c r="B52" s="190"/>
      <c r="C52" s="190"/>
      <c r="D52" s="190"/>
      <c r="E52" s="191"/>
      <c r="F52" s="192"/>
      <c r="G52" s="192"/>
      <c r="H52" s="192"/>
      <c r="I52" s="192"/>
      <c r="J52" s="192"/>
      <c r="K52" s="192"/>
      <c r="L52" s="192"/>
      <c r="M52" s="193"/>
      <c r="N52" s="84"/>
      <c r="O52" s="84"/>
      <c r="P52" s="162" t="s">
        <v>49</v>
      </c>
      <c r="Q52" s="190" t="s">
        <v>49</v>
      </c>
      <c r="R52" s="190"/>
      <c r="S52" s="190"/>
      <c r="T52" s="190"/>
      <c r="U52" s="190"/>
      <c r="V52" s="190"/>
      <c r="W52" s="162" t="s">
        <v>49</v>
      </c>
      <c r="X52" s="162" t="s">
        <v>49</v>
      </c>
      <c r="Y52" s="162" t="s">
        <v>49</v>
      </c>
      <c r="Z52" s="85"/>
      <c r="AA52" s="85"/>
      <c r="AB52" s="85"/>
      <c r="AC52" s="86"/>
      <c r="AD52" s="87">
        <f t="shared" si="14"/>
        <v>0</v>
      </c>
      <c r="AE52" s="47" t="str">
        <f t="shared" si="15"/>
        <v>N/D</v>
      </c>
      <c r="AF52" s="47" t="str">
        <f t="shared" si="16"/>
        <v>N/D</v>
      </c>
      <c r="AG52" s="47" t="str">
        <f t="shared" si="17"/>
        <v>N/D</v>
      </c>
      <c r="AH52" s="47" t="str">
        <f t="shared" si="18"/>
        <v>N/D</v>
      </c>
      <c r="AI52" s="47" t="str">
        <f t="shared" si="19"/>
        <v>N/D</v>
      </c>
      <c r="AK52" s="49"/>
    </row>
    <row r="53" spans="1:37" s="47" customFormat="1" ht="92.25" customHeight="1" x14ac:dyDescent="0.25">
      <c r="A53" s="82"/>
      <c r="B53" s="190"/>
      <c r="C53" s="190"/>
      <c r="D53" s="190"/>
      <c r="E53" s="191"/>
      <c r="F53" s="192"/>
      <c r="G53" s="192"/>
      <c r="H53" s="192"/>
      <c r="I53" s="192"/>
      <c r="J53" s="192"/>
      <c r="K53" s="192"/>
      <c r="L53" s="192"/>
      <c r="M53" s="193"/>
      <c r="N53" s="84"/>
      <c r="O53" s="84"/>
      <c r="P53" s="162" t="s">
        <v>49</v>
      </c>
      <c r="Q53" s="190" t="s">
        <v>49</v>
      </c>
      <c r="R53" s="190"/>
      <c r="S53" s="190"/>
      <c r="T53" s="190"/>
      <c r="U53" s="190"/>
      <c r="V53" s="190"/>
      <c r="W53" s="162" t="s">
        <v>49</v>
      </c>
      <c r="X53" s="162" t="s">
        <v>49</v>
      </c>
      <c r="Y53" s="162" t="s">
        <v>49</v>
      </c>
      <c r="Z53" s="85"/>
      <c r="AA53" s="85"/>
      <c r="AB53" s="85"/>
      <c r="AC53" s="86"/>
      <c r="AD53" s="87">
        <f t="shared" si="14"/>
        <v>0</v>
      </c>
      <c r="AE53" s="47" t="str">
        <f t="shared" si="15"/>
        <v>N/D</v>
      </c>
      <c r="AF53" s="47" t="str">
        <f t="shared" si="16"/>
        <v>N/D</v>
      </c>
      <c r="AG53" s="47" t="str">
        <f t="shared" si="17"/>
        <v>N/D</v>
      </c>
      <c r="AH53" s="47" t="str">
        <f t="shared" si="18"/>
        <v>N/D</v>
      </c>
      <c r="AI53" s="47" t="str">
        <f t="shared" si="19"/>
        <v>N/D</v>
      </c>
      <c r="AK53" s="49"/>
    </row>
    <row r="54" spans="1:37" s="47" customFormat="1" ht="92.25" customHeight="1" x14ac:dyDescent="0.25">
      <c r="A54" s="82"/>
      <c r="B54" s="190"/>
      <c r="C54" s="190"/>
      <c r="D54" s="190"/>
      <c r="E54" s="191"/>
      <c r="F54" s="192"/>
      <c r="G54" s="192"/>
      <c r="H54" s="192"/>
      <c r="I54" s="192"/>
      <c r="J54" s="192"/>
      <c r="K54" s="192"/>
      <c r="L54" s="192"/>
      <c r="M54" s="193"/>
      <c r="N54" s="84"/>
      <c r="O54" s="84"/>
      <c r="P54" s="162" t="s">
        <v>49</v>
      </c>
      <c r="Q54" s="190" t="s">
        <v>49</v>
      </c>
      <c r="R54" s="190"/>
      <c r="S54" s="190"/>
      <c r="T54" s="190"/>
      <c r="U54" s="190"/>
      <c r="V54" s="190"/>
      <c r="W54" s="162" t="s">
        <v>49</v>
      </c>
      <c r="X54" s="162" t="s">
        <v>49</v>
      </c>
      <c r="Y54" s="162" t="s">
        <v>49</v>
      </c>
      <c r="Z54" s="85"/>
      <c r="AA54" s="85"/>
      <c r="AB54" s="85"/>
      <c r="AC54" s="86"/>
      <c r="AD54" s="87">
        <f t="shared" si="14"/>
        <v>0</v>
      </c>
      <c r="AE54" s="47" t="str">
        <f t="shared" si="15"/>
        <v>N/D</v>
      </c>
      <c r="AF54" s="47" t="str">
        <f t="shared" si="16"/>
        <v>N/D</v>
      </c>
      <c r="AG54" s="47" t="str">
        <f t="shared" si="17"/>
        <v>N/D</v>
      </c>
      <c r="AH54" s="47" t="str">
        <f t="shared" si="18"/>
        <v>N/D</v>
      </c>
      <c r="AI54" s="47" t="str">
        <f t="shared" si="19"/>
        <v>N/D</v>
      </c>
      <c r="AK54" s="49"/>
    </row>
    <row r="55" spans="1:37" s="47" customFormat="1" ht="92.25" customHeight="1" x14ac:dyDescent="0.25">
      <c r="A55" s="82"/>
      <c r="B55" s="190"/>
      <c r="C55" s="190"/>
      <c r="D55" s="190"/>
      <c r="E55" s="191"/>
      <c r="F55" s="192"/>
      <c r="G55" s="192"/>
      <c r="H55" s="192"/>
      <c r="I55" s="192"/>
      <c r="J55" s="192"/>
      <c r="K55" s="192"/>
      <c r="L55" s="192"/>
      <c r="M55" s="193"/>
      <c r="N55" s="84"/>
      <c r="O55" s="84"/>
      <c r="P55" s="162" t="s">
        <v>49</v>
      </c>
      <c r="Q55" s="190" t="s">
        <v>49</v>
      </c>
      <c r="R55" s="190"/>
      <c r="S55" s="190"/>
      <c r="T55" s="190"/>
      <c r="U55" s="190"/>
      <c r="V55" s="190"/>
      <c r="W55" s="162" t="s">
        <v>49</v>
      </c>
      <c r="X55" s="162" t="s">
        <v>49</v>
      </c>
      <c r="Y55" s="162" t="s">
        <v>49</v>
      </c>
      <c r="Z55" s="85"/>
      <c r="AA55" s="85"/>
      <c r="AB55" s="85"/>
      <c r="AC55" s="86"/>
      <c r="AD55" s="87">
        <f t="shared" si="14"/>
        <v>0</v>
      </c>
      <c r="AE55" s="47" t="str">
        <f t="shared" si="15"/>
        <v>N/D</v>
      </c>
      <c r="AF55" s="47" t="str">
        <f t="shared" si="16"/>
        <v>N/D</v>
      </c>
      <c r="AG55" s="47" t="str">
        <f t="shared" si="17"/>
        <v>N/D</v>
      </c>
      <c r="AH55" s="47" t="str">
        <f t="shared" si="18"/>
        <v>N/D</v>
      </c>
      <c r="AI55" s="47" t="str">
        <f t="shared" si="19"/>
        <v>N/D</v>
      </c>
      <c r="AK55" s="49"/>
    </row>
    <row r="56" spans="1:37" s="47" customFormat="1" ht="92.25" customHeight="1" x14ac:dyDescent="0.25">
      <c r="A56" s="82"/>
      <c r="B56" s="190"/>
      <c r="C56" s="190"/>
      <c r="D56" s="190"/>
      <c r="E56" s="191"/>
      <c r="F56" s="192"/>
      <c r="G56" s="192"/>
      <c r="H56" s="192"/>
      <c r="I56" s="192"/>
      <c r="J56" s="192"/>
      <c r="K56" s="192"/>
      <c r="L56" s="192"/>
      <c r="M56" s="193"/>
      <c r="N56" s="84"/>
      <c r="O56" s="84"/>
      <c r="P56" s="162" t="s">
        <v>49</v>
      </c>
      <c r="Q56" s="190" t="s">
        <v>49</v>
      </c>
      <c r="R56" s="190"/>
      <c r="S56" s="190"/>
      <c r="T56" s="190"/>
      <c r="U56" s="190"/>
      <c r="V56" s="190"/>
      <c r="W56" s="162" t="s">
        <v>49</v>
      </c>
      <c r="X56" s="162" t="s">
        <v>49</v>
      </c>
      <c r="Y56" s="162" t="s">
        <v>49</v>
      </c>
      <c r="Z56" s="85"/>
      <c r="AA56" s="85"/>
      <c r="AB56" s="85"/>
      <c r="AC56" s="86"/>
      <c r="AD56" s="87">
        <f t="shared" si="14"/>
        <v>0</v>
      </c>
      <c r="AE56" s="47" t="str">
        <f t="shared" si="15"/>
        <v>N/D</v>
      </c>
      <c r="AF56" s="47" t="str">
        <f t="shared" si="16"/>
        <v>N/D</v>
      </c>
      <c r="AG56" s="47" t="str">
        <f t="shared" si="17"/>
        <v>N/D</v>
      </c>
      <c r="AH56" s="47" t="str">
        <f t="shared" si="18"/>
        <v>N/D</v>
      </c>
      <c r="AI56" s="47" t="str">
        <f t="shared" si="19"/>
        <v>N/D</v>
      </c>
      <c r="AK56" s="49"/>
    </row>
    <row r="57" spans="1:37" s="47" customFormat="1" ht="92.25" customHeight="1" x14ac:dyDescent="0.25">
      <c r="A57" s="82"/>
      <c r="B57" s="190"/>
      <c r="C57" s="190"/>
      <c r="D57" s="190"/>
      <c r="E57" s="191"/>
      <c r="F57" s="192"/>
      <c r="G57" s="192"/>
      <c r="H57" s="192"/>
      <c r="I57" s="192"/>
      <c r="J57" s="192"/>
      <c r="K57" s="192"/>
      <c r="L57" s="192"/>
      <c r="M57" s="193"/>
      <c r="N57" s="84"/>
      <c r="O57" s="84"/>
      <c r="P57" s="162" t="s">
        <v>49</v>
      </c>
      <c r="Q57" s="190" t="s">
        <v>49</v>
      </c>
      <c r="R57" s="190"/>
      <c r="S57" s="190"/>
      <c r="T57" s="190"/>
      <c r="U57" s="190"/>
      <c r="V57" s="190"/>
      <c r="W57" s="162" t="s">
        <v>49</v>
      </c>
      <c r="X57" s="162" t="s">
        <v>49</v>
      </c>
      <c r="Y57" s="162" t="s">
        <v>49</v>
      </c>
      <c r="Z57" s="85"/>
      <c r="AA57" s="85"/>
      <c r="AB57" s="85"/>
      <c r="AC57" s="86"/>
      <c r="AD57" s="87">
        <f t="shared" si="14"/>
        <v>0</v>
      </c>
      <c r="AE57" s="47" t="str">
        <f t="shared" si="15"/>
        <v>N/D</v>
      </c>
      <c r="AF57" s="47" t="str">
        <f t="shared" si="16"/>
        <v>N/D</v>
      </c>
      <c r="AG57" s="47" t="str">
        <f t="shared" si="17"/>
        <v>N/D</v>
      </c>
      <c r="AH57" s="47" t="str">
        <f t="shared" si="18"/>
        <v>N/D</v>
      </c>
      <c r="AI57" s="47" t="str">
        <f t="shared" si="19"/>
        <v>N/D</v>
      </c>
      <c r="AK57" s="49"/>
    </row>
    <row r="58" spans="1:37" s="47" customFormat="1" ht="92.25" customHeight="1" x14ac:dyDescent="0.25">
      <c r="A58" s="82"/>
      <c r="B58" s="190"/>
      <c r="C58" s="190"/>
      <c r="D58" s="190"/>
      <c r="E58" s="191"/>
      <c r="F58" s="192"/>
      <c r="G58" s="192"/>
      <c r="H58" s="192"/>
      <c r="I58" s="192"/>
      <c r="J58" s="192"/>
      <c r="K58" s="192"/>
      <c r="L58" s="192"/>
      <c r="M58" s="193"/>
      <c r="N58" s="84"/>
      <c r="O58" s="84"/>
      <c r="P58" s="162" t="s">
        <v>49</v>
      </c>
      <c r="Q58" s="190" t="s">
        <v>49</v>
      </c>
      <c r="R58" s="190"/>
      <c r="S58" s="190"/>
      <c r="T58" s="190"/>
      <c r="U58" s="190"/>
      <c r="V58" s="190"/>
      <c r="W58" s="162" t="s">
        <v>49</v>
      </c>
      <c r="X58" s="162" t="s">
        <v>49</v>
      </c>
      <c r="Y58" s="162" t="s">
        <v>49</v>
      </c>
      <c r="Z58" s="85"/>
      <c r="AA58" s="85"/>
      <c r="AB58" s="85"/>
      <c r="AC58" s="86"/>
      <c r="AD58" s="87">
        <f t="shared" si="14"/>
        <v>0</v>
      </c>
      <c r="AE58" s="47" t="str">
        <f t="shared" si="15"/>
        <v>N/D</v>
      </c>
      <c r="AF58" s="47" t="str">
        <f t="shared" si="16"/>
        <v>N/D</v>
      </c>
      <c r="AG58" s="47" t="str">
        <f t="shared" si="17"/>
        <v>N/D</v>
      </c>
      <c r="AH58" s="47" t="str">
        <f t="shared" si="18"/>
        <v>N/D</v>
      </c>
      <c r="AI58" s="47" t="str">
        <f t="shared" si="19"/>
        <v>N/D</v>
      </c>
      <c r="AK58" s="49"/>
    </row>
    <row r="59" spans="1:37" s="47" customFormat="1" ht="92.25" customHeight="1" x14ac:dyDescent="0.25">
      <c r="A59" s="82"/>
      <c r="B59" s="190"/>
      <c r="C59" s="190"/>
      <c r="D59" s="190"/>
      <c r="E59" s="191"/>
      <c r="F59" s="192"/>
      <c r="G59" s="192"/>
      <c r="H59" s="192"/>
      <c r="I59" s="192"/>
      <c r="J59" s="192"/>
      <c r="K59" s="192"/>
      <c r="L59" s="192"/>
      <c r="M59" s="193"/>
      <c r="N59" s="84"/>
      <c r="O59" s="84"/>
      <c r="P59" s="162" t="s">
        <v>49</v>
      </c>
      <c r="Q59" s="190" t="s">
        <v>49</v>
      </c>
      <c r="R59" s="190"/>
      <c r="S59" s="190"/>
      <c r="T59" s="190"/>
      <c r="U59" s="190"/>
      <c r="V59" s="190"/>
      <c r="W59" s="162" t="s">
        <v>49</v>
      </c>
      <c r="X59" s="162" t="s">
        <v>49</v>
      </c>
      <c r="Y59" s="162" t="s">
        <v>49</v>
      </c>
      <c r="Z59" s="85"/>
      <c r="AA59" s="85"/>
      <c r="AB59" s="85"/>
      <c r="AC59" s="86"/>
      <c r="AD59" s="87">
        <f t="shared" si="14"/>
        <v>0</v>
      </c>
      <c r="AE59" s="47" t="str">
        <f t="shared" si="15"/>
        <v>N/D</v>
      </c>
      <c r="AF59" s="47" t="str">
        <f t="shared" si="16"/>
        <v>N/D</v>
      </c>
      <c r="AG59" s="47" t="str">
        <f t="shared" si="17"/>
        <v>N/D</v>
      </c>
      <c r="AH59" s="47" t="str">
        <f t="shared" si="18"/>
        <v>N/D</v>
      </c>
      <c r="AI59" s="47" t="str">
        <f t="shared" si="19"/>
        <v>N/D</v>
      </c>
      <c r="AK59" s="49"/>
    </row>
    <row r="60" spans="1:37" s="47" customFormat="1" ht="92.25" customHeight="1" x14ac:dyDescent="0.25">
      <c r="A60" s="82"/>
      <c r="B60" s="190"/>
      <c r="C60" s="190"/>
      <c r="D60" s="190"/>
      <c r="E60" s="191"/>
      <c r="F60" s="192"/>
      <c r="G60" s="192"/>
      <c r="H60" s="192"/>
      <c r="I60" s="192"/>
      <c r="J60" s="192"/>
      <c r="K60" s="192"/>
      <c r="L60" s="192"/>
      <c r="M60" s="193"/>
      <c r="N60" s="84"/>
      <c r="O60" s="84"/>
      <c r="P60" s="162" t="s">
        <v>49</v>
      </c>
      <c r="Q60" s="190" t="s">
        <v>49</v>
      </c>
      <c r="R60" s="190"/>
      <c r="S60" s="190"/>
      <c r="T60" s="190"/>
      <c r="U60" s="190"/>
      <c r="V60" s="190"/>
      <c r="W60" s="162" t="s">
        <v>49</v>
      </c>
      <c r="X60" s="162" t="s">
        <v>49</v>
      </c>
      <c r="Y60" s="162" t="s">
        <v>49</v>
      </c>
      <c r="Z60" s="85"/>
      <c r="AA60" s="85"/>
      <c r="AB60" s="85"/>
      <c r="AC60" s="86"/>
      <c r="AD60" s="87">
        <f t="shared" si="14"/>
        <v>0</v>
      </c>
      <c r="AE60" s="47" t="str">
        <f t="shared" si="15"/>
        <v>N/D</v>
      </c>
      <c r="AF60" s="47" t="str">
        <f t="shared" si="16"/>
        <v>N/D</v>
      </c>
      <c r="AG60" s="47" t="str">
        <f t="shared" si="17"/>
        <v>N/D</v>
      </c>
      <c r="AH60" s="47" t="str">
        <f t="shared" si="18"/>
        <v>N/D</v>
      </c>
      <c r="AI60" s="47" t="str">
        <f t="shared" si="19"/>
        <v>N/D</v>
      </c>
      <c r="AK60" s="49"/>
    </row>
    <row r="61" spans="1:37" s="47" customFormat="1" ht="92.25" customHeight="1" x14ac:dyDescent="0.25">
      <c r="A61" s="82"/>
      <c r="B61" s="190"/>
      <c r="C61" s="190"/>
      <c r="D61" s="190"/>
      <c r="E61" s="191"/>
      <c r="F61" s="192"/>
      <c r="G61" s="192"/>
      <c r="H61" s="192"/>
      <c r="I61" s="192"/>
      <c r="J61" s="192"/>
      <c r="K61" s="192"/>
      <c r="L61" s="192"/>
      <c r="M61" s="193"/>
      <c r="N61" s="84"/>
      <c r="O61" s="84"/>
      <c r="P61" s="162" t="s">
        <v>49</v>
      </c>
      <c r="Q61" s="190" t="s">
        <v>49</v>
      </c>
      <c r="R61" s="190"/>
      <c r="S61" s="190"/>
      <c r="T61" s="190"/>
      <c r="U61" s="190"/>
      <c r="V61" s="190"/>
      <c r="W61" s="162" t="s">
        <v>49</v>
      </c>
      <c r="X61" s="162" t="s">
        <v>49</v>
      </c>
      <c r="Y61" s="162" t="s">
        <v>49</v>
      </c>
      <c r="Z61" s="85"/>
      <c r="AA61" s="85"/>
      <c r="AB61" s="85"/>
      <c r="AC61" s="86"/>
      <c r="AD61" s="87">
        <f t="shared" si="14"/>
        <v>0</v>
      </c>
      <c r="AE61" s="47" t="str">
        <f t="shared" si="15"/>
        <v>N/D</v>
      </c>
      <c r="AF61" s="47" t="str">
        <f t="shared" si="16"/>
        <v>N/D</v>
      </c>
      <c r="AG61" s="47" t="str">
        <f t="shared" si="17"/>
        <v>N/D</v>
      </c>
      <c r="AH61" s="47" t="str">
        <f t="shared" si="18"/>
        <v>N/D</v>
      </c>
      <c r="AI61" s="47" t="str">
        <f t="shared" si="19"/>
        <v>N/D</v>
      </c>
      <c r="AK61" s="49"/>
    </row>
    <row r="62" spans="1:37" s="47" customFormat="1" ht="92.25" customHeight="1" x14ac:dyDescent="0.25">
      <c r="A62" s="82"/>
      <c r="B62" s="190"/>
      <c r="C62" s="190"/>
      <c r="D62" s="190"/>
      <c r="E62" s="191"/>
      <c r="F62" s="192"/>
      <c r="G62" s="192"/>
      <c r="H62" s="192"/>
      <c r="I62" s="192"/>
      <c r="J62" s="192"/>
      <c r="K62" s="192"/>
      <c r="L62" s="192"/>
      <c r="M62" s="193"/>
      <c r="N62" s="84"/>
      <c r="O62" s="84"/>
      <c r="P62" s="162" t="s">
        <v>49</v>
      </c>
      <c r="Q62" s="190" t="s">
        <v>49</v>
      </c>
      <c r="R62" s="190"/>
      <c r="S62" s="190"/>
      <c r="T62" s="190"/>
      <c r="U62" s="190"/>
      <c r="V62" s="190"/>
      <c r="W62" s="162" t="s">
        <v>49</v>
      </c>
      <c r="X62" s="162" t="s">
        <v>49</v>
      </c>
      <c r="Y62" s="162" t="s">
        <v>49</v>
      </c>
      <c r="Z62" s="85"/>
      <c r="AA62" s="85"/>
      <c r="AB62" s="85"/>
      <c r="AC62" s="86"/>
      <c r="AD62" s="87">
        <f t="shared" si="14"/>
        <v>0</v>
      </c>
      <c r="AE62" s="47" t="str">
        <f t="shared" si="15"/>
        <v>N/D</v>
      </c>
      <c r="AF62" s="47" t="str">
        <f t="shared" si="16"/>
        <v>N/D</v>
      </c>
      <c r="AG62" s="47" t="str">
        <f t="shared" si="17"/>
        <v>N/D</v>
      </c>
      <c r="AH62" s="47" t="str">
        <f t="shared" si="18"/>
        <v>N/D</v>
      </c>
      <c r="AI62" s="47" t="str">
        <f t="shared" si="19"/>
        <v>N/D</v>
      </c>
      <c r="AK62" s="49"/>
    </row>
    <row r="63" spans="1:37" s="47" customFormat="1" ht="92.25" customHeight="1" x14ac:dyDescent="0.25">
      <c r="A63" s="82"/>
      <c r="B63" s="190"/>
      <c r="C63" s="190"/>
      <c r="D63" s="190"/>
      <c r="E63" s="191"/>
      <c r="F63" s="192"/>
      <c r="G63" s="192"/>
      <c r="H63" s="192"/>
      <c r="I63" s="192"/>
      <c r="J63" s="192"/>
      <c r="K63" s="192"/>
      <c r="L63" s="192"/>
      <c r="M63" s="193"/>
      <c r="N63" s="84"/>
      <c r="O63" s="84"/>
      <c r="P63" s="162" t="s">
        <v>49</v>
      </c>
      <c r="Q63" s="190" t="s">
        <v>49</v>
      </c>
      <c r="R63" s="190"/>
      <c r="S63" s="190"/>
      <c r="T63" s="190"/>
      <c r="U63" s="190"/>
      <c r="V63" s="190"/>
      <c r="W63" s="162" t="s">
        <v>49</v>
      </c>
      <c r="X63" s="162" t="s">
        <v>49</v>
      </c>
      <c r="Y63" s="162" t="s">
        <v>49</v>
      </c>
      <c r="Z63" s="85"/>
      <c r="AA63" s="85"/>
      <c r="AB63" s="85"/>
      <c r="AC63" s="86"/>
      <c r="AD63" s="87">
        <f t="shared" si="14"/>
        <v>0</v>
      </c>
      <c r="AE63" s="47" t="str">
        <f t="shared" si="15"/>
        <v>N/D</v>
      </c>
      <c r="AF63" s="47" t="str">
        <f t="shared" si="16"/>
        <v>N/D</v>
      </c>
      <c r="AG63" s="47" t="str">
        <f t="shared" si="17"/>
        <v>N/D</v>
      </c>
      <c r="AH63" s="47" t="str">
        <f t="shared" si="18"/>
        <v>N/D</v>
      </c>
      <c r="AI63" s="47" t="str">
        <f t="shared" si="19"/>
        <v>N/D</v>
      </c>
      <c r="AK63" s="49"/>
    </row>
    <row r="64" spans="1:37" s="47" customFormat="1" ht="92.25" customHeight="1" x14ac:dyDescent="0.25">
      <c r="A64" s="82"/>
      <c r="B64" s="190"/>
      <c r="C64" s="190"/>
      <c r="D64" s="190"/>
      <c r="E64" s="191"/>
      <c r="F64" s="192"/>
      <c r="G64" s="192"/>
      <c r="H64" s="192"/>
      <c r="I64" s="192"/>
      <c r="J64" s="192"/>
      <c r="K64" s="192"/>
      <c r="L64" s="192"/>
      <c r="M64" s="193"/>
      <c r="N64" s="84"/>
      <c r="O64" s="84"/>
      <c r="P64" s="162" t="s">
        <v>49</v>
      </c>
      <c r="Q64" s="190" t="s">
        <v>49</v>
      </c>
      <c r="R64" s="190"/>
      <c r="S64" s="190"/>
      <c r="T64" s="190"/>
      <c r="U64" s="190"/>
      <c r="V64" s="190"/>
      <c r="W64" s="162" t="s">
        <v>49</v>
      </c>
      <c r="X64" s="162" t="s">
        <v>49</v>
      </c>
      <c r="Y64" s="162" t="s">
        <v>49</v>
      </c>
      <c r="Z64" s="85"/>
      <c r="AA64" s="85"/>
      <c r="AB64" s="85"/>
      <c r="AC64" s="86"/>
      <c r="AD64" s="87">
        <f t="shared" si="14"/>
        <v>0</v>
      </c>
      <c r="AE64" s="47" t="str">
        <f t="shared" si="15"/>
        <v>N/D</v>
      </c>
      <c r="AF64" s="47" t="str">
        <f t="shared" si="16"/>
        <v>N/D</v>
      </c>
      <c r="AG64" s="47" t="str">
        <f t="shared" si="17"/>
        <v>N/D</v>
      </c>
      <c r="AH64" s="47" t="str">
        <f t="shared" si="18"/>
        <v>N/D</v>
      </c>
      <c r="AI64" s="47" t="str">
        <f t="shared" si="19"/>
        <v>N/D</v>
      </c>
      <c r="AK64" s="49"/>
    </row>
    <row r="65" spans="1:43" s="47" customFormat="1" ht="92.25" customHeight="1" x14ac:dyDescent="0.25">
      <c r="A65" s="82"/>
      <c r="B65" s="190"/>
      <c r="C65" s="190"/>
      <c r="D65" s="190"/>
      <c r="E65" s="191"/>
      <c r="F65" s="192"/>
      <c r="G65" s="192"/>
      <c r="H65" s="192"/>
      <c r="I65" s="192"/>
      <c r="J65" s="192"/>
      <c r="K65" s="192"/>
      <c r="L65" s="192"/>
      <c r="M65" s="193"/>
      <c r="N65" s="84"/>
      <c r="O65" s="84"/>
      <c r="P65" s="162" t="s">
        <v>49</v>
      </c>
      <c r="Q65" s="190" t="s">
        <v>49</v>
      </c>
      <c r="R65" s="190"/>
      <c r="S65" s="190"/>
      <c r="T65" s="190"/>
      <c r="U65" s="190"/>
      <c r="V65" s="190"/>
      <c r="W65" s="162" t="s">
        <v>49</v>
      </c>
      <c r="X65" s="162" t="s">
        <v>49</v>
      </c>
      <c r="Y65" s="162" t="s">
        <v>49</v>
      </c>
      <c r="Z65" s="85"/>
      <c r="AA65" s="85"/>
      <c r="AB65" s="85"/>
      <c r="AC65" s="86"/>
      <c r="AD65" s="87">
        <f t="shared" si="14"/>
        <v>0</v>
      </c>
      <c r="AE65" s="47" t="str">
        <f t="shared" si="15"/>
        <v>N/D</v>
      </c>
      <c r="AF65" s="47" t="str">
        <f t="shared" si="16"/>
        <v>N/D</v>
      </c>
      <c r="AG65" s="47" t="str">
        <f t="shared" si="17"/>
        <v>N/D</v>
      </c>
      <c r="AH65" s="47" t="str">
        <f t="shared" si="18"/>
        <v>N/D</v>
      </c>
      <c r="AI65" s="47" t="str">
        <f t="shared" si="19"/>
        <v>N/D</v>
      </c>
      <c r="AK65" s="49"/>
    </row>
    <row r="66" spans="1:43" s="47" customFormat="1" ht="64.5" customHeight="1" x14ac:dyDescent="0.25">
      <c r="A66" s="82"/>
      <c r="B66" s="190"/>
      <c r="C66" s="190"/>
      <c r="D66" s="190"/>
      <c r="E66" s="191"/>
      <c r="F66" s="192"/>
      <c r="G66" s="192"/>
      <c r="H66" s="192"/>
      <c r="I66" s="192"/>
      <c r="J66" s="192"/>
      <c r="K66" s="192"/>
      <c r="L66" s="192"/>
      <c r="M66" s="193"/>
      <c r="N66" s="84"/>
      <c r="O66" s="84"/>
      <c r="P66" s="162" t="s">
        <v>49</v>
      </c>
      <c r="Q66" s="190" t="s">
        <v>49</v>
      </c>
      <c r="R66" s="190"/>
      <c r="S66" s="190"/>
      <c r="T66" s="190"/>
      <c r="U66" s="190"/>
      <c r="V66" s="190"/>
      <c r="W66" s="162" t="s">
        <v>49</v>
      </c>
      <c r="X66" s="162" t="s">
        <v>49</v>
      </c>
      <c r="Y66" s="162" t="s">
        <v>49</v>
      </c>
      <c r="Z66" s="85"/>
      <c r="AA66" s="85"/>
      <c r="AB66" s="85"/>
      <c r="AC66" s="86"/>
      <c r="AD66" s="87">
        <f t="shared" si="14"/>
        <v>0</v>
      </c>
      <c r="AE66" s="47" t="str">
        <f t="shared" si="15"/>
        <v>N/D</v>
      </c>
      <c r="AF66" s="47" t="str">
        <f t="shared" si="16"/>
        <v>N/D</v>
      </c>
      <c r="AG66" s="47" t="str">
        <f t="shared" si="17"/>
        <v>N/D</v>
      </c>
      <c r="AH66" s="47" t="str">
        <f t="shared" si="18"/>
        <v>N/D</v>
      </c>
      <c r="AI66" s="47" t="str">
        <f t="shared" si="19"/>
        <v>N/D</v>
      </c>
      <c r="AK66" s="49"/>
    </row>
    <row r="67" spans="1:43" ht="79.5" customHeight="1" x14ac:dyDescent="0.25">
      <c r="A67" s="69"/>
      <c r="B67" s="190"/>
      <c r="C67" s="190"/>
      <c r="D67" s="190"/>
      <c r="E67" s="191"/>
      <c r="F67" s="192"/>
      <c r="G67" s="192"/>
      <c r="H67" s="192"/>
      <c r="I67" s="192"/>
      <c r="J67" s="192"/>
      <c r="K67" s="192"/>
      <c r="L67" s="192"/>
      <c r="M67" s="193"/>
      <c r="N67" s="84"/>
      <c r="O67" s="84"/>
      <c r="P67" s="162" t="s">
        <v>49</v>
      </c>
      <c r="Q67" s="190" t="s">
        <v>49</v>
      </c>
      <c r="R67" s="190"/>
      <c r="S67" s="190"/>
      <c r="T67" s="190"/>
      <c r="U67" s="190"/>
      <c r="V67" s="190"/>
      <c r="W67" s="162" t="s">
        <v>49</v>
      </c>
      <c r="X67" s="162" t="s">
        <v>49</v>
      </c>
      <c r="Y67" s="162" t="s">
        <v>49</v>
      </c>
      <c r="Z67" s="85"/>
      <c r="AA67" s="85"/>
      <c r="AB67" s="85"/>
      <c r="AC67" s="86"/>
      <c r="AD67" s="87">
        <f t="shared" si="14"/>
        <v>0</v>
      </c>
      <c r="AE67" s="47" t="str">
        <f t="shared" si="15"/>
        <v>N/D</v>
      </c>
      <c r="AF67" s="47" t="str">
        <f t="shared" si="16"/>
        <v>N/D</v>
      </c>
      <c r="AG67" s="47" t="str">
        <f t="shared" si="17"/>
        <v>N/D</v>
      </c>
      <c r="AH67" s="47" t="str">
        <f t="shared" si="18"/>
        <v>N/D</v>
      </c>
      <c r="AI67" s="47" t="str">
        <f t="shared" si="19"/>
        <v>N/D</v>
      </c>
      <c r="AJ67" s="47"/>
      <c r="AK67" s="49"/>
    </row>
    <row r="68" spans="1:43" ht="79.5" customHeight="1" x14ac:dyDescent="0.25">
      <c r="A68" s="69"/>
      <c r="B68" s="196"/>
      <c r="C68" s="196"/>
      <c r="D68" s="196"/>
      <c r="E68" s="197"/>
      <c r="F68" s="198"/>
      <c r="G68" s="198"/>
      <c r="H68" s="198"/>
      <c r="I68" s="198"/>
      <c r="J68" s="198"/>
      <c r="K68" s="198"/>
      <c r="L68" s="198"/>
      <c r="M68" s="199"/>
      <c r="N68" s="88"/>
      <c r="O68" s="88"/>
      <c r="P68" s="162" t="s">
        <v>49</v>
      </c>
      <c r="Q68" s="190" t="s">
        <v>49</v>
      </c>
      <c r="R68" s="190"/>
      <c r="S68" s="190"/>
      <c r="T68" s="190"/>
      <c r="U68" s="190"/>
      <c r="V68" s="190"/>
      <c r="W68" s="162" t="s">
        <v>49</v>
      </c>
      <c r="X68" s="162" t="s">
        <v>49</v>
      </c>
      <c r="Y68" s="162" t="s">
        <v>49</v>
      </c>
      <c r="Z68" s="89"/>
      <c r="AA68" s="89"/>
      <c r="AB68" s="89"/>
      <c r="AC68" s="90"/>
      <c r="AD68" s="87">
        <f t="shared" si="14"/>
        <v>0</v>
      </c>
      <c r="AE68" s="47" t="str">
        <f t="shared" si="15"/>
        <v>N/D</v>
      </c>
      <c r="AF68" s="47" t="str">
        <f t="shared" si="16"/>
        <v>N/D</v>
      </c>
      <c r="AG68" s="47" t="str">
        <f t="shared" si="17"/>
        <v>N/D</v>
      </c>
      <c r="AH68" s="47" t="str">
        <f t="shared" si="18"/>
        <v>N/D</v>
      </c>
      <c r="AI68" s="47" t="str">
        <f t="shared" si="19"/>
        <v>N/D</v>
      </c>
      <c r="AJ68" s="47"/>
      <c r="AK68" s="49"/>
    </row>
    <row r="69" spans="1:43" s="47" customFormat="1" ht="79.5" customHeight="1" x14ac:dyDescent="0.25">
      <c r="A69" s="65"/>
      <c r="B69" s="196"/>
      <c r="C69" s="196"/>
      <c r="D69" s="196"/>
      <c r="E69" s="197"/>
      <c r="F69" s="198"/>
      <c r="G69" s="198"/>
      <c r="H69" s="198"/>
      <c r="I69" s="198"/>
      <c r="J69" s="198"/>
      <c r="K69" s="198"/>
      <c r="L69" s="198"/>
      <c r="M69" s="199"/>
      <c r="N69" s="88"/>
      <c r="O69" s="88"/>
      <c r="P69" s="162" t="s">
        <v>49</v>
      </c>
      <c r="Q69" s="190" t="s">
        <v>49</v>
      </c>
      <c r="R69" s="190"/>
      <c r="S69" s="190"/>
      <c r="T69" s="190"/>
      <c r="U69" s="190"/>
      <c r="V69" s="190"/>
      <c r="W69" s="162" t="s">
        <v>49</v>
      </c>
      <c r="X69" s="162" t="s">
        <v>49</v>
      </c>
      <c r="Y69" s="162" t="s">
        <v>49</v>
      </c>
      <c r="Z69" s="89"/>
      <c r="AA69" s="89"/>
      <c r="AB69" s="89"/>
      <c r="AC69" s="90"/>
      <c r="AD69" s="87">
        <f t="shared" si="14"/>
        <v>0</v>
      </c>
      <c r="AE69" s="47" t="str">
        <f t="shared" si="15"/>
        <v>N/D</v>
      </c>
      <c r="AF69" s="47" t="str">
        <f t="shared" si="16"/>
        <v>N/D</v>
      </c>
      <c r="AG69" s="47" t="str">
        <f t="shared" si="17"/>
        <v>N/D</v>
      </c>
      <c r="AH69" s="47" t="str">
        <f t="shared" si="18"/>
        <v>N/D</v>
      </c>
      <c r="AI69" s="47" t="str">
        <f t="shared" si="19"/>
        <v>N/D</v>
      </c>
      <c r="AK69" s="92"/>
      <c r="AL69" s="38"/>
      <c r="AM69" s="38"/>
      <c r="AN69" s="38"/>
      <c r="AO69" s="38"/>
      <c r="AP69" s="38"/>
      <c r="AQ69" s="38"/>
    </row>
    <row r="70" spans="1:43" ht="79.5" customHeight="1" x14ac:dyDescent="0.25">
      <c r="A70" s="91"/>
      <c r="B70" s="196"/>
      <c r="C70" s="196"/>
      <c r="D70" s="196"/>
      <c r="E70" s="197"/>
      <c r="F70" s="198"/>
      <c r="G70" s="198"/>
      <c r="H70" s="198"/>
      <c r="I70" s="198"/>
      <c r="J70" s="198"/>
      <c r="K70" s="198"/>
      <c r="L70" s="198"/>
      <c r="M70" s="199"/>
      <c r="N70" s="88"/>
      <c r="O70" s="88"/>
      <c r="P70" s="162" t="s">
        <v>49</v>
      </c>
      <c r="Q70" s="190" t="s">
        <v>49</v>
      </c>
      <c r="R70" s="190"/>
      <c r="S70" s="190"/>
      <c r="T70" s="190"/>
      <c r="U70" s="190"/>
      <c r="V70" s="190"/>
      <c r="W70" s="162" t="s">
        <v>49</v>
      </c>
      <c r="X70" s="162" t="s">
        <v>49</v>
      </c>
      <c r="Y70" s="162" t="s">
        <v>49</v>
      </c>
      <c r="Z70" s="89"/>
      <c r="AA70" s="89"/>
      <c r="AB70" s="89"/>
      <c r="AC70" s="90"/>
      <c r="AD70" s="87">
        <f t="shared" si="14"/>
        <v>0</v>
      </c>
      <c r="AE70" s="47" t="str">
        <f t="shared" si="15"/>
        <v>N/D</v>
      </c>
      <c r="AF70" s="47" t="str">
        <f t="shared" si="16"/>
        <v>N/D</v>
      </c>
      <c r="AG70" s="47" t="str">
        <f t="shared" si="17"/>
        <v>N/D</v>
      </c>
      <c r="AH70" s="47" t="str">
        <f t="shared" si="18"/>
        <v>N/D</v>
      </c>
      <c r="AI70" s="47" t="str">
        <f t="shared" si="19"/>
        <v>N/D</v>
      </c>
      <c r="AJ70" s="47"/>
      <c r="AK70" s="92"/>
      <c r="AL70" s="91"/>
      <c r="AM70" s="91"/>
      <c r="AN70" s="91"/>
      <c r="AO70" s="91"/>
      <c r="AP70" s="91"/>
      <c r="AQ70" s="91"/>
    </row>
    <row r="71" spans="1:43" s="76" customFormat="1" ht="79.5" customHeight="1" x14ac:dyDescent="0.25">
      <c r="A71" s="93"/>
      <c r="B71" s="196"/>
      <c r="C71" s="196"/>
      <c r="D71" s="196"/>
      <c r="E71" s="197"/>
      <c r="F71" s="198"/>
      <c r="G71" s="198"/>
      <c r="H71" s="198"/>
      <c r="I71" s="198"/>
      <c r="J71" s="198"/>
      <c r="K71" s="198"/>
      <c r="L71" s="198"/>
      <c r="M71" s="199"/>
      <c r="N71" s="88"/>
      <c r="O71" s="88"/>
      <c r="P71" s="162" t="s">
        <v>49</v>
      </c>
      <c r="Q71" s="190" t="s">
        <v>49</v>
      </c>
      <c r="R71" s="190"/>
      <c r="S71" s="190"/>
      <c r="T71" s="190"/>
      <c r="U71" s="190"/>
      <c r="V71" s="190"/>
      <c r="W71" s="162" t="s">
        <v>49</v>
      </c>
      <c r="X71" s="162" t="s">
        <v>49</v>
      </c>
      <c r="Y71" s="162" t="s">
        <v>49</v>
      </c>
      <c r="Z71" s="89"/>
      <c r="AA71" s="89"/>
      <c r="AB71" s="89"/>
      <c r="AC71" s="90"/>
      <c r="AD71" s="87">
        <f t="shared" si="14"/>
        <v>0</v>
      </c>
      <c r="AE71" s="47" t="str">
        <f t="shared" si="15"/>
        <v>N/D</v>
      </c>
      <c r="AF71" s="47" t="str">
        <f t="shared" si="16"/>
        <v>N/D</v>
      </c>
      <c r="AG71" s="47" t="str">
        <f t="shared" si="17"/>
        <v>N/D</v>
      </c>
      <c r="AH71" s="47" t="str">
        <f t="shared" si="18"/>
        <v>N/D</v>
      </c>
      <c r="AI71" s="47" t="str">
        <f t="shared" si="19"/>
        <v>N/D</v>
      </c>
      <c r="AJ71" s="47"/>
      <c r="AK71" s="66"/>
      <c r="AL71" s="93"/>
      <c r="AM71" s="93"/>
      <c r="AN71" s="93"/>
      <c r="AO71" s="93"/>
      <c r="AP71" s="93"/>
      <c r="AQ71" s="93"/>
    </row>
    <row r="72" spans="1:43" ht="79.5" customHeight="1" x14ac:dyDescent="0.25">
      <c r="A72" s="91"/>
      <c r="B72" s="196"/>
      <c r="C72" s="196"/>
      <c r="D72" s="196"/>
      <c r="E72" s="197"/>
      <c r="F72" s="198"/>
      <c r="G72" s="198"/>
      <c r="H72" s="198"/>
      <c r="I72" s="198"/>
      <c r="J72" s="198"/>
      <c r="K72" s="198"/>
      <c r="L72" s="198"/>
      <c r="M72" s="199"/>
      <c r="N72" s="88"/>
      <c r="O72" s="88"/>
      <c r="P72" s="162" t="s">
        <v>49</v>
      </c>
      <c r="Q72" s="190" t="s">
        <v>49</v>
      </c>
      <c r="R72" s="190"/>
      <c r="S72" s="190"/>
      <c r="T72" s="190"/>
      <c r="U72" s="190"/>
      <c r="V72" s="190"/>
      <c r="W72" s="162" t="s">
        <v>49</v>
      </c>
      <c r="X72" s="162" t="s">
        <v>49</v>
      </c>
      <c r="Y72" s="162" t="s">
        <v>49</v>
      </c>
      <c r="Z72" s="89"/>
      <c r="AA72" s="89"/>
      <c r="AB72" s="89"/>
      <c r="AC72" s="90"/>
      <c r="AD72" s="87">
        <f t="shared" si="14"/>
        <v>0</v>
      </c>
      <c r="AE72" s="47" t="str">
        <f t="shared" si="15"/>
        <v>N/D</v>
      </c>
      <c r="AF72" s="47" t="str">
        <f t="shared" si="16"/>
        <v>N/D</v>
      </c>
      <c r="AG72" s="47" t="str">
        <f t="shared" si="17"/>
        <v>N/D</v>
      </c>
      <c r="AH72" s="47" t="str">
        <f t="shared" si="18"/>
        <v>N/D</v>
      </c>
      <c r="AI72" s="47" t="str">
        <f t="shared" si="19"/>
        <v>N/D</v>
      </c>
      <c r="AJ72" s="47"/>
      <c r="AK72" s="92"/>
      <c r="AL72" s="91"/>
      <c r="AM72" s="91"/>
      <c r="AN72" s="91"/>
      <c r="AO72" s="91"/>
      <c r="AP72" s="91"/>
      <c r="AQ72" s="91"/>
    </row>
    <row r="73" spans="1:43" ht="79.5" customHeight="1" x14ac:dyDescent="0.25">
      <c r="A73" s="91"/>
      <c r="B73" s="196"/>
      <c r="C73" s="196"/>
      <c r="D73" s="196"/>
      <c r="E73" s="197"/>
      <c r="F73" s="198"/>
      <c r="G73" s="198"/>
      <c r="H73" s="198"/>
      <c r="I73" s="198"/>
      <c r="J73" s="198"/>
      <c r="K73" s="198"/>
      <c r="L73" s="198"/>
      <c r="M73" s="199"/>
      <c r="N73" s="88"/>
      <c r="O73" s="88"/>
      <c r="P73" s="162" t="s">
        <v>49</v>
      </c>
      <c r="Q73" s="190" t="s">
        <v>49</v>
      </c>
      <c r="R73" s="190"/>
      <c r="S73" s="190"/>
      <c r="T73" s="190"/>
      <c r="U73" s="190"/>
      <c r="V73" s="190"/>
      <c r="W73" s="162" t="s">
        <v>49</v>
      </c>
      <c r="X73" s="162" t="s">
        <v>49</v>
      </c>
      <c r="Y73" s="162" t="s">
        <v>49</v>
      </c>
      <c r="Z73" s="89"/>
      <c r="AA73" s="89"/>
      <c r="AB73" s="89"/>
      <c r="AC73" s="90"/>
      <c r="AD73" s="87">
        <f t="shared" si="14"/>
        <v>0</v>
      </c>
      <c r="AE73" s="47" t="str">
        <f t="shared" si="15"/>
        <v>N/D</v>
      </c>
      <c r="AF73" s="47" t="str">
        <f t="shared" si="16"/>
        <v>N/D</v>
      </c>
      <c r="AG73" s="47" t="str">
        <f t="shared" si="17"/>
        <v>N/D</v>
      </c>
      <c r="AH73" s="47" t="str">
        <f t="shared" si="18"/>
        <v>N/D</v>
      </c>
      <c r="AI73" s="47" t="str">
        <f t="shared" si="19"/>
        <v>N/D</v>
      </c>
      <c r="AJ73" s="47"/>
      <c r="AK73" s="94"/>
      <c r="AL73" s="91"/>
      <c r="AM73" s="91"/>
      <c r="AN73" s="91"/>
      <c r="AO73" s="91"/>
      <c r="AP73" s="91"/>
      <c r="AQ73" s="91"/>
    </row>
    <row r="74" spans="1:43" ht="79.5" customHeight="1" x14ac:dyDescent="0.25">
      <c r="A74" s="91"/>
      <c r="B74" s="196"/>
      <c r="C74" s="196"/>
      <c r="D74" s="196"/>
      <c r="E74" s="197"/>
      <c r="F74" s="198"/>
      <c r="G74" s="198"/>
      <c r="H74" s="198"/>
      <c r="I74" s="198"/>
      <c r="J74" s="198"/>
      <c r="K74" s="198"/>
      <c r="L74" s="198"/>
      <c r="M74" s="199"/>
      <c r="N74" s="88"/>
      <c r="O74" s="88"/>
      <c r="P74" s="162" t="s">
        <v>49</v>
      </c>
      <c r="Q74" s="190" t="s">
        <v>49</v>
      </c>
      <c r="R74" s="190"/>
      <c r="S74" s="190"/>
      <c r="T74" s="190"/>
      <c r="U74" s="190"/>
      <c r="V74" s="190"/>
      <c r="W74" s="162" t="s">
        <v>49</v>
      </c>
      <c r="X74" s="162" t="s">
        <v>49</v>
      </c>
      <c r="Y74" s="162" t="s">
        <v>49</v>
      </c>
      <c r="Z74" s="89"/>
      <c r="AA74" s="89"/>
      <c r="AB74" s="89"/>
      <c r="AC74" s="90"/>
      <c r="AD74" s="87">
        <f t="shared" si="14"/>
        <v>0</v>
      </c>
      <c r="AE74" s="47" t="str">
        <f t="shared" si="15"/>
        <v>N/D</v>
      </c>
      <c r="AF74" s="47" t="str">
        <f t="shared" si="16"/>
        <v>N/D</v>
      </c>
      <c r="AG74" s="47" t="str">
        <f t="shared" si="17"/>
        <v>N/D</v>
      </c>
      <c r="AH74" s="47" t="str">
        <f t="shared" si="18"/>
        <v>N/D</v>
      </c>
      <c r="AI74" s="47" t="str">
        <f t="shared" si="19"/>
        <v>N/D</v>
      </c>
      <c r="AJ74" s="47"/>
      <c r="AK74" s="92"/>
      <c r="AL74" s="91"/>
      <c r="AM74" s="91"/>
      <c r="AN74" s="91"/>
      <c r="AO74" s="91"/>
      <c r="AP74" s="91"/>
      <c r="AQ74" s="91"/>
    </row>
    <row r="75" spans="1:43" ht="79.5" customHeight="1" x14ac:dyDescent="0.25">
      <c r="A75" s="91"/>
      <c r="B75" s="196"/>
      <c r="C75" s="196"/>
      <c r="D75" s="196"/>
      <c r="E75" s="197"/>
      <c r="F75" s="198"/>
      <c r="G75" s="198"/>
      <c r="H75" s="198"/>
      <c r="I75" s="198"/>
      <c r="J75" s="198"/>
      <c r="K75" s="198"/>
      <c r="L75" s="198"/>
      <c r="M75" s="199"/>
      <c r="N75" s="88"/>
      <c r="O75" s="88"/>
      <c r="P75" s="162" t="s">
        <v>49</v>
      </c>
      <c r="Q75" s="190" t="s">
        <v>49</v>
      </c>
      <c r="R75" s="190"/>
      <c r="S75" s="190"/>
      <c r="T75" s="190"/>
      <c r="U75" s="190"/>
      <c r="V75" s="190"/>
      <c r="W75" s="162" t="s">
        <v>49</v>
      </c>
      <c r="X75" s="162" t="s">
        <v>49</v>
      </c>
      <c r="Y75" s="162" t="s">
        <v>49</v>
      </c>
      <c r="Z75" s="89"/>
      <c r="AA75" s="89"/>
      <c r="AB75" s="89"/>
      <c r="AC75" s="90"/>
      <c r="AD75" s="87">
        <f t="shared" si="14"/>
        <v>0</v>
      </c>
      <c r="AE75" s="47" t="str">
        <f t="shared" si="15"/>
        <v>N/D</v>
      </c>
      <c r="AF75" s="47" t="str">
        <f t="shared" si="16"/>
        <v>N/D</v>
      </c>
      <c r="AG75" s="47" t="str">
        <f t="shared" si="17"/>
        <v>N/D</v>
      </c>
      <c r="AH75" s="47" t="str">
        <f t="shared" si="18"/>
        <v>N/D</v>
      </c>
      <c r="AI75" s="47" t="str">
        <f t="shared" si="19"/>
        <v>N/D</v>
      </c>
      <c r="AJ75" s="47"/>
      <c r="AK75" s="92"/>
      <c r="AL75" s="91"/>
      <c r="AM75" s="91"/>
      <c r="AN75" s="91"/>
      <c r="AO75" s="91"/>
      <c r="AP75" s="91"/>
      <c r="AQ75" s="91"/>
    </row>
    <row r="76" spans="1:43" ht="79.5" customHeight="1" x14ac:dyDescent="0.25">
      <c r="A76" s="91"/>
      <c r="B76" s="196"/>
      <c r="C76" s="196"/>
      <c r="D76" s="196"/>
      <c r="E76" s="197"/>
      <c r="F76" s="198"/>
      <c r="G76" s="198"/>
      <c r="H76" s="198"/>
      <c r="I76" s="198"/>
      <c r="J76" s="198"/>
      <c r="K76" s="198"/>
      <c r="L76" s="198"/>
      <c r="M76" s="199"/>
      <c r="N76" s="88"/>
      <c r="O76" s="88"/>
      <c r="P76" s="162" t="s">
        <v>49</v>
      </c>
      <c r="Q76" s="190" t="s">
        <v>49</v>
      </c>
      <c r="R76" s="190"/>
      <c r="S76" s="190"/>
      <c r="T76" s="190"/>
      <c r="U76" s="190"/>
      <c r="V76" s="190"/>
      <c r="W76" s="162" t="s">
        <v>49</v>
      </c>
      <c r="X76" s="162" t="s">
        <v>49</v>
      </c>
      <c r="Y76" s="162" t="s">
        <v>49</v>
      </c>
      <c r="Z76" s="89"/>
      <c r="AA76" s="89"/>
      <c r="AB76" s="89"/>
      <c r="AC76" s="90"/>
      <c r="AD76" s="87">
        <f t="shared" si="14"/>
        <v>0</v>
      </c>
      <c r="AE76" s="47" t="str">
        <f t="shared" si="15"/>
        <v>N/D</v>
      </c>
      <c r="AF76" s="47" t="str">
        <f t="shared" si="16"/>
        <v>N/D</v>
      </c>
      <c r="AG76" s="47" t="str">
        <f t="shared" si="17"/>
        <v>N/D</v>
      </c>
      <c r="AH76" s="47" t="str">
        <f t="shared" si="18"/>
        <v>N/D</v>
      </c>
      <c r="AI76" s="47" t="str">
        <f t="shared" si="19"/>
        <v>N/D</v>
      </c>
      <c r="AJ76" s="47"/>
      <c r="AK76" s="92"/>
      <c r="AL76" s="91"/>
      <c r="AM76" s="91"/>
      <c r="AN76" s="91"/>
      <c r="AO76" s="91"/>
      <c r="AP76" s="91"/>
      <c r="AQ76" s="91"/>
    </row>
    <row r="77" spans="1:43" ht="79.5" customHeight="1" x14ac:dyDescent="0.25">
      <c r="A77" s="91"/>
      <c r="B77" s="196"/>
      <c r="C77" s="196"/>
      <c r="D77" s="196"/>
      <c r="E77" s="197"/>
      <c r="F77" s="198"/>
      <c r="G77" s="198"/>
      <c r="H77" s="198"/>
      <c r="I77" s="198"/>
      <c r="J77" s="198"/>
      <c r="K77" s="198"/>
      <c r="L77" s="198"/>
      <c r="M77" s="199"/>
      <c r="N77" s="88"/>
      <c r="O77" s="88"/>
      <c r="P77" s="162" t="s">
        <v>49</v>
      </c>
      <c r="Q77" s="190" t="s">
        <v>49</v>
      </c>
      <c r="R77" s="190"/>
      <c r="S77" s="190"/>
      <c r="T77" s="190"/>
      <c r="U77" s="190"/>
      <c r="V77" s="190"/>
      <c r="W77" s="162" t="s">
        <v>49</v>
      </c>
      <c r="X77" s="162" t="s">
        <v>49</v>
      </c>
      <c r="Y77" s="162" t="s">
        <v>49</v>
      </c>
      <c r="Z77" s="89"/>
      <c r="AA77" s="89"/>
      <c r="AB77" s="89"/>
      <c r="AC77" s="90"/>
      <c r="AD77" s="87">
        <f t="shared" si="14"/>
        <v>0</v>
      </c>
      <c r="AE77" s="47" t="str">
        <f t="shared" si="15"/>
        <v>N/D</v>
      </c>
      <c r="AF77" s="47" t="str">
        <f t="shared" si="16"/>
        <v>N/D</v>
      </c>
      <c r="AG77" s="47" t="str">
        <f t="shared" si="17"/>
        <v>N/D</v>
      </c>
      <c r="AH77" s="47" t="str">
        <f t="shared" si="18"/>
        <v>N/D</v>
      </c>
      <c r="AI77" s="47" t="str">
        <f t="shared" si="19"/>
        <v>N/D</v>
      </c>
      <c r="AJ77" s="47"/>
      <c r="AK77" s="92"/>
      <c r="AL77" s="91"/>
      <c r="AM77" s="91"/>
      <c r="AN77" s="91"/>
      <c r="AO77" s="91"/>
      <c r="AP77" s="91"/>
      <c r="AQ77" s="91"/>
    </row>
    <row r="78" spans="1:43" ht="79.5" customHeight="1" x14ac:dyDescent="0.25">
      <c r="A78" s="91"/>
      <c r="B78" s="196"/>
      <c r="C78" s="196"/>
      <c r="D78" s="196"/>
      <c r="E78" s="197"/>
      <c r="F78" s="198"/>
      <c r="G78" s="198"/>
      <c r="H78" s="198"/>
      <c r="I78" s="198"/>
      <c r="J78" s="198"/>
      <c r="K78" s="198"/>
      <c r="L78" s="198"/>
      <c r="M78" s="199"/>
      <c r="N78" s="88"/>
      <c r="O78" s="88"/>
      <c r="P78" s="162" t="s">
        <v>49</v>
      </c>
      <c r="Q78" s="190" t="s">
        <v>49</v>
      </c>
      <c r="R78" s="190"/>
      <c r="S78" s="190"/>
      <c r="T78" s="190"/>
      <c r="U78" s="190"/>
      <c r="V78" s="190"/>
      <c r="W78" s="162" t="s">
        <v>49</v>
      </c>
      <c r="X78" s="162" t="s">
        <v>49</v>
      </c>
      <c r="Y78" s="162" t="s">
        <v>49</v>
      </c>
      <c r="Z78" s="89"/>
      <c r="AA78" s="89"/>
      <c r="AB78" s="89"/>
      <c r="AC78" s="90"/>
      <c r="AD78" s="87">
        <f t="shared" si="14"/>
        <v>0</v>
      </c>
      <c r="AE78" s="47" t="str">
        <f t="shared" si="15"/>
        <v>N/D</v>
      </c>
      <c r="AF78" s="47" t="str">
        <f t="shared" si="16"/>
        <v>N/D</v>
      </c>
      <c r="AG78" s="47" t="str">
        <f t="shared" si="17"/>
        <v>N/D</v>
      </c>
      <c r="AH78" s="47" t="str">
        <f t="shared" si="18"/>
        <v>N/D</v>
      </c>
      <c r="AI78" s="47" t="str">
        <f t="shared" si="19"/>
        <v>N/D</v>
      </c>
      <c r="AJ78" s="47"/>
      <c r="AK78" s="92"/>
      <c r="AL78" s="91"/>
      <c r="AM78" s="91"/>
      <c r="AN78" s="91"/>
      <c r="AO78" s="91"/>
      <c r="AP78" s="91"/>
      <c r="AQ78" s="91"/>
    </row>
    <row r="79" spans="1:43" ht="79.5" customHeight="1" x14ac:dyDescent="0.25">
      <c r="A79" s="91"/>
      <c r="B79" s="196"/>
      <c r="C79" s="196"/>
      <c r="D79" s="196"/>
      <c r="E79" s="197"/>
      <c r="F79" s="198"/>
      <c r="G79" s="198"/>
      <c r="H79" s="198"/>
      <c r="I79" s="198"/>
      <c r="J79" s="198"/>
      <c r="K79" s="198"/>
      <c r="L79" s="198"/>
      <c r="M79" s="199"/>
      <c r="N79" s="88"/>
      <c r="O79" s="88"/>
      <c r="P79" s="162" t="s">
        <v>49</v>
      </c>
      <c r="Q79" s="190" t="s">
        <v>49</v>
      </c>
      <c r="R79" s="190"/>
      <c r="S79" s="190"/>
      <c r="T79" s="190"/>
      <c r="U79" s="190"/>
      <c r="V79" s="190"/>
      <c r="W79" s="162" t="s">
        <v>49</v>
      </c>
      <c r="X79" s="162" t="s">
        <v>49</v>
      </c>
      <c r="Y79" s="162" t="s">
        <v>49</v>
      </c>
      <c r="Z79" s="89"/>
      <c r="AA79" s="89"/>
      <c r="AB79" s="89"/>
      <c r="AC79" s="90"/>
      <c r="AD79" s="87">
        <f t="shared" si="14"/>
        <v>0</v>
      </c>
      <c r="AE79" s="47" t="str">
        <f t="shared" si="15"/>
        <v>N/D</v>
      </c>
      <c r="AF79" s="47" t="str">
        <f t="shared" si="16"/>
        <v>N/D</v>
      </c>
      <c r="AG79" s="47" t="str">
        <f t="shared" si="17"/>
        <v>N/D</v>
      </c>
      <c r="AH79" s="47" t="str">
        <f t="shared" si="18"/>
        <v>N/D</v>
      </c>
      <c r="AI79" s="47" t="str">
        <f t="shared" si="19"/>
        <v>N/D</v>
      </c>
      <c r="AJ79" s="47"/>
      <c r="AK79" s="92"/>
      <c r="AL79" s="91"/>
      <c r="AM79" s="91"/>
      <c r="AN79" s="91"/>
      <c r="AO79" s="91"/>
      <c r="AP79" s="91"/>
      <c r="AQ79" s="91"/>
    </row>
    <row r="80" spans="1:43" ht="79.5" customHeight="1" x14ac:dyDescent="0.25">
      <c r="A80" s="91"/>
      <c r="B80" s="196"/>
      <c r="C80" s="196"/>
      <c r="D80" s="196"/>
      <c r="E80" s="197"/>
      <c r="F80" s="198"/>
      <c r="G80" s="198"/>
      <c r="H80" s="198"/>
      <c r="I80" s="198"/>
      <c r="J80" s="198"/>
      <c r="K80" s="198"/>
      <c r="L80" s="198"/>
      <c r="M80" s="199"/>
      <c r="N80" s="88"/>
      <c r="O80" s="88"/>
      <c r="P80" s="162" t="s">
        <v>49</v>
      </c>
      <c r="Q80" s="190" t="s">
        <v>49</v>
      </c>
      <c r="R80" s="190"/>
      <c r="S80" s="190"/>
      <c r="T80" s="190"/>
      <c r="U80" s="190"/>
      <c r="V80" s="190"/>
      <c r="W80" s="162" t="s">
        <v>49</v>
      </c>
      <c r="X80" s="162" t="s">
        <v>49</v>
      </c>
      <c r="Y80" s="162" t="s">
        <v>49</v>
      </c>
      <c r="Z80" s="89"/>
      <c r="AA80" s="89"/>
      <c r="AB80" s="89"/>
      <c r="AC80" s="90"/>
      <c r="AD80" s="87">
        <f t="shared" si="14"/>
        <v>0</v>
      </c>
      <c r="AE80" s="47" t="str">
        <f t="shared" si="15"/>
        <v>N/D</v>
      </c>
      <c r="AF80" s="47" t="str">
        <f t="shared" si="16"/>
        <v>N/D</v>
      </c>
      <c r="AG80" s="47" t="str">
        <f t="shared" si="17"/>
        <v>N/D</v>
      </c>
      <c r="AH80" s="47" t="str">
        <f t="shared" si="18"/>
        <v>N/D</v>
      </c>
      <c r="AI80" s="47" t="str">
        <f t="shared" si="19"/>
        <v>N/D</v>
      </c>
      <c r="AJ80" s="47"/>
      <c r="AK80" s="92"/>
      <c r="AL80" s="91"/>
      <c r="AM80" s="91"/>
      <c r="AN80" s="91"/>
      <c r="AO80" s="91"/>
      <c r="AP80" s="91"/>
      <c r="AQ80" s="91"/>
    </row>
    <row r="81" spans="1:43" ht="79.5" customHeight="1" x14ac:dyDescent="0.25">
      <c r="A81" s="91"/>
      <c r="B81" s="196"/>
      <c r="C81" s="196"/>
      <c r="D81" s="196"/>
      <c r="E81" s="197"/>
      <c r="F81" s="198"/>
      <c r="G81" s="198"/>
      <c r="H81" s="198"/>
      <c r="I81" s="198"/>
      <c r="J81" s="198"/>
      <c r="K81" s="198"/>
      <c r="L81" s="198"/>
      <c r="M81" s="199"/>
      <c r="N81" s="88"/>
      <c r="O81" s="88"/>
      <c r="P81" s="162" t="s">
        <v>49</v>
      </c>
      <c r="Q81" s="190" t="s">
        <v>49</v>
      </c>
      <c r="R81" s="190"/>
      <c r="S81" s="190"/>
      <c r="T81" s="190"/>
      <c r="U81" s="190"/>
      <c r="V81" s="190"/>
      <c r="W81" s="162" t="s">
        <v>49</v>
      </c>
      <c r="X81" s="162" t="s">
        <v>49</v>
      </c>
      <c r="Y81" s="162" t="s">
        <v>49</v>
      </c>
      <c r="Z81" s="89"/>
      <c r="AA81" s="89"/>
      <c r="AB81" s="89"/>
      <c r="AC81" s="90"/>
      <c r="AD81" s="87">
        <f t="shared" si="14"/>
        <v>0</v>
      </c>
      <c r="AE81" s="47" t="str">
        <f t="shared" si="15"/>
        <v>N/D</v>
      </c>
      <c r="AF81" s="47" t="str">
        <f t="shared" si="16"/>
        <v>N/D</v>
      </c>
      <c r="AG81" s="47" t="str">
        <f t="shared" si="17"/>
        <v>N/D</v>
      </c>
      <c r="AH81" s="47" t="str">
        <f t="shared" si="18"/>
        <v>N/D</v>
      </c>
      <c r="AI81" s="47" t="str">
        <f t="shared" si="19"/>
        <v>N/D</v>
      </c>
      <c r="AJ81" s="47"/>
      <c r="AK81" s="92"/>
      <c r="AL81" s="91"/>
      <c r="AM81" s="91"/>
      <c r="AN81" s="91"/>
      <c r="AO81" s="91"/>
      <c r="AP81" s="91"/>
      <c r="AQ81" s="91"/>
    </row>
    <row r="82" spans="1:43" ht="79.5" customHeight="1" x14ac:dyDescent="0.25">
      <c r="A82" s="91"/>
      <c r="B82" s="196"/>
      <c r="C82" s="196"/>
      <c r="D82" s="196"/>
      <c r="E82" s="197"/>
      <c r="F82" s="198"/>
      <c r="G82" s="198"/>
      <c r="H82" s="198"/>
      <c r="I82" s="198"/>
      <c r="J82" s="198"/>
      <c r="K82" s="198"/>
      <c r="L82" s="198"/>
      <c r="M82" s="199"/>
      <c r="N82" s="88"/>
      <c r="O82" s="88"/>
      <c r="P82" s="162" t="s">
        <v>49</v>
      </c>
      <c r="Q82" s="190" t="s">
        <v>49</v>
      </c>
      <c r="R82" s="190"/>
      <c r="S82" s="190"/>
      <c r="T82" s="190"/>
      <c r="U82" s="190"/>
      <c r="V82" s="190"/>
      <c r="W82" s="162" t="s">
        <v>49</v>
      </c>
      <c r="X82" s="162" t="s">
        <v>49</v>
      </c>
      <c r="Y82" s="162" t="s">
        <v>49</v>
      </c>
      <c r="Z82" s="89"/>
      <c r="AA82" s="89"/>
      <c r="AB82" s="89"/>
      <c r="AC82" s="90"/>
      <c r="AD82" s="87">
        <f t="shared" si="14"/>
        <v>0</v>
      </c>
      <c r="AE82" s="47" t="str">
        <f t="shared" si="15"/>
        <v>N/D</v>
      </c>
      <c r="AF82" s="47" t="str">
        <f t="shared" si="16"/>
        <v>N/D</v>
      </c>
      <c r="AG82" s="47" t="str">
        <f t="shared" si="17"/>
        <v>N/D</v>
      </c>
      <c r="AH82" s="47" t="str">
        <f t="shared" si="18"/>
        <v>N/D</v>
      </c>
      <c r="AI82" s="47" t="str">
        <f t="shared" si="19"/>
        <v>N/D</v>
      </c>
      <c r="AJ82" s="47"/>
      <c r="AK82" s="92"/>
      <c r="AL82" s="91"/>
      <c r="AM82" s="91"/>
      <c r="AN82" s="91"/>
      <c r="AO82" s="91"/>
      <c r="AP82" s="91"/>
      <c r="AQ82" s="91"/>
    </row>
    <row r="83" spans="1:43" s="47" customFormat="1" ht="79.5" customHeight="1" x14ac:dyDescent="0.25">
      <c r="A83" s="38"/>
      <c r="B83" s="196"/>
      <c r="C83" s="196"/>
      <c r="D83" s="196"/>
      <c r="E83" s="197"/>
      <c r="F83" s="198"/>
      <c r="G83" s="198"/>
      <c r="H83" s="198"/>
      <c r="I83" s="198"/>
      <c r="J83" s="198"/>
      <c r="K83" s="198"/>
      <c r="L83" s="198"/>
      <c r="M83" s="199"/>
      <c r="N83" s="88"/>
      <c r="O83" s="88"/>
      <c r="P83" s="162" t="s">
        <v>49</v>
      </c>
      <c r="Q83" s="190" t="s">
        <v>49</v>
      </c>
      <c r="R83" s="190"/>
      <c r="S83" s="190"/>
      <c r="T83" s="190"/>
      <c r="U83" s="190"/>
      <c r="V83" s="190"/>
      <c r="W83" s="162" t="s">
        <v>49</v>
      </c>
      <c r="X83" s="162" t="s">
        <v>49</v>
      </c>
      <c r="Y83" s="162" t="s">
        <v>49</v>
      </c>
      <c r="Z83" s="89"/>
      <c r="AA83" s="89"/>
      <c r="AB83" s="89"/>
      <c r="AC83" s="90"/>
      <c r="AD83" s="87">
        <f t="shared" si="14"/>
        <v>0</v>
      </c>
      <c r="AE83" s="47" t="str">
        <f t="shared" si="15"/>
        <v>N/D</v>
      </c>
      <c r="AF83" s="47" t="str">
        <f t="shared" si="16"/>
        <v>N/D</v>
      </c>
      <c r="AG83" s="47" t="str">
        <f t="shared" si="17"/>
        <v>N/D</v>
      </c>
      <c r="AH83" s="47" t="str">
        <f t="shared" si="18"/>
        <v>N/D</v>
      </c>
      <c r="AI83" s="47" t="str">
        <f t="shared" si="19"/>
        <v>N/D</v>
      </c>
      <c r="AK83" s="92"/>
      <c r="AL83" s="38"/>
      <c r="AM83" s="38"/>
      <c r="AN83" s="38"/>
      <c r="AO83" s="38"/>
      <c r="AP83" s="38"/>
      <c r="AQ83" s="38"/>
    </row>
    <row r="84" spans="1:43" s="47" customFormat="1" ht="79.5" customHeight="1" x14ac:dyDescent="0.25">
      <c r="A84" s="38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84"/>
      <c r="O84" s="84"/>
      <c r="P84" s="162" t="s">
        <v>49</v>
      </c>
      <c r="Q84" s="190" t="s">
        <v>49</v>
      </c>
      <c r="R84" s="190"/>
      <c r="S84" s="190"/>
      <c r="T84" s="190"/>
      <c r="U84" s="190"/>
      <c r="V84" s="190"/>
      <c r="W84" s="162" t="s">
        <v>49</v>
      </c>
      <c r="X84" s="162" t="s">
        <v>49</v>
      </c>
      <c r="Y84" s="162" t="s">
        <v>49</v>
      </c>
      <c r="Z84" s="85"/>
      <c r="AA84" s="85"/>
      <c r="AB84" s="85"/>
      <c r="AC84" s="86"/>
      <c r="AD84" s="87">
        <f t="shared" si="14"/>
        <v>0</v>
      </c>
      <c r="AE84" s="47" t="str">
        <f t="shared" si="15"/>
        <v>N/D</v>
      </c>
      <c r="AF84" s="47" t="str">
        <f t="shared" si="16"/>
        <v>N/D</v>
      </c>
      <c r="AG84" s="47" t="str">
        <f t="shared" si="17"/>
        <v>N/D</v>
      </c>
      <c r="AH84" s="47" t="str">
        <f t="shared" si="18"/>
        <v>N/D</v>
      </c>
      <c r="AI84" s="47" t="str">
        <f t="shared" si="19"/>
        <v>N/D</v>
      </c>
      <c r="AK84" s="92"/>
      <c r="AL84" s="38"/>
      <c r="AM84" s="38"/>
      <c r="AN84" s="38"/>
      <c r="AO84" s="38"/>
      <c r="AP84" s="38"/>
      <c r="AQ84" s="38"/>
    </row>
    <row r="85" spans="1:43" s="47" customFormat="1" ht="67.5" customHeight="1" x14ac:dyDescent="0.25">
      <c r="A85" s="38"/>
      <c r="B85" s="196"/>
      <c r="C85" s="196"/>
      <c r="D85" s="196"/>
      <c r="E85" s="197"/>
      <c r="F85" s="198"/>
      <c r="G85" s="198"/>
      <c r="H85" s="198"/>
      <c r="I85" s="198"/>
      <c r="J85" s="198"/>
      <c r="K85" s="198"/>
      <c r="L85" s="198"/>
      <c r="M85" s="199"/>
      <c r="N85" s="88"/>
      <c r="O85" s="88"/>
      <c r="P85" s="162" t="s">
        <v>49</v>
      </c>
      <c r="Q85" s="190" t="s">
        <v>49</v>
      </c>
      <c r="R85" s="190"/>
      <c r="S85" s="190"/>
      <c r="T85" s="190"/>
      <c r="U85" s="190"/>
      <c r="V85" s="190"/>
      <c r="W85" s="162" t="s">
        <v>49</v>
      </c>
      <c r="X85" s="162" t="s">
        <v>49</v>
      </c>
      <c r="Y85" s="162" t="s">
        <v>49</v>
      </c>
      <c r="Z85" s="89"/>
      <c r="AA85" s="89"/>
      <c r="AB85" s="89"/>
      <c r="AC85" s="90"/>
      <c r="AD85" s="87">
        <f t="shared" si="14"/>
        <v>0</v>
      </c>
      <c r="AE85" s="47" t="str">
        <f t="shared" si="15"/>
        <v>N/D</v>
      </c>
      <c r="AF85" s="47" t="str">
        <f t="shared" si="16"/>
        <v>N/D</v>
      </c>
      <c r="AG85" s="47" t="str">
        <f t="shared" si="17"/>
        <v>N/D</v>
      </c>
      <c r="AH85" s="47" t="str">
        <f t="shared" si="18"/>
        <v>N/D</v>
      </c>
      <c r="AI85" s="47" t="str">
        <f t="shared" si="19"/>
        <v>N/D</v>
      </c>
      <c r="AK85" s="66"/>
      <c r="AL85" s="38"/>
      <c r="AM85" s="38"/>
      <c r="AN85" s="38"/>
      <c r="AO85" s="38"/>
      <c r="AP85" s="38"/>
      <c r="AQ85" s="38"/>
    </row>
    <row r="86" spans="1:43" s="47" customFormat="1" ht="67.5" customHeight="1" x14ac:dyDescent="0.25">
      <c r="A86" s="38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84"/>
      <c r="O86" s="84"/>
      <c r="P86" s="162" t="s">
        <v>49</v>
      </c>
      <c r="Q86" s="190" t="s">
        <v>49</v>
      </c>
      <c r="R86" s="190"/>
      <c r="S86" s="190"/>
      <c r="T86" s="190"/>
      <c r="U86" s="190"/>
      <c r="V86" s="190"/>
      <c r="W86" s="162" t="s">
        <v>49</v>
      </c>
      <c r="X86" s="162" t="s">
        <v>49</v>
      </c>
      <c r="Y86" s="162" t="s">
        <v>49</v>
      </c>
      <c r="Z86" s="85"/>
      <c r="AA86" s="85"/>
      <c r="AB86" s="85"/>
      <c r="AC86" s="86"/>
      <c r="AD86" s="87">
        <f t="shared" si="14"/>
        <v>0</v>
      </c>
      <c r="AE86" s="47" t="str">
        <f t="shared" si="15"/>
        <v>N/D</v>
      </c>
      <c r="AF86" s="47" t="str">
        <f t="shared" si="16"/>
        <v>N/D</v>
      </c>
      <c r="AG86" s="47" t="str">
        <f t="shared" si="17"/>
        <v>N/D</v>
      </c>
      <c r="AH86" s="47" t="str">
        <f t="shared" si="18"/>
        <v>N/D</v>
      </c>
      <c r="AI86" s="47" t="str">
        <f t="shared" si="19"/>
        <v>N/D</v>
      </c>
      <c r="AK86" s="66"/>
      <c r="AL86" s="38"/>
      <c r="AM86" s="38"/>
      <c r="AN86" s="38"/>
      <c r="AO86" s="38"/>
      <c r="AP86" s="38"/>
      <c r="AQ86" s="38"/>
    </row>
    <row r="87" spans="1:43" s="47" customFormat="1" ht="67.5" customHeight="1" x14ac:dyDescent="0.25">
      <c r="A87" s="38"/>
      <c r="B87" s="196"/>
      <c r="C87" s="196"/>
      <c r="D87" s="196"/>
      <c r="E87" s="197"/>
      <c r="F87" s="198"/>
      <c r="G87" s="198"/>
      <c r="H87" s="198"/>
      <c r="I87" s="198"/>
      <c r="J87" s="198"/>
      <c r="K87" s="198"/>
      <c r="L87" s="198"/>
      <c r="M87" s="199"/>
      <c r="N87" s="88"/>
      <c r="O87" s="88"/>
      <c r="P87" s="162" t="s">
        <v>49</v>
      </c>
      <c r="Q87" s="190" t="s">
        <v>49</v>
      </c>
      <c r="R87" s="190"/>
      <c r="S87" s="190"/>
      <c r="T87" s="190"/>
      <c r="U87" s="190"/>
      <c r="V87" s="190"/>
      <c r="W87" s="162" t="s">
        <v>49</v>
      </c>
      <c r="X87" s="162" t="s">
        <v>49</v>
      </c>
      <c r="Y87" s="162" t="s">
        <v>49</v>
      </c>
      <c r="Z87" s="89"/>
      <c r="AA87" s="89"/>
      <c r="AB87" s="89"/>
      <c r="AC87" s="90"/>
      <c r="AD87" s="87">
        <f t="shared" si="14"/>
        <v>0</v>
      </c>
      <c r="AE87" s="47" t="str">
        <f t="shared" si="15"/>
        <v>N/D</v>
      </c>
      <c r="AF87" s="47" t="str">
        <f t="shared" si="16"/>
        <v>N/D</v>
      </c>
      <c r="AG87" s="47" t="str">
        <f t="shared" si="17"/>
        <v>N/D</v>
      </c>
      <c r="AH87" s="47" t="str">
        <f t="shared" si="18"/>
        <v>N/D</v>
      </c>
      <c r="AI87" s="47" t="str">
        <f t="shared" si="19"/>
        <v>N/D</v>
      </c>
      <c r="AK87" s="66"/>
      <c r="AL87" s="38"/>
      <c r="AM87" s="38"/>
      <c r="AN87" s="38"/>
      <c r="AO87" s="38"/>
      <c r="AP87" s="38"/>
      <c r="AQ87" s="38"/>
    </row>
    <row r="88" spans="1:43" s="47" customFormat="1" ht="67.5" customHeight="1" x14ac:dyDescent="0.25">
      <c r="A88" s="38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84"/>
      <c r="O88" s="84"/>
      <c r="P88" s="162" t="s">
        <v>49</v>
      </c>
      <c r="Q88" s="190" t="s">
        <v>49</v>
      </c>
      <c r="R88" s="190"/>
      <c r="S88" s="190"/>
      <c r="T88" s="190"/>
      <c r="U88" s="190"/>
      <c r="V88" s="190"/>
      <c r="W88" s="162" t="s">
        <v>49</v>
      </c>
      <c r="X88" s="162" t="s">
        <v>49</v>
      </c>
      <c r="Y88" s="162" t="s">
        <v>49</v>
      </c>
      <c r="Z88" s="85"/>
      <c r="AA88" s="85"/>
      <c r="AB88" s="85"/>
      <c r="AC88" s="86"/>
      <c r="AD88" s="87">
        <f t="shared" si="14"/>
        <v>0</v>
      </c>
      <c r="AE88" s="47" t="str">
        <f t="shared" si="15"/>
        <v>N/D</v>
      </c>
      <c r="AF88" s="47" t="str">
        <f t="shared" si="16"/>
        <v>N/D</v>
      </c>
      <c r="AG88" s="47" t="str">
        <f t="shared" si="17"/>
        <v>N/D</v>
      </c>
      <c r="AH88" s="47" t="str">
        <f t="shared" si="18"/>
        <v>N/D</v>
      </c>
      <c r="AI88" s="47" t="str">
        <f t="shared" si="19"/>
        <v>N/D</v>
      </c>
      <c r="AK88" s="66"/>
      <c r="AL88" s="38"/>
      <c r="AM88" s="38"/>
      <c r="AN88" s="38"/>
      <c r="AO88" s="38"/>
      <c r="AP88" s="38"/>
      <c r="AQ88" s="38"/>
    </row>
    <row r="89" spans="1:43" s="47" customFormat="1" ht="67.5" customHeight="1" x14ac:dyDescent="0.25">
      <c r="A89" s="38"/>
      <c r="B89" s="196"/>
      <c r="C89" s="196"/>
      <c r="D89" s="196"/>
      <c r="E89" s="197"/>
      <c r="F89" s="198"/>
      <c r="G89" s="198"/>
      <c r="H89" s="198"/>
      <c r="I89" s="198"/>
      <c r="J89" s="198"/>
      <c r="K89" s="198"/>
      <c r="L89" s="198"/>
      <c r="M89" s="199"/>
      <c r="N89" s="88"/>
      <c r="O89" s="88"/>
      <c r="P89" s="162" t="s">
        <v>49</v>
      </c>
      <c r="Q89" s="190" t="s">
        <v>49</v>
      </c>
      <c r="R89" s="190"/>
      <c r="S89" s="190"/>
      <c r="T89" s="190"/>
      <c r="U89" s="190"/>
      <c r="V89" s="190"/>
      <c r="W89" s="162" t="s">
        <v>49</v>
      </c>
      <c r="X89" s="162" t="s">
        <v>49</v>
      </c>
      <c r="Y89" s="162" t="s">
        <v>49</v>
      </c>
      <c r="Z89" s="89"/>
      <c r="AA89" s="89"/>
      <c r="AB89" s="89"/>
      <c r="AC89" s="90"/>
      <c r="AD89" s="87">
        <f t="shared" si="14"/>
        <v>0</v>
      </c>
      <c r="AE89" s="47" t="str">
        <f t="shared" si="15"/>
        <v>N/D</v>
      </c>
      <c r="AF89" s="47" t="str">
        <f t="shared" si="16"/>
        <v>N/D</v>
      </c>
      <c r="AG89" s="47" t="str">
        <f t="shared" si="17"/>
        <v>N/D</v>
      </c>
      <c r="AH89" s="47" t="str">
        <f t="shared" si="18"/>
        <v>N/D</v>
      </c>
      <c r="AI89" s="47" t="str">
        <f t="shared" si="19"/>
        <v>N/D</v>
      </c>
      <c r="AK89" s="66"/>
      <c r="AL89" s="38"/>
      <c r="AM89" s="38"/>
      <c r="AN89" s="38"/>
      <c r="AO89" s="38"/>
      <c r="AP89" s="38"/>
      <c r="AQ89" s="38"/>
    </row>
    <row r="90" spans="1:43" s="47" customFormat="1" ht="67.5" customHeight="1" x14ac:dyDescent="0.25">
      <c r="A90" s="38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84"/>
      <c r="O90" s="84"/>
      <c r="P90" s="162" t="s">
        <v>49</v>
      </c>
      <c r="Q90" s="190" t="s">
        <v>49</v>
      </c>
      <c r="R90" s="190"/>
      <c r="S90" s="190"/>
      <c r="T90" s="190"/>
      <c r="U90" s="190"/>
      <c r="V90" s="190"/>
      <c r="W90" s="162" t="s">
        <v>49</v>
      </c>
      <c r="X90" s="162" t="s">
        <v>49</v>
      </c>
      <c r="Y90" s="162" t="s">
        <v>49</v>
      </c>
      <c r="Z90" s="85"/>
      <c r="AA90" s="85"/>
      <c r="AB90" s="85"/>
      <c r="AC90" s="86"/>
      <c r="AD90" s="87">
        <f t="shared" si="14"/>
        <v>0</v>
      </c>
      <c r="AE90" s="47" t="str">
        <f t="shared" si="15"/>
        <v>N/D</v>
      </c>
      <c r="AF90" s="47" t="str">
        <f t="shared" si="16"/>
        <v>N/D</v>
      </c>
      <c r="AG90" s="47" t="str">
        <f t="shared" si="17"/>
        <v>N/D</v>
      </c>
      <c r="AH90" s="47" t="str">
        <f t="shared" si="18"/>
        <v>N/D</v>
      </c>
      <c r="AI90" s="47" t="str">
        <f t="shared" si="19"/>
        <v>N/D</v>
      </c>
      <c r="AK90" s="66"/>
      <c r="AL90" s="38"/>
      <c r="AM90" s="38"/>
      <c r="AN90" s="38"/>
      <c r="AO90" s="38"/>
      <c r="AP90" s="38"/>
      <c r="AQ90" s="38"/>
    </row>
    <row r="91" spans="1:43" s="47" customFormat="1" ht="67.5" customHeight="1" x14ac:dyDescent="0.25">
      <c r="A91" s="38"/>
      <c r="B91" s="196"/>
      <c r="C91" s="196"/>
      <c r="D91" s="196"/>
      <c r="E91" s="197"/>
      <c r="F91" s="198"/>
      <c r="G91" s="198"/>
      <c r="H91" s="198"/>
      <c r="I91" s="198"/>
      <c r="J91" s="198"/>
      <c r="K91" s="198"/>
      <c r="L91" s="198"/>
      <c r="M91" s="199"/>
      <c r="N91" s="88"/>
      <c r="O91" s="88"/>
      <c r="P91" s="162" t="s">
        <v>49</v>
      </c>
      <c r="Q91" s="190" t="s">
        <v>49</v>
      </c>
      <c r="R91" s="190"/>
      <c r="S91" s="190"/>
      <c r="T91" s="190"/>
      <c r="U91" s="190"/>
      <c r="V91" s="190"/>
      <c r="W91" s="162" t="s">
        <v>49</v>
      </c>
      <c r="X91" s="162" t="s">
        <v>49</v>
      </c>
      <c r="Y91" s="162" t="s">
        <v>49</v>
      </c>
      <c r="Z91" s="89"/>
      <c r="AA91" s="89"/>
      <c r="AB91" s="89"/>
      <c r="AC91" s="90"/>
      <c r="AD91" s="87">
        <f t="shared" si="14"/>
        <v>0</v>
      </c>
      <c r="AE91" s="47" t="str">
        <f t="shared" si="15"/>
        <v>N/D</v>
      </c>
      <c r="AF91" s="47" t="str">
        <f t="shared" si="16"/>
        <v>N/D</v>
      </c>
      <c r="AG91" s="47" t="str">
        <f t="shared" si="17"/>
        <v>N/D</v>
      </c>
      <c r="AH91" s="47" t="str">
        <f t="shared" si="18"/>
        <v>N/D</v>
      </c>
      <c r="AI91" s="47" t="str">
        <f t="shared" si="19"/>
        <v>N/D</v>
      </c>
      <c r="AK91" s="66"/>
      <c r="AL91" s="38"/>
      <c r="AM91" s="38"/>
      <c r="AN91" s="38"/>
      <c r="AO91" s="38"/>
      <c r="AP91" s="38"/>
      <c r="AQ91" s="38"/>
    </row>
    <row r="92" spans="1:43" s="47" customFormat="1" ht="67.5" customHeight="1" x14ac:dyDescent="0.25">
      <c r="A92" s="38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84"/>
      <c r="O92" s="84"/>
      <c r="P92" s="162" t="s">
        <v>49</v>
      </c>
      <c r="Q92" s="190" t="s">
        <v>49</v>
      </c>
      <c r="R92" s="190"/>
      <c r="S92" s="190"/>
      <c r="T92" s="190"/>
      <c r="U92" s="190"/>
      <c r="V92" s="190"/>
      <c r="W92" s="162" t="s">
        <v>49</v>
      </c>
      <c r="X92" s="162" t="s">
        <v>49</v>
      </c>
      <c r="Y92" s="162" t="s">
        <v>49</v>
      </c>
      <c r="Z92" s="85"/>
      <c r="AA92" s="85"/>
      <c r="AB92" s="85"/>
      <c r="AC92" s="86"/>
      <c r="AD92" s="87">
        <f t="shared" si="14"/>
        <v>0</v>
      </c>
      <c r="AE92" s="47" t="str">
        <f t="shared" si="15"/>
        <v>N/D</v>
      </c>
      <c r="AF92" s="47" t="str">
        <f t="shared" si="16"/>
        <v>N/D</v>
      </c>
      <c r="AG92" s="47" t="str">
        <f t="shared" si="17"/>
        <v>N/D</v>
      </c>
      <c r="AH92" s="47" t="str">
        <f t="shared" si="18"/>
        <v>N/D</v>
      </c>
      <c r="AI92" s="47" t="str">
        <f t="shared" si="19"/>
        <v>N/D</v>
      </c>
      <c r="AK92" s="66"/>
      <c r="AL92" s="38"/>
      <c r="AM92" s="38"/>
      <c r="AN92" s="38"/>
      <c r="AO92" s="38"/>
      <c r="AP92" s="38"/>
      <c r="AQ92" s="38"/>
    </row>
    <row r="93" spans="1:43" s="47" customFormat="1" ht="67.5" customHeight="1" x14ac:dyDescent="0.25">
      <c r="A93" s="38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84"/>
      <c r="O93" s="84"/>
      <c r="P93" s="162" t="s">
        <v>49</v>
      </c>
      <c r="Q93" s="190" t="s">
        <v>49</v>
      </c>
      <c r="R93" s="190"/>
      <c r="S93" s="190"/>
      <c r="T93" s="190"/>
      <c r="U93" s="190"/>
      <c r="V93" s="190"/>
      <c r="W93" s="162" t="s">
        <v>49</v>
      </c>
      <c r="X93" s="162" t="s">
        <v>49</v>
      </c>
      <c r="Y93" s="162" t="s">
        <v>49</v>
      </c>
      <c r="Z93" s="85"/>
      <c r="AA93" s="85"/>
      <c r="AB93" s="85"/>
      <c r="AC93" s="86"/>
      <c r="AD93" s="87">
        <f>ROUND((AA93-Z93)/365*12*AC93,2)</f>
        <v>0</v>
      </c>
      <c r="AE93" s="47" t="str">
        <f>CONCATENATE(O93,P93)</f>
        <v>N/D</v>
      </c>
      <c r="AF93" s="47" t="str">
        <f>CONCATENATE(O93,Q93)</f>
        <v>N/D</v>
      </c>
      <c r="AG93" s="47" t="str">
        <f t="shared" ref="AG93" si="20">CONCATENATE(O93,W93)</f>
        <v>N/D</v>
      </c>
      <c r="AH93" s="47" t="str">
        <f t="shared" ref="AH93" si="21">CONCATENATE(O93,X93)</f>
        <v>N/D</v>
      </c>
      <c r="AI93" s="47" t="str">
        <f t="shared" si="19"/>
        <v>N/D</v>
      </c>
      <c r="AK93" s="66"/>
      <c r="AL93" s="38"/>
      <c r="AM93" s="38"/>
      <c r="AN93" s="38"/>
      <c r="AO93" s="38"/>
      <c r="AP93" s="38"/>
      <c r="AQ93" s="38"/>
    </row>
    <row r="94" spans="1:43" s="47" customFormat="1" ht="14.25" customHeight="1" x14ac:dyDescent="0.25">
      <c r="A94" s="38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95"/>
      <c r="O94" s="95"/>
      <c r="P94" s="200"/>
      <c r="Q94" s="200"/>
      <c r="R94" s="200"/>
      <c r="S94" s="200"/>
      <c r="T94" s="200"/>
      <c r="U94" s="200"/>
      <c r="V94" s="96"/>
      <c r="W94" s="96"/>
      <c r="X94" s="97"/>
      <c r="Y94" s="9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</row>
    <row r="95" spans="1:43" s="47" customFormat="1" ht="14.25" customHeight="1" x14ac:dyDescent="0.25">
      <c r="A95" s="38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95"/>
      <c r="O95" s="95"/>
      <c r="P95" s="200"/>
      <c r="Q95" s="200"/>
      <c r="R95" s="200"/>
      <c r="S95" s="200"/>
      <c r="T95" s="200"/>
      <c r="U95" s="200"/>
      <c r="V95" s="96"/>
      <c r="W95" s="96"/>
      <c r="X95" s="97"/>
      <c r="Y95" s="9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</row>
    <row r="96" spans="1:43" s="47" customFormat="1" ht="14.25" customHeight="1" x14ac:dyDescent="0.25">
      <c r="A96" s="38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95"/>
      <c r="O96" s="95"/>
      <c r="P96" s="200"/>
      <c r="Q96" s="200"/>
      <c r="R96" s="200"/>
      <c r="S96" s="200"/>
      <c r="T96" s="200"/>
      <c r="U96" s="200"/>
      <c r="V96" s="96"/>
      <c r="W96" s="96"/>
      <c r="X96" s="97"/>
      <c r="Y96" s="9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</row>
    <row r="97" spans="1:38" s="47" customFormat="1" ht="14.25" customHeight="1" x14ac:dyDescent="0.25">
      <c r="A97" s="38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95"/>
      <c r="O97" s="95"/>
      <c r="P97" s="200"/>
      <c r="Q97" s="200"/>
      <c r="R97" s="200"/>
      <c r="S97" s="200"/>
      <c r="T97" s="200"/>
      <c r="U97" s="200"/>
      <c r="V97" s="96"/>
      <c r="W97" s="96"/>
      <c r="X97" s="97"/>
      <c r="Y97" s="9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</row>
    <row r="98" spans="1:38" s="47" customFormat="1" ht="14.25" customHeight="1" x14ac:dyDescent="0.25">
      <c r="A98" s="38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95"/>
      <c r="O98" s="95"/>
      <c r="P98" s="200"/>
      <c r="Q98" s="200"/>
      <c r="R98" s="200"/>
      <c r="S98" s="200"/>
      <c r="T98" s="200"/>
      <c r="U98" s="200"/>
      <c r="V98" s="96"/>
      <c r="W98" s="96"/>
      <c r="X98" s="97"/>
      <c r="Y98" s="9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</row>
    <row r="99" spans="1:38" s="47" customFormat="1" ht="14.25" customHeight="1" x14ac:dyDescent="0.25">
      <c r="A99" s="38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95"/>
      <c r="O99" s="95"/>
      <c r="P99" s="200"/>
      <c r="Q99" s="200"/>
      <c r="R99" s="200"/>
      <c r="S99" s="200"/>
      <c r="T99" s="200"/>
      <c r="U99" s="200"/>
      <c r="V99" s="96"/>
      <c r="W99" s="96"/>
      <c r="X99" s="97"/>
      <c r="Y99" s="9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</row>
    <row r="100" spans="1:38" s="47" customFormat="1" ht="14.25" customHeight="1" x14ac:dyDescent="0.25">
      <c r="A100" s="38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95"/>
      <c r="O100" s="95"/>
      <c r="P100" s="200"/>
      <c r="Q100" s="200"/>
      <c r="R100" s="200"/>
      <c r="S100" s="200"/>
      <c r="T100" s="200"/>
      <c r="U100" s="200"/>
      <c r="V100" s="96"/>
      <c r="W100" s="96"/>
      <c r="X100" s="97"/>
      <c r="Y100" s="9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</row>
    <row r="101" spans="1:38" s="47" customFormat="1" ht="14.25" customHeight="1" x14ac:dyDescent="0.25">
      <c r="A101" s="38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95"/>
      <c r="O101" s="95"/>
      <c r="P101" s="200"/>
      <c r="Q101" s="200"/>
      <c r="R101" s="200"/>
      <c r="S101" s="200"/>
      <c r="T101" s="200"/>
      <c r="U101" s="200"/>
      <c r="V101" s="96"/>
      <c r="W101" s="96"/>
      <c r="X101" s="97"/>
      <c r="Y101" s="9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38" s="47" customFormat="1" ht="14.25" customHeight="1" x14ac:dyDescent="0.25">
      <c r="A102" s="38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95"/>
      <c r="O102" s="95"/>
      <c r="P102" s="200"/>
      <c r="Q102" s="200"/>
      <c r="R102" s="200"/>
      <c r="S102" s="200"/>
      <c r="T102" s="200"/>
      <c r="U102" s="200"/>
      <c r="V102" s="96"/>
      <c r="W102" s="96"/>
      <c r="X102" s="97"/>
      <c r="Y102" s="9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:38" s="47" customFormat="1" ht="14.25" customHeight="1" x14ac:dyDescent="0.25">
      <c r="A103" s="38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95"/>
      <c r="O103" s="95"/>
      <c r="P103" s="200"/>
      <c r="Q103" s="200"/>
      <c r="R103" s="200"/>
      <c r="S103" s="200"/>
      <c r="T103" s="200"/>
      <c r="U103" s="200"/>
      <c r="V103" s="96"/>
      <c r="W103" s="96"/>
      <c r="X103" s="97"/>
      <c r="Y103" s="9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</row>
    <row r="104" spans="1:38" s="47" customFormat="1" ht="14.25" customHeight="1" x14ac:dyDescent="0.25">
      <c r="A104" s="38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95"/>
      <c r="O104" s="95"/>
      <c r="P104" s="200"/>
      <c r="Q104" s="200"/>
      <c r="R104" s="200"/>
      <c r="S104" s="200"/>
      <c r="T104" s="200"/>
      <c r="U104" s="200"/>
      <c r="V104" s="96"/>
      <c r="W104" s="96"/>
      <c r="X104" s="97"/>
      <c r="Y104" s="9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:38" s="47" customFormat="1" ht="14.25" customHeight="1" x14ac:dyDescent="0.25">
      <c r="A105" s="38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95"/>
      <c r="O105" s="95"/>
      <c r="P105" s="200"/>
      <c r="Q105" s="200"/>
      <c r="R105" s="200"/>
      <c r="S105" s="200"/>
      <c r="T105" s="200"/>
      <c r="U105" s="200"/>
      <c r="V105" s="96"/>
      <c r="W105" s="96"/>
      <c r="X105" s="97"/>
      <c r="Y105" s="9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</row>
    <row r="106" spans="1:38" s="47" customFormat="1" ht="14.25" customHeight="1" x14ac:dyDescent="0.25">
      <c r="A106" s="38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95"/>
      <c r="O106" s="95"/>
      <c r="P106" s="200"/>
      <c r="Q106" s="200"/>
      <c r="R106" s="200"/>
      <c r="S106" s="200"/>
      <c r="T106" s="200"/>
      <c r="U106" s="200"/>
      <c r="V106" s="96"/>
      <c r="W106" s="96"/>
      <c r="X106" s="97"/>
      <c r="Y106" s="9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</row>
    <row r="107" spans="1:38" s="47" customFormat="1" ht="14.25" customHeight="1" x14ac:dyDescent="0.25">
      <c r="A107" s="38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95"/>
      <c r="O107" s="95"/>
      <c r="P107" s="200"/>
      <c r="Q107" s="200"/>
      <c r="R107" s="200"/>
      <c r="S107" s="200"/>
      <c r="T107" s="200"/>
      <c r="U107" s="200"/>
      <c r="V107" s="96"/>
      <c r="W107" s="96"/>
      <c r="X107" s="97"/>
      <c r="Y107" s="9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</row>
    <row r="108" spans="1:38" s="47" customFormat="1" ht="14.25" customHeight="1" x14ac:dyDescent="0.25">
      <c r="A108" s="38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95"/>
      <c r="O108" s="95"/>
      <c r="P108" s="200"/>
      <c r="Q108" s="200"/>
      <c r="R108" s="200"/>
      <c r="S108" s="200"/>
      <c r="T108" s="200"/>
      <c r="U108" s="200"/>
      <c r="V108" s="96"/>
      <c r="W108" s="96"/>
      <c r="X108" s="97"/>
      <c r="Y108" s="9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</row>
    <row r="109" spans="1:38" s="47" customFormat="1" ht="14.25" customHeight="1" x14ac:dyDescent="0.25">
      <c r="A109" s="38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95"/>
      <c r="O109" s="95"/>
      <c r="P109" s="200"/>
      <c r="Q109" s="200"/>
      <c r="R109" s="200"/>
      <c r="S109" s="200"/>
      <c r="T109" s="200"/>
      <c r="U109" s="200"/>
      <c r="V109" s="96"/>
      <c r="W109" s="96"/>
      <c r="X109" s="97"/>
      <c r="Y109" s="9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</row>
    <row r="110" spans="1:38" s="47" customFormat="1" ht="14.25" customHeight="1" x14ac:dyDescent="0.25">
      <c r="A110" s="38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95"/>
      <c r="O110" s="95"/>
      <c r="P110" s="200"/>
      <c r="Q110" s="200"/>
      <c r="R110" s="200"/>
      <c r="S110" s="200"/>
      <c r="T110" s="200"/>
      <c r="U110" s="200"/>
      <c r="V110" s="96"/>
      <c r="W110" s="96"/>
      <c r="X110" s="97"/>
      <c r="Y110" s="9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</row>
    <row r="111" spans="1:38" s="47" customFormat="1" ht="14.25" customHeight="1" x14ac:dyDescent="0.25">
      <c r="A111" s="38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95"/>
      <c r="O111" s="95"/>
      <c r="P111" s="200"/>
      <c r="Q111" s="200"/>
      <c r="R111" s="200"/>
      <c r="S111" s="200"/>
      <c r="T111" s="200"/>
      <c r="U111" s="200"/>
      <c r="V111" s="96"/>
      <c r="W111" s="96"/>
      <c r="X111" s="97"/>
      <c r="Y111" s="9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</row>
    <row r="112" spans="1:38" s="47" customFormat="1" ht="14.25" customHeight="1" x14ac:dyDescent="0.25">
      <c r="A112" s="38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95"/>
      <c r="O112" s="95"/>
      <c r="P112" s="200"/>
      <c r="Q112" s="200"/>
      <c r="R112" s="200"/>
      <c r="S112" s="200"/>
      <c r="T112" s="200"/>
      <c r="U112" s="200"/>
      <c r="V112" s="96"/>
      <c r="W112" s="96"/>
      <c r="X112" s="97"/>
      <c r="Y112" s="9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</row>
    <row r="113" spans="1:38" s="47" customFormat="1" ht="14.25" customHeight="1" x14ac:dyDescent="0.25">
      <c r="A113" s="38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95"/>
      <c r="O113" s="95"/>
      <c r="P113" s="200"/>
      <c r="Q113" s="200"/>
      <c r="R113" s="200"/>
      <c r="S113" s="200"/>
      <c r="T113" s="200"/>
      <c r="U113" s="200"/>
      <c r="V113" s="96"/>
      <c r="W113" s="96"/>
      <c r="X113" s="97"/>
      <c r="Y113" s="9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</row>
    <row r="114" spans="1:38" s="47" customFormat="1" ht="14.25" customHeight="1" x14ac:dyDescent="0.25">
      <c r="A114" s="38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95"/>
      <c r="O114" s="95"/>
      <c r="P114" s="200"/>
      <c r="Q114" s="200"/>
      <c r="R114" s="200"/>
      <c r="S114" s="200"/>
      <c r="T114" s="200"/>
      <c r="U114" s="200"/>
      <c r="V114" s="96"/>
      <c r="W114" s="96"/>
      <c r="X114" s="97"/>
      <c r="Y114" s="9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</row>
    <row r="115" spans="1:38" s="47" customFormat="1" ht="14.25" customHeight="1" x14ac:dyDescent="0.25">
      <c r="A115" s="38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95"/>
      <c r="O115" s="95"/>
      <c r="P115" s="200"/>
      <c r="Q115" s="200"/>
      <c r="R115" s="200"/>
      <c r="S115" s="200"/>
      <c r="T115" s="200"/>
      <c r="U115" s="200"/>
      <c r="V115" s="96"/>
      <c r="W115" s="96"/>
      <c r="X115" s="97"/>
      <c r="Y115" s="9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</row>
    <row r="116" spans="1:38" s="47" customFormat="1" ht="14.25" customHeight="1" x14ac:dyDescent="0.25">
      <c r="A116" s="38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95"/>
      <c r="O116" s="95"/>
      <c r="P116" s="200"/>
      <c r="Q116" s="200"/>
      <c r="R116" s="200"/>
      <c r="S116" s="200"/>
      <c r="T116" s="200"/>
      <c r="U116" s="200"/>
      <c r="V116" s="96"/>
      <c r="W116" s="96"/>
      <c r="X116" s="97"/>
      <c r="Y116" s="9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:38" s="47" customFormat="1" ht="14.25" customHeight="1" x14ac:dyDescent="0.25">
      <c r="A117" s="38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95"/>
      <c r="O117" s="95"/>
      <c r="P117" s="200"/>
      <c r="Q117" s="200"/>
      <c r="R117" s="200"/>
      <c r="S117" s="200"/>
      <c r="T117" s="200"/>
      <c r="U117" s="200"/>
      <c r="V117" s="96"/>
      <c r="W117" s="96"/>
      <c r="X117" s="97"/>
      <c r="Y117" s="9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:38" s="47" customFormat="1" ht="14.25" customHeight="1" x14ac:dyDescent="0.25">
      <c r="A118" s="38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95"/>
      <c r="O118" s="95"/>
      <c r="P118" s="200"/>
      <c r="Q118" s="200"/>
      <c r="R118" s="200"/>
      <c r="S118" s="200"/>
      <c r="T118" s="200"/>
      <c r="U118" s="200"/>
      <c r="V118" s="96"/>
      <c r="W118" s="96"/>
      <c r="X118" s="97"/>
      <c r="Y118" s="9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</row>
    <row r="119" spans="1:38" s="47" customFormat="1" ht="14.25" customHeight="1" x14ac:dyDescent="0.25">
      <c r="A119" s="38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95"/>
      <c r="O119" s="95"/>
      <c r="P119" s="200"/>
      <c r="Q119" s="200"/>
      <c r="R119" s="200"/>
      <c r="S119" s="200"/>
      <c r="T119" s="200"/>
      <c r="U119" s="200"/>
      <c r="V119" s="96"/>
      <c r="W119" s="96"/>
      <c r="X119" s="97"/>
      <c r="Y119" s="9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</row>
    <row r="120" spans="1:38" ht="14.25" customHeight="1" x14ac:dyDescent="0.25">
      <c r="A120" s="91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95"/>
      <c r="O120" s="95"/>
      <c r="P120" s="200"/>
      <c r="Q120" s="200"/>
      <c r="R120" s="200"/>
      <c r="S120" s="200"/>
      <c r="T120" s="200"/>
      <c r="U120" s="200"/>
      <c r="V120" s="96"/>
      <c r="W120" s="96"/>
      <c r="X120" s="97"/>
      <c r="Y120" s="98"/>
      <c r="Z120" s="38"/>
      <c r="AA120" s="38"/>
      <c r="AB120" s="38"/>
      <c r="AC120" s="38"/>
      <c r="AD120" s="38"/>
      <c r="AE120" s="38"/>
      <c r="AF120" s="91"/>
      <c r="AG120" s="91"/>
      <c r="AH120" s="91"/>
      <c r="AI120" s="91"/>
      <c r="AJ120" s="91"/>
      <c r="AK120" s="91"/>
      <c r="AL120" s="91"/>
    </row>
    <row r="121" spans="1:38" ht="14.25" customHeight="1" x14ac:dyDescent="0.25">
      <c r="A121" s="91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95"/>
      <c r="O121" s="95"/>
      <c r="P121" s="200"/>
      <c r="Q121" s="200"/>
      <c r="R121" s="200"/>
      <c r="S121" s="200"/>
      <c r="T121" s="200"/>
      <c r="U121" s="200"/>
      <c r="V121" s="96"/>
      <c r="W121" s="96"/>
      <c r="X121" s="97"/>
      <c r="Y121" s="98"/>
      <c r="Z121" s="38"/>
      <c r="AA121" s="38"/>
      <c r="AB121" s="38"/>
      <c r="AC121" s="38"/>
      <c r="AD121" s="38"/>
      <c r="AE121" s="38"/>
      <c r="AF121" s="91"/>
      <c r="AG121" s="91"/>
      <c r="AH121" s="91"/>
      <c r="AI121" s="91"/>
      <c r="AJ121" s="91"/>
      <c r="AK121" s="91"/>
      <c r="AL121" s="91"/>
    </row>
    <row r="122" spans="1:38" s="47" customFormat="1" ht="14.25" customHeight="1" x14ac:dyDescent="0.25">
      <c r="A122" s="65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38"/>
      <c r="AG122" s="38"/>
      <c r="AH122" s="38"/>
      <c r="AI122" s="38"/>
      <c r="AJ122" s="38"/>
      <c r="AK122" s="38"/>
      <c r="AL122" s="38"/>
    </row>
    <row r="123" spans="1:38" ht="14.25" customHeight="1" x14ac:dyDescent="0.2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</row>
    <row r="124" spans="1:38" s="76" customFormat="1" ht="14.25" customHeight="1" x14ac:dyDescent="0.25">
      <c r="A124" s="93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9"/>
      <c r="M124" s="39"/>
      <c r="N124" s="39"/>
      <c r="O124" s="38"/>
      <c r="P124" s="38"/>
      <c r="Q124" s="38"/>
      <c r="R124" s="40"/>
      <c r="S124" s="40"/>
      <c r="T124" s="40"/>
      <c r="U124" s="40"/>
      <c r="V124" s="39"/>
      <c r="W124" s="38"/>
      <c r="X124" s="38"/>
      <c r="Y124" s="38"/>
      <c r="Z124" s="38"/>
      <c r="AA124" s="38"/>
      <c r="AB124" s="38"/>
      <c r="AC124" s="38"/>
      <c r="AD124" s="38"/>
      <c r="AE124" s="38"/>
      <c r="AF124" s="93"/>
      <c r="AG124" s="93"/>
      <c r="AH124" s="93"/>
      <c r="AI124" s="93"/>
      <c r="AJ124" s="93"/>
      <c r="AK124" s="93"/>
      <c r="AL124" s="93"/>
    </row>
    <row r="125" spans="1:38" ht="14.25" customHeight="1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</row>
    <row r="126" spans="1:38" ht="14.25" customHeight="1" x14ac:dyDescent="0.25">
      <c r="A126" s="91"/>
      <c r="B126" s="201"/>
      <c r="C126" s="202"/>
      <c r="D126" s="202"/>
      <c r="E126" s="165"/>
      <c r="F126" s="165"/>
      <c r="G126" s="165"/>
      <c r="H126" s="201"/>
      <c r="I126" s="201"/>
      <c r="J126" s="201"/>
      <c r="K126" s="201"/>
      <c r="L126" s="165"/>
      <c r="M126" s="201"/>
      <c r="N126" s="201"/>
      <c r="O126" s="201"/>
      <c r="P126" s="201"/>
      <c r="Q126" s="201"/>
      <c r="R126" s="165"/>
      <c r="S126" s="37"/>
      <c r="T126" s="93"/>
      <c r="U126" s="91"/>
      <c r="V126" s="91"/>
      <c r="W126" s="91"/>
      <c r="X126" s="93"/>
      <c r="Y126" s="37"/>
      <c r="Z126" s="93"/>
      <c r="AA126" s="93"/>
      <c r="AB126" s="93"/>
      <c r="AC126" s="93"/>
      <c r="AD126" s="93"/>
      <c r="AE126" s="93"/>
      <c r="AF126" s="91"/>
      <c r="AG126" s="91"/>
      <c r="AH126" s="91"/>
      <c r="AI126" s="91"/>
      <c r="AJ126" s="91"/>
      <c r="AK126" s="91"/>
      <c r="AL126" s="91"/>
    </row>
    <row r="127" spans="1:38" ht="14.25" customHeight="1" x14ac:dyDescent="0.25">
      <c r="A127" s="91"/>
      <c r="B127" s="203"/>
      <c r="C127" s="203"/>
      <c r="D127" s="203"/>
      <c r="E127" s="99"/>
      <c r="F127" s="99"/>
      <c r="G127" s="99"/>
      <c r="H127" s="204"/>
      <c r="I127" s="204"/>
      <c r="J127" s="204"/>
      <c r="K127" s="204"/>
      <c r="L127" s="164"/>
      <c r="M127" s="205"/>
      <c r="N127" s="205"/>
      <c r="O127" s="205"/>
      <c r="P127" s="205"/>
      <c r="Q127" s="205"/>
      <c r="R127" s="101"/>
      <c r="S127" s="102"/>
      <c r="T127" s="91"/>
      <c r="U127" s="91"/>
      <c r="V127" s="91"/>
      <c r="W127" s="91"/>
      <c r="X127" s="91"/>
      <c r="Y127" s="103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</row>
    <row r="128" spans="1:38" ht="14.25" customHeight="1" x14ac:dyDescent="0.25">
      <c r="A128" s="91"/>
      <c r="B128" s="203"/>
      <c r="C128" s="203"/>
      <c r="D128" s="203"/>
      <c r="E128" s="99"/>
      <c r="F128" s="99"/>
      <c r="G128" s="99"/>
      <c r="H128" s="204"/>
      <c r="I128" s="204"/>
      <c r="J128" s="204"/>
      <c r="K128" s="204"/>
      <c r="L128" s="164"/>
      <c r="M128" s="205"/>
      <c r="N128" s="205"/>
      <c r="O128" s="205"/>
      <c r="P128" s="205"/>
      <c r="Q128" s="205"/>
      <c r="R128" s="101"/>
      <c r="S128" s="102"/>
      <c r="T128" s="91"/>
      <c r="U128" s="91"/>
      <c r="V128" s="91"/>
      <c r="W128" s="91"/>
      <c r="X128" s="91"/>
      <c r="Y128" s="103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</row>
    <row r="129" spans="1:38" ht="14.25" customHeight="1" x14ac:dyDescent="0.25">
      <c r="A129" s="91"/>
      <c r="B129" s="203"/>
      <c r="C129" s="203"/>
      <c r="D129" s="203"/>
      <c r="E129" s="99"/>
      <c r="F129" s="99"/>
      <c r="G129" s="99"/>
      <c r="H129" s="204"/>
      <c r="I129" s="204"/>
      <c r="J129" s="204"/>
      <c r="K129" s="204"/>
      <c r="L129" s="164"/>
      <c r="M129" s="205"/>
      <c r="N129" s="205"/>
      <c r="O129" s="205"/>
      <c r="P129" s="205"/>
      <c r="Q129" s="205"/>
      <c r="R129" s="101"/>
      <c r="S129" s="102"/>
      <c r="T129" s="91"/>
      <c r="U129" s="91"/>
      <c r="V129" s="91"/>
      <c r="W129" s="91"/>
      <c r="X129" s="91"/>
      <c r="Y129" s="103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4.25" customHeight="1" x14ac:dyDescent="0.25">
      <c r="A130" s="91"/>
      <c r="B130" s="203"/>
      <c r="C130" s="203"/>
      <c r="D130" s="203"/>
      <c r="E130" s="99"/>
      <c r="F130" s="99"/>
      <c r="G130" s="99"/>
      <c r="H130" s="204"/>
      <c r="I130" s="204"/>
      <c r="J130" s="204"/>
      <c r="K130" s="204"/>
      <c r="L130" s="164"/>
      <c r="M130" s="205"/>
      <c r="N130" s="205"/>
      <c r="O130" s="205"/>
      <c r="P130" s="205"/>
      <c r="Q130" s="205"/>
      <c r="R130" s="101"/>
      <c r="S130" s="102"/>
      <c r="T130" s="91"/>
      <c r="U130" s="91"/>
      <c r="V130" s="91"/>
      <c r="W130" s="91"/>
      <c r="X130" s="91"/>
      <c r="Y130" s="103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</row>
    <row r="131" spans="1:38" ht="14.25" customHeight="1" x14ac:dyDescent="0.25">
      <c r="A131" s="91"/>
      <c r="B131" s="203"/>
      <c r="C131" s="203"/>
      <c r="D131" s="203"/>
      <c r="E131" s="99"/>
      <c r="F131" s="99"/>
      <c r="G131" s="99"/>
      <c r="H131" s="204"/>
      <c r="I131" s="204"/>
      <c r="J131" s="204"/>
      <c r="K131" s="204"/>
      <c r="L131" s="164"/>
      <c r="M131" s="205"/>
      <c r="N131" s="205"/>
      <c r="O131" s="205"/>
      <c r="P131" s="205"/>
      <c r="Q131" s="205"/>
      <c r="R131" s="101"/>
      <c r="S131" s="102"/>
      <c r="T131" s="91"/>
      <c r="U131" s="91"/>
      <c r="V131" s="91"/>
      <c r="W131" s="91"/>
      <c r="X131" s="91"/>
      <c r="Y131" s="103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</row>
    <row r="132" spans="1:38" ht="14.25" customHeight="1" x14ac:dyDescent="0.25">
      <c r="A132" s="91"/>
      <c r="B132" s="203"/>
      <c r="C132" s="203"/>
      <c r="D132" s="203"/>
      <c r="E132" s="99"/>
      <c r="F132" s="99"/>
      <c r="G132" s="99"/>
      <c r="H132" s="204"/>
      <c r="I132" s="204"/>
      <c r="J132" s="204"/>
      <c r="K132" s="204"/>
      <c r="L132" s="164"/>
      <c r="M132" s="205"/>
      <c r="N132" s="205"/>
      <c r="O132" s="205"/>
      <c r="P132" s="205"/>
      <c r="Q132" s="205"/>
      <c r="R132" s="101"/>
      <c r="S132" s="102"/>
      <c r="T132" s="91"/>
      <c r="U132" s="91"/>
      <c r="V132" s="91"/>
      <c r="W132" s="91"/>
      <c r="X132" s="91"/>
      <c r="Y132" s="103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</row>
    <row r="133" spans="1:38" ht="14.25" customHeight="1" x14ac:dyDescent="0.25">
      <c r="A133" s="91"/>
      <c r="B133" s="203"/>
      <c r="C133" s="203"/>
      <c r="D133" s="203"/>
      <c r="E133" s="99"/>
      <c r="F133" s="99"/>
      <c r="G133" s="99"/>
      <c r="H133" s="204"/>
      <c r="I133" s="204"/>
      <c r="J133" s="204"/>
      <c r="K133" s="204"/>
      <c r="L133" s="164"/>
      <c r="M133" s="205"/>
      <c r="N133" s="205"/>
      <c r="O133" s="205"/>
      <c r="P133" s="205"/>
      <c r="Q133" s="205"/>
      <c r="R133" s="101"/>
      <c r="S133" s="102"/>
      <c r="T133" s="91"/>
      <c r="U133" s="91"/>
      <c r="V133" s="91"/>
      <c r="W133" s="91"/>
      <c r="X133" s="91"/>
      <c r="Y133" s="103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</row>
    <row r="134" spans="1:38" ht="14.25" customHeight="1" x14ac:dyDescent="0.25">
      <c r="A134" s="91"/>
      <c r="B134" s="203"/>
      <c r="C134" s="203"/>
      <c r="D134" s="203"/>
      <c r="E134" s="99"/>
      <c r="F134" s="99"/>
      <c r="G134" s="99"/>
      <c r="H134" s="204"/>
      <c r="I134" s="204"/>
      <c r="J134" s="204"/>
      <c r="K134" s="204"/>
      <c r="L134" s="164"/>
      <c r="M134" s="205"/>
      <c r="N134" s="205"/>
      <c r="O134" s="205"/>
      <c r="P134" s="205"/>
      <c r="Q134" s="205"/>
      <c r="R134" s="101"/>
      <c r="S134" s="102"/>
      <c r="T134" s="91"/>
      <c r="U134" s="91"/>
      <c r="V134" s="91"/>
      <c r="W134" s="91"/>
      <c r="X134" s="91"/>
      <c r="Y134" s="103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</row>
    <row r="135" spans="1:38" ht="14.25" customHeight="1" x14ac:dyDescent="0.25">
      <c r="A135" s="91"/>
      <c r="B135" s="203"/>
      <c r="C135" s="203"/>
      <c r="D135" s="203"/>
      <c r="E135" s="99"/>
      <c r="F135" s="99"/>
      <c r="G135" s="99"/>
      <c r="H135" s="204"/>
      <c r="I135" s="204"/>
      <c r="J135" s="204"/>
      <c r="K135" s="204"/>
      <c r="L135" s="164"/>
      <c r="M135" s="205"/>
      <c r="N135" s="205"/>
      <c r="O135" s="205"/>
      <c r="P135" s="205"/>
      <c r="Q135" s="205"/>
      <c r="R135" s="101"/>
      <c r="S135" s="102"/>
      <c r="T135" s="91"/>
      <c r="U135" s="91"/>
      <c r="V135" s="91"/>
      <c r="W135" s="91"/>
      <c r="X135" s="91"/>
      <c r="Y135" s="103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</row>
    <row r="136" spans="1:38" ht="14.25" customHeight="1" x14ac:dyDescent="0.25">
      <c r="A136" s="91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05"/>
      <c r="Q136" s="91"/>
      <c r="R136" s="91"/>
      <c r="S136" s="102"/>
      <c r="T136" s="101"/>
      <c r="U136" s="91"/>
      <c r="V136" s="91"/>
      <c r="W136" s="91"/>
      <c r="X136" s="91"/>
      <c r="Y136" s="102"/>
      <c r="Z136" s="10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</row>
    <row r="137" spans="1:38" s="47" customFormat="1" ht="14.25" customHeight="1" x14ac:dyDescent="0.25">
      <c r="A137" s="38"/>
      <c r="B137" s="91"/>
      <c r="C137" s="91"/>
      <c r="D137" s="91"/>
      <c r="E137" s="91"/>
      <c r="F137" s="91"/>
      <c r="G137" s="91"/>
      <c r="H137" s="91"/>
      <c r="I137" s="91"/>
      <c r="J137" s="91"/>
      <c r="K137" s="105"/>
      <c r="L137" s="105"/>
      <c r="M137" s="105"/>
      <c r="N137" s="105"/>
      <c r="O137" s="105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38"/>
      <c r="AG137" s="38"/>
      <c r="AH137" s="38"/>
      <c r="AI137" s="38"/>
      <c r="AJ137" s="38"/>
      <c r="AK137" s="38"/>
      <c r="AL137" s="38"/>
    </row>
    <row r="138" spans="1:38" s="47" customFormat="1" ht="14.25" customHeight="1" x14ac:dyDescent="0.25">
      <c r="A138" s="38"/>
      <c r="B138" s="201"/>
      <c r="C138" s="202"/>
      <c r="D138" s="202"/>
      <c r="E138" s="206"/>
      <c r="F138" s="206"/>
      <c r="G138" s="206"/>
      <c r="H138" s="206"/>
      <c r="I138" s="206"/>
      <c r="J138" s="206"/>
      <c r="K138" s="206"/>
      <c r="L138" s="206"/>
      <c r="M138" s="206"/>
      <c r="N138" s="165"/>
      <c r="O138" s="165"/>
      <c r="P138" s="201"/>
      <c r="Q138" s="201"/>
      <c r="R138" s="201"/>
      <c r="S138" s="201"/>
      <c r="T138" s="201"/>
      <c r="U138" s="201"/>
      <c r="V138" s="165"/>
      <c r="W138" s="165"/>
      <c r="X138" s="165"/>
      <c r="Y138" s="165"/>
      <c r="Z138" s="91"/>
      <c r="AA138" s="91"/>
      <c r="AB138" s="91"/>
      <c r="AC138" s="91"/>
      <c r="AD138" s="91"/>
      <c r="AE138" s="91"/>
      <c r="AF138" s="38"/>
      <c r="AG138" s="38"/>
      <c r="AH138" s="38"/>
      <c r="AI138" s="38"/>
      <c r="AJ138" s="38"/>
      <c r="AK138" s="38"/>
      <c r="AL138" s="38"/>
    </row>
    <row r="139" spans="1:38" s="47" customFormat="1" ht="14.25" customHeight="1" x14ac:dyDescent="0.25">
      <c r="A139" s="38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95"/>
      <c r="O139" s="164"/>
      <c r="P139" s="200"/>
      <c r="Q139" s="200"/>
      <c r="R139" s="200"/>
      <c r="S139" s="200"/>
      <c r="T139" s="200"/>
      <c r="U139" s="200"/>
      <c r="V139" s="96"/>
      <c r="W139" s="96"/>
      <c r="X139" s="97"/>
      <c r="Y139" s="9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</row>
    <row r="140" spans="1:38" s="47" customFormat="1" ht="14.25" customHeight="1" x14ac:dyDescent="0.25">
      <c r="A140" s="38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95"/>
      <c r="O140" s="164"/>
      <c r="P140" s="200"/>
      <c r="Q140" s="200"/>
      <c r="R140" s="200"/>
      <c r="S140" s="200"/>
      <c r="T140" s="200"/>
      <c r="U140" s="200"/>
      <c r="V140" s="96"/>
      <c r="W140" s="96"/>
      <c r="X140" s="97"/>
      <c r="Y140" s="9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</row>
    <row r="141" spans="1:38" s="47" customFormat="1" ht="14.25" customHeight="1" x14ac:dyDescent="0.25">
      <c r="A141" s="38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95"/>
      <c r="O141" s="164"/>
      <c r="P141" s="200"/>
      <c r="Q141" s="200"/>
      <c r="R141" s="200"/>
      <c r="S141" s="200"/>
      <c r="T141" s="200"/>
      <c r="U141" s="200"/>
      <c r="V141" s="96"/>
      <c r="W141" s="96"/>
      <c r="X141" s="97"/>
      <c r="Y141" s="9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</row>
    <row r="142" spans="1:38" s="47" customFormat="1" ht="14.25" customHeight="1" x14ac:dyDescent="0.25">
      <c r="A142" s="38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95"/>
      <c r="O142" s="164"/>
      <c r="P142" s="200"/>
      <c r="Q142" s="200"/>
      <c r="R142" s="200"/>
      <c r="S142" s="200"/>
      <c r="T142" s="200"/>
      <c r="U142" s="200"/>
      <c r="V142" s="96"/>
      <c r="W142" s="96"/>
      <c r="X142" s="97"/>
      <c r="Y142" s="9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</row>
    <row r="143" spans="1:38" s="47" customFormat="1" ht="14.25" customHeight="1" x14ac:dyDescent="0.25">
      <c r="A143" s="38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95"/>
      <c r="O143" s="164"/>
      <c r="P143" s="200"/>
      <c r="Q143" s="200"/>
      <c r="R143" s="200"/>
      <c r="S143" s="200"/>
      <c r="T143" s="200"/>
      <c r="U143" s="200"/>
      <c r="V143" s="96"/>
      <c r="W143" s="96"/>
      <c r="X143" s="97"/>
      <c r="Y143" s="9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</row>
    <row r="144" spans="1:38" s="47" customFormat="1" ht="14.25" customHeight="1" x14ac:dyDescent="0.25">
      <c r="A144" s="38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95"/>
      <c r="O144" s="164"/>
      <c r="P144" s="200"/>
      <c r="Q144" s="200"/>
      <c r="R144" s="200"/>
      <c r="S144" s="200"/>
      <c r="T144" s="200"/>
      <c r="U144" s="200"/>
      <c r="V144" s="96"/>
      <c r="W144" s="96"/>
      <c r="X144" s="97"/>
      <c r="Y144" s="9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</row>
    <row r="145" spans="1:38" s="47" customFormat="1" ht="14.25" customHeight="1" x14ac:dyDescent="0.25">
      <c r="A145" s="38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95"/>
      <c r="O145" s="164"/>
      <c r="P145" s="200"/>
      <c r="Q145" s="200"/>
      <c r="R145" s="200"/>
      <c r="S145" s="200"/>
      <c r="T145" s="200"/>
      <c r="U145" s="200"/>
      <c r="V145" s="96"/>
      <c r="W145" s="96"/>
      <c r="X145" s="97"/>
      <c r="Y145" s="9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</row>
    <row r="146" spans="1:38" s="47" customFormat="1" ht="14.25" customHeight="1" x14ac:dyDescent="0.25">
      <c r="A146" s="38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95"/>
      <c r="O146" s="164"/>
      <c r="P146" s="200"/>
      <c r="Q146" s="200"/>
      <c r="R146" s="200"/>
      <c r="S146" s="200"/>
      <c r="T146" s="200"/>
      <c r="U146" s="200"/>
      <c r="V146" s="96"/>
      <c r="W146" s="96"/>
      <c r="X146" s="97"/>
      <c r="Y146" s="9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</row>
    <row r="147" spans="1:38" s="47" customFormat="1" ht="14.25" customHeight="1" x14ac:dyDescent="0.25">
      <c r="A147" s="38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95"/>
      <c r="O147" s="164"/>
      <c r="P147" s="200"/>
      <c r="Q147" s="200"/>
      <c r="R147" s="200"/>
      <c r="S147" s="200"/>
      <c r="T147" s="200"/>
      <c r="U147" s="200"/>
      <c r="V147" s="96"/>
      <c r="W147" s="96"/>
      <c r="X147" s="97"/>
      <c r="Y147" s="9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</row>
    <row r="148" spans="1:38" s="47" customFormat="1" ht="14.25" customHeight="1" x14ac:dyDescent="0.25">
      <c r="A148" s="38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95"/>
      <c r="O148" s="164"/>
      <c r="P148" s="200"/>
      <c r="Q148" s="200"/>
      <c r="R148" s="200"/>
      <c r="S148" s="200"/>
      <c r="T148" s="200"/>
      <c r="U148" s="200"/>
      <c r="V148" s="96"/>
      <c r="W148" s="96"/>
      <c r="X148" s="97"/>
      <c r="Y148" s="9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</row>
    <row r="149" spans="1:38" s="47" customFormat="1" ht="14.25" customHeight="1" x14ac:dyDescent="0.25">
      <c r="A149" s="38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95"/>
      <c r="O149" s="164"/>
      <c r="P149" s="200"/>
      <c r="Q149" s="200"/>
      <c r="R149" s="200"/>
      <c r="S149" s="200"/>
      <c r="T149" s="200"/>
      <c r="U149" s="200"/>
      <c r="V149" s="96"/>
      <c r="W149" s="96"/>
      <c r="X149" s="97"/>
      <c r="Y149" s="9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</row>
    <row r="150" spans="1:38" s="47" customFormat="1" ht="14.25" customHeight="1" x14ac:dyDescent="0.25">
      <c r="A150" s="38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95"/>
      <c r="O150" s="164"/>
      <c r="P150" s="200"/>
      <c r="Q150" s="200"/>
      <c r="R150" s="200"/>
      <c r="S150" s="200"/>
      <c r="T150" s="200"/>
      <c r="U150" s="200"/>
      <c r="V150" s="96"/>
      <c r="W150" s="96"/>
      <c r="X150" s="97"/>
      <c r="Y150" s="9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</row>
    <row r="151" spans="1:38" s="47" customFormat="1" ht="14.25" customHeight="1" x14ac:dyDescent="0.25">
      <c r="A151" s="38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95"/>
      <c r="O151" s="164"/>
      <c r="P151" s="200"/>
      <c r="Q151" s="200"/>
      <c r="R151" s="200"/>
      <c r="S151" s="200"/>
      <c r="T151" s="200"/>
      <c r="U151" s="200"/>
      <c r="V151" s="96"/>
      <c r="W151" s="96"/>
      <c r="X151" s="97"/>
      <c r="Y151" s="9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</row>
    <row r="152" spans="1:38" s="47" customFormat="1" ht="14.25" customHeight="1" x14ac:dyDescent="0.25">
      <c r="A152" s="38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95"/>
      <c r="O152" s="164"/>
      <c r="P152" s="200"/>
      <c r="Q152" s="200"/>
      <c r="R152" s="200"/>
      <c r="S152" s="200"/>
      <c r="T152" s="200"/>
      <c r="U152" s="200"/>
      <c r="V152" s="96"/>
      <c r="W152" s="96"/>
      <c r="X152" s="97"/>
      <c r="Y152" s="9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</row>
    <row r="153" spans="1:38" s="47" customFormat="1" ht="14.25" customHeight="1" x14ac:dyDescent="0.25">
      <c r="A153" s="38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95"/>
      <c r="O153" s="164"/>
      <c r="P153" s="200"/>
      <c r="Q153" s="200"/>
      <c r="R153" s="200"/>
      <c r="S153" s="200"/>
      <c r="T153" s="200"/>
      <c r="U153" s="200"/>
      <c r="V153" s="96"/>
      <c r="W153" s="96"/>
      <c r="X153" s="97"/>
      <c r="Y153" s="9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</row>
    <row r="154" spans="1:38" s="47" customFormat="1" ht="14.25" customHeight="1" x14ac:dyDescent="0.25">
      <c r="A154" s="38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95"/>
      <c r="O154" s="164"/>
      <c r="P154" s="200"/>
      <c r="Q154" s="200"/>
      <c r="R154" s="200"/>
      <c r="S154" s="200"/>
      <c r="T154" s="200"/>
      <c r="U154" s="200"/>
      <c r="V154" s="96"/>
      <c r="W154" s="96"/>
      <c r="X154" s="97"/>
      <c r="Y154" s="9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</row>
    <row r="155" spans="1:38" s="47" customFormat="1" ht="14.25" customHeight="1" x14ac:dyDescent="0.25">
      <c r="A155" s="38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95"/>
      <c r="O155" s="164"/>
      <c r="P155" s="200"/>
      <c r="Q155" s="200"/>
      <c r="R155" s="200"/>
      <c r="S155" s="200"/>
      <c r="T155" s="200"/>
      <c r="U155" s="200"/>
      <c r="V155" s="96"/>
      <c r="W155" s="96"/>
      <c r="X155" s="97"/>
      <c r="Y155" s="9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</row>
    <row r="156" spans="1:38" s="47" customFormat="1" ht="14.25" customHeight="1" x14ac:dyDescent="0.25">
      <c r="A156" s="38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95"/>
      <c r="O156" s="164"/>
      <c r="P156" s="200"/>
      <c r="Q156" s="200"/>
      <c r="R156" s="200"/>
      <c r="S156" s="200"/>
      <c r="T156" s="200"/>
      <c r="U156" s="200"/>
      <c r="V156" s="96"/>
      <c r="W156" s="96"/>
      <c r="X156" s="97"/>
      <c r="Y156" s="9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</row>
    <row r="157" spans="1:38" s="47" customFormat="1" ht="14.25" customHeight="1" x14ac:dyDescent="0.25">
      <c r="A157" s="38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95"/>
      <c r="O157" s="164"/>
      <c r="P157" s="200"/>
      <c r="Q157" s="200"/>
      <c r="R157" s="200"/>
      <c r="S157" s="200"/>
      <c r="T157" s="200"/>
      <c r="U157" s="200"/>
      <c r="V157" s="96"/>
      <c r="W157" s="96"/>
      <c r="X157" s="97"/>
      <c r="Y157" s="9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</row>
    <row r="158" spans="1:38" s="47" customFormat="1" ht="14.25" customHeight="1" x14ac:dyDescent="0.25">
      <c r="A158" s="38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95"/>
      <c r="O158" s="164"/>
      <c r="P158" s="200"/>
      <c r="Q158" s="200"/>
      <c r="R158" s="200"/>
      <c r="S158" s="200"/>
      <c r="T158" s="200"/>
      <c r="U158" s="200"/>
      <c r="V158" s="96"/>
      <c r="W158" s="96"/>
      <c r="X158" s="97"/>
      <c r="Y158" s="9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</row>
    <row r="159" spans="1:38" s="47" customFormat="1" ht="14.25" customHeight="1" x14ac:dyDescent="0.25">
      <c r="A159" s="38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95"/>
      <c r="O159" s="164"/>
      <c r="P159" s="200"/>
      <c r="Q159" s="200"/>
      <c r="R159" s="200"/>
      <c r="S159" s="200"/>
      <c r="T159" s="200"/>
      <c r="U159" s="200"/>
      <c r="V159" s="96"/>
      <c r="W159" s="96"/>
      <c r="X159" s="97"/>
      <c r="Y159" s="9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</row>
    <row r="160" spans="1:38" s="47" customFormat="1" ht="14.25" customHeight="1" x14ac:dyDescent="0.25">
      <c r="A160" s="38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95"/>
      <c r="O160" s="164"/>
      <c r="P160" s="200"/>
      <c r="Q160" s="200"/>
      <c r="R160" s="200"/>
      <c r="S160" s="200"/>
      <c r="T160" s="200"/>
      <c r="U160" s="200"/>
      <c r="V160" s="96"/>
      <c r="W160" s="96"/>
      <c r="X160" s="97"/>
      <c r="Y160" s="9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</row>
    <row r="161" spans="1:38" s="47" customFormat="1" ht="14.25" customHeight="1" x14ac:dyDescent="0.25">
      <c r="A161" s="38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95"/>
      <c r="O161" s="164"/>
      <c r="P161" s="200"/>
      <c r="Q161" s="200"/>
      <c r="R161" s="200"/>
      <c r="S161" s="200"/>
      <c r="T161" s="200"/>
      <c r="U161" s="200"/>
      <c r="V161" s="96"/>
      <c r="W161" s="96"/>
      <c r="X161" s="97"/>
      <c r="Y161" s="9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</row>
    <row r="162" spans="1:38" s="47" customFormat="1" ht="14.25" customHeight="1" x14ac:dyDescent="0.25">
      <c r="A162" s="38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95"/>
      <c r="O162" s="164"/>
      <c r="P162" s="200"/>
      <c r="Q162" s="200"/>
      <c r="R162" s="200"/>
      <c r="S162" s="200"/>
      <c r="T162" s="200"/>
      <c r="U162" s="200"/>
      <c r="V162" s="96"/>
      <c r="W162" s="96"/>
      <c r="X162" s="97"/>
      <c r="Y162" s="9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</row>
    <row r="163" spans="1:38" s="47" customFormat="1" ht="14.25" customHeight="1" x14ac:dyDescent="0.25">
      <c r="A163" s="38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95"/>
      <c r="O163" s="164"/>
      <c r="P163" s="200"/>
      <c r="Q163" s="200"/>
      <c r="R163" s="200"/>
      <c r="S163" s="200"/>
      <c r="T163" s="200"/>
      <c r="U163" s="200"/>
      <c r="V163" s="96"/>
      <c r="W163" s="96"/>
      <c r="X163" s="97"/>
      <c r="Y163" s="9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</row>
    <row r="164" spans="1:38" s="47" customFormat="1" ht="14.25" customHeight="1" x14ac:dyDescent="0.25">
      <c r="A164" s="38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95"/>
      <c r="O164" s="164"/>
      <c r="P164" s="200"/>
      <c r="Q164" s="200"/>
      <c r="R164" s="200"/>
      <c r="S164" s="200"/>
      <c r="T164" s="200"/>
      <c r="U164" s="200"/>
      <c r="V164" s="96"/>
      <c r="W164" s="96"/>
      <c r="X164" s="97"/>
      <c r="Y164" s="9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</row>
    <row r="165" spans="1:38" s="47" customFormat="1" ht="14.25" customHeight="1" x14ac:dyDescent="0.25">
      <c r="A165" s="38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95"/>
      <c r="O165" s="164"/>
      <c r="P165" s="200"/>
      <c r="Q165" s="200"/>
      <c r="R165" s="200"/>
      <c r="S165" s="200"/>
      <c r="T165" s="200"/>
      <c r="U165" s="200"/>
      <c r="V165" s="96"/>
      <c r="W165" s="96"/>
      <c r="X165" s="97"/>
      <c r="Y165" s="9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</row>
    <row r="166" spans="1:38" s="47" customFormat="1" ht="14.25" customHeight="1" x14ac:dyDescent="0.25">
      <c r="A166" s="38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95"/>
      <c r="O166" s="164"/>
      <c r="P166" s="200"/>
      <c r="Q166" s="200"/>
      <c r="R166" s="200"/>
      <c r="S166" s="200"/>
      <c r="T166" s="200"/>
      <c r="U166" s="200"/>
      <c r="V166" s="96"/>
      <c r="W166" s="96"/>
      <c r="X166" s="97"/>
      <c r="Y166" s="9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</row>
    <row r="167" spans="1:38" s="47" customFormat="1" ht="14.25" customHeight="1" x14ac:dyDescent="0.25">
      <c r="A167" s="38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95"/>
      <c r="O167" s="164"/>
      <c r="P167" s="200"/>
      <c r="Q167" s="200"/>
      <c r="R167" s="200"/>
      <c r="S167" s="200"/>
      <c r="T167" s="200"/>
      <c r="U167" s="200"/>
      <c r="V167" s="96"/>
      <c r="W167" s="96"/>
      <c r="X167" s="97"/>
      <c r="Y167" s="9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</row>
    <row r="168" spans="1:38" s="47" customFormat="1" ht="14.25" customHeight="1" x14ac:dyDescent="0.25">
      <c r="A168" s="38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95"/>
      <c r="O168" s="164"/>
      <c r="P168" s="200"/>
      <c r="Q168" s="200"/>
      <c r="R168" s="200"/>
      <c r="S168" s="200"/>
      <c r="T168" s="200"/>
      <c r="U168" s="200"/>
      <c r="V168" s="96"/>
      <c r="W168" s="96"/>
      <c r="X168" s="97"/>
      <c r="Y168" s="9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</row>
    <row r="169" spans="1:38" s="47" customFormat="1" ht="14.25" customHeight="1" x14ac:dyDescent="0.25">
      <c r="A169" s="38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95"/>
      <c r="O169" s="164"/>
      <c r="P169" s="200"/>
      <c r="Q169" s="200"/>
      <c r="R169" s="200"/>
      <c r="S169" s="200"/>
      <c r="T169" s="200"/>
      <c r="U169" s="200"/>
      <c r="V169" s="96"/>
      <c r="W169" s="96"/>
      <c r="X169" s="97"/>
      <c r="Y169" s="9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</row>
    <row r="170" spans="1:38" s="47" customFormat="1" ht="14.25" customHeight="1" x14ac:dyDescent="0.25">
      <c r="A170" s="38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95"/>
      <c r="O170" s="164"/>
      <c r="P170" s="200"/>
      <c r="Q170" s="200"/>
      <c r="R170" s="200"/>
      <c r="S170" s="200"/>
      <c r="T170" s="200"/>
      <c r="U170" s="200"/>
      <c r="V170" s="96"/>
      <c r="W170" s="96"/>
      <c r="X170" s="97"/>
      <c r="Y170" s="9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</row>
    <row r="171" spans="1:38" s="47" customFormat="1" ht="14.25" customHeight="1" x14ac:dyDescent="0.25">
      <c r="A171" s="38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95"/>
      <c r="O171" s="164"/>
      <c r="P171" s="200"/>
      <c r="Q171" s="200"/>
      <c r="R171" s="200"/>
      <c r="S171" s="200"/>
      <c r="T171" s="200"/>
      <c r="U171" s="200"/>
      <c r="V171" s="96"/>
      <c r="W171" s="96"/>
      <c r="X171" s="97"/>
      <c r="Y171" s="9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</row>
    <row r="172" spans="1:38" s="47" customFormat="1" ht="14.25" customHeight="1" x14ac:dyDescent="0.25">
      <c r="A172" s="38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95"/>
      <c r="O172" s="164"/>
      <c r="P172" s="200"/>
      <c r="Q172" s="200"/>
      <c r="R172" s="200"/>
      <c r="S172" s="200"/>
      <c r="T172" s="200"/>
      <c r="U172" s="200"/>
      <c r="V172" s="96"/>
      <c r="W172" s="96"/>
      <c r="X172" s="97"/>
      <c r="Y172" s="9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</row>
    <row r="173" spans="1:38" s="47" customFormat="1" ht="14.25" customHeight="1" x14ac:dyDescent="0.25">
      <c r="A173" s="38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95"/>
      <c r="O173" s="164"/>
      <c r="P173" s="200"/>
      <c r="Q173" s="200"/>
      <c r="R173" s="200"/>
      <c r="S173" s="200"/>
      <c r="T173" s="200"/>
      <c r="U173" s="200"/>
      <c r="V173" s="96"/>
      <c r="W173" s="96"/>
      <c r="X173" s="97"/>
      <c r="Y173" s="9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</row>
    <row r="174" spans="1:38" s="47" customFormat="1" ht="14.25" customHeight="1" x14ac:dyDescent="0.25">
      <c r="A174" s="38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95"/>
      <c r="O174" s="164"/>
      <c r="P174" s="200"/>
      <c r="Q174" s="200"/>
      <c r="R174" s="200"/>
      <c r="S174" s="200"/>
      <c r="T174" s="200"/>
      <c r="U174" s="200"/>
      <c r="V174" s="96"/>
      <c r="W174" s="96"/>
      <c r="X174" s="97"/>
      <c r="Y174" s="9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</row>
    <row r="175" spans="1:38" s="47" customFormat="1" ht="14.25" customHeight="1" x14ac:dyDescent="0.25">
      <c r="A175" s="38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95"/>
      <c r="O175" s="164"/>
      <c r="P175" s="200"/>
      <c r="Q175" s="200"/>
      <c r="R175" s="200"/>
      <c r="S175" s="200"/>
      <c r="T175" s="200"/>
      <c r="U175" s="200"/>
      <c r="V175" s="96"/>
      <c r="W175" s="96"/>
      <c r="X175" s="97"/>
      <c r="Y175" s="9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</row>
    <row r="176" spans="1:38" s="47" customFormat="1" ht="14.25" customHeight="1" x14ac:dyDescent="0.25">
      <c r="A176" s="38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95"/>
      <c r="O176" s="164"/>
      <c r="P176" s="200"/>
      <c r="Q176" s="200"/>
      <c r="R176" s="200"/>
      <c r="S176" s="200"/>
      <c r="T176" s="200"/>
      <c r="U176" s="200"/>
      <c r="V176" s="96"/>
      <c r="W176" s="96"/>
      <c r="X176" s="97"/>
      <c r="Y176" s="9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</row>
    <row r="177" spans="1:38" ht="14.25" customHeight="1" x14ac:dyDescent="0.25">
      <c r="A177" s="91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95"/>
      <c r="O177" s="164"/>
      <c r="P177" s="200"/>
      <c r="Q177" s="200"/>
      <c r="R177" s="200"/>
      <c r="S177" s="200"/>
      <c r="T177" s="200"/>
      <c r="U177" s="200"/>
      <c r="V177" s="96"/>
      <c r="W177" s="96"/>
      <c r="X177" s="97"/>
      <c r="Y177" s="98"/>
      <c r="Z177" s="38"/>
      <c r="AA177" s="38"/>
      <c r="AB177" s="38"/>
      <c r="AC177" s="38"/>
      <c r="AD177" s="38"/>
      <c r="AE177" s="38"/>
      <c r="AF177" s="91"/>
      <c r="AG177" s="91"/>
      <c r="AH177" s="91"/>
      <c r="AI177" s="91"/>
      <c r="AJ177" s="91"/>
      <c r="AK177" s="91"/>
      <c r="AL177" s="91"/>
    </row>
    <row r="178" spans="1:38" ht="14.25" customHeight="1" x14ac:dyDescent="0.25">
      <c r="A178" s="91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95"/>
      <c r="O178" s="164"/>
      <c r="P178" s="200"/>
      <c r="Q178" s="200"/>
      <c r="R178" s="200"/>
      <c r="S178" s="200"/>
      <c r="T178" s="200"/>
      <c r="U178" s="200"/>
      <c r="V178" s="96"/>
      <c r="W178" s="96"/>
      <c r="X178" s="97"/>
      <c r="Y178" s="98"/>
      <c r="Z178" s="38"/>
      <c r="AA178" s="38"/>
      <c r="AB178" s="38"/>
      <c r="AC178" s="38"/>
      <c r="AD178" s="38"/>
      <c r="AE178" s="38"/>
      <c r="AF178" s="91"/>
      <c r="AG178" s="91"/>
      <c r="AH178" s="91"/>
      <c r="AI178" s="91"/>
      <c r="AJ178" s="91"/>
      <c r="AK178" s="91"/>
      <c r="AL178" s="91"/>
    </row>
    <row r="179" spans="1:38" s="47" customFormat="1" ht="14.25" customHeight="1" x14ac:dyDescent="0.25">
      <c r="A179" s="65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38"/>
      <c r="Z179" s="91"/>
      <c r="AA179" s="91"/>
      <c r="AB179" s="91"/>
      <c r="AC179" s="91"/>
      <c r="AD179" s="91"/>
      <c r="AE179" s="91"/>
      <c r="AF179" s="38"/>
      <c r="AG179" s="38"/>
      <c r="AH179" s="38"/>
      <c r="AI179" s="38"/>
      <c r="AJ179" s="38"/>
      <c r="AK179" s="38"/>
      <c r="AL179" s="38"/>
    </row>
    <row r="180" spans="1:38" ht="14.25" customHeight="1" x14ac:dyDescent="0.2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</row>
    <row r="181" spans="1:38" s="76" customFormat="1" ht="14.25" customHeight="1" x14ac:dyDescent="0.25">
      <c r="A181" s="93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9"/>
      <c r="M181" s="39"/>
      <c r="N181" s="39"/>
      <c r="O181" s="38"/>
      <c r="P181" s="38"/>
      <c r="Q181" s="38"/>
      <c r="R181" s="40"/>
      <c r="S181" s="40"/>
      <c r="T181" s="40"/>
      <c r="U181" s="40"/>
      <c r="V181" s="39"/>
      <c r="W181" s="38"/>
      <c r="X181" s="38"/>
      <c r="Y181" s="38"/>
      <c r="Z181" s="38"/>
      <c r="AA181" s="38"/>
      <c r="AB181" s="38"/>
      <c r="AC181" s="38"/>
      <c r="AD181" s="38"/>
      <c r="AE181" s="38"/>
      <c r="AF181" s="93"/>
      <c r="AG181" s="93"/>
      <c r="AH181" s="93"/>
      <c r="AI181" s="93"/>
      <c r="AJ181" s="93"/>
      <c r="AK181" s="93"/>
      <c r="AL181" s="93"/>
    </row>
    <row r="182" spans="1:38" ht="14.25" customHeight="1" x14ac:dyDescent="0.2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</row>
    <row r="183" spans="1:38" ht="14.25" customHeight="1" x14ac:dyDescent="0.25">
      <c r="A183" s="91"/>
      <c r="B183" s="201"/>
      <c r="C183" s="202"/>
      <c r="D183" s="202"/>
      <c r="E183" s="165"/>
      <c r="F183" s="165"/>
      <c r="G183" s="165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165"/>
      <c r="W183" s="91"/>
      <c r="X183" s="91"/>
      <c r="Y183" s="37"/>
      <c r="Z183" s="91"/>
      <c r="AA183" s="91"/>
      <c r="AB183" s="91"/>
      <c r="AC183" s="91"/>
      <c r="AD183" s="93"/>
      <c r="AE183" s="91"/>
      <c r="AF183" s="91"/>
      <c r="AG183" s="91"/>
      <c r="AH183" s="91"/>
      <c r="AI183" s="91"/>
      <c r="AJ183" s="91"/>
      <c r="AK183" s="91"/>
      <c r="AL183" s="91"/>
    </row>
    <row r="184" spans="1:38" ht="14.25" customHeight="1" x14ac:dyDescent="0.25">
      <c r="A184" s="91"/>
      <c r="B184" s="203"/>
      <c r="C184" s="203"/>
      <c r="D184" s="203"/>
      <c r="E184" s="99"/>
      <c r="F184" s="99"/>
      <c r="G184" s="99"/>
      <c r="H184" s="204"/>
      <c r="I184" s="204"/>
      <c r="J184" s="204"/>
      <c r="K184" s="204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101"/>
      <c r="W184" s="91"/>
      <c r="X184" s="91"/>
      <c r="Y184" s="103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</row>
    <row r="185" spans="1:38" ht="14.25" customHeight="1" x14ac:dyDescent="0.25">
      <c r="A185" s="91"/>
      <c r="B185" s="203"/>
      <c r="C185" s="203"/>
      <c r="D185" s="203"/>
      <c r="E185" s="99"/>
      <c r="F185" s="99"/>
      <c r="G185" s="99"/>
      <c r="H185" s="204"/>
      <c r="I185" s="204"/>
      <c r="J185" s="204"/>
      <c r="K185" s="204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101"/>
      <c r="W185" s="91"/>
      <c r="X185" s="91"/>
      <c r="Y185" s="103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</row>
    <row r="186" spans="1:38" ht="14.25" customHeight="1" x14ac:dyDescent="0.25">
      <c r="A186" s="91"/>
      <c r="B186" s="203"/>
      <c r="C186" s="203"/>
      <c r="D186" s="203"/>
      <c r="E186" s="99"/>
      <c r="F186" s="99"/>
      <c r="G186" s="99"/>
      <c r="H186" s="204"/>
      <c r="I186" s="204"/>
      <c r="J186" s="204"/>
      <c r="K186" s="204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101"/>
      <c r="W186" s="91"/>
      <c r="X186" s="91"/>
      <c r="Y186" s="103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</row>
    <row r="187" spans="1:38" ht="14.25" customHeight="1" x14ac:dyDescent="0.25">
      <c r="A187" s="91"/>
      <c r="B187" s="203"/>
      <c r="C187" s="203"/>
      <c r="D187" s="203"/>
      <c r="E187" s="99"/>
      <c r="F187" s="99"/>
      <c r="G187" s="99"/>
      <c r="H187" s="204"/>
      <c r="I187" s="204"/>
      <c r="J187" s="204"/>
      <c r="K187" s="204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101"/>
      <c r="W187" s="91"/>
      <c r="X187" s="91"/>
      <c r="Y187" s="103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</row>
    <row r="188" spans="1:38" ht="14.25" customHeight="1" x14ac:dyDescent="0.25">
      <c r="A188" s="91"/>
      <c r="B188" s="203"/>
      <c r="C188" s="203"/>
      <c r="D188" s="203"/>
      <c r="E188" s="99"/>
      <c r="F188" s="99"/>
      <c r="G188" s="99"/>
      <c r="H188" s="204"/>
      <c r="I188" s="204"/>
      <c r="J188" s="204"/>
      <c r="K188" s="204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101"/>
      <c r="W188" s="91"/>
      <c r="X188" s="91"/>
      <c r="Y188" s="103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</row>
    <row r="189" spans="1:38" ht="14.25" customHeight="1" x14ac:dyDescent="0.2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105"/>
      <c r="M189" s="105"/>
      <c r="N189" s="105"/>
      <c r="O189" s="105"/>
      <c r="P189" s="105"/>
      <c r="Q189" s="91"/>
      <c r="R189" s="91"/>
      <c r="S189" s="91"/>
      <c r="T189" s="91"/>
      <c r="U189" s="91"/>
      <c r="V189" s="91"/>
      <c r="W189" s="91"/>
      <c r="X189" s="91"/>
      <c r="Y189" s="106"/>
      <c r="Z189" s="10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</row>
    <row r="190" spans="1:38" s="47" customFormat="1" ht="14.25" customHeight="1" x14ac:dyDescent="0.25">
      <c r="A190" s="38"/>
      <c r="B190" s="91"/>
      <c r="C190" s="91"/>
      <c r="D190" s="91"/>
      <c r="E190" s="91"/>
      <c r="F190" s="91"/>
      <c r="G190" s="91"/>
      <c r="H190" s="91"/>
      <c r="I190" s="91"/>
      <c r="J190" s="91"/>
      <c r="K190" s="105"/>
      <c r="L190" s="105"/>
      <c r="M190" s="105"/>
      <c r="N190" s="105"/>
      <c r="O190" s="105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38"/>
      <c r="AG190" s="38"/>
      <c r="AH190" s="38"/>
      <c r="AI190" s="38"/>
      <c r="AJ190" s="38"/>
      <c r="AK190" s="38"/>
      <c r="AL190" s="38"/>
    </row>
    <row r="191" spans="1:38" s="47" customFormat="1" ht="14.25" customHeight="1" x14ac:dyDescent="0.25">
      <c r="A191" s="38"/>
      <c r="B191" s="201"/>
      <c r="C191" s="202"/>
      <c r="D191" s="202"/>
      <c r="E191" s="206"/>
      <c r="F191" s="206"/>
      <c r="G191" s="206"/>
      <c r="H191" s="206"/>
      <c r="I191" s="206"/>
      <c r="J191" s="206"/>
      <c r="K191" s="206"/>
      <c r="L191" s="206"/>
      <c r="M191" s="206"/>
      <c r="N191" s="165"/>
      <c r="O191" s="165"/>
      <c r="P191" s="165"/>
      <c r="Q191" s="201"/>
      <c r="R191" s="201"/>
      <c r="S191" s="201"/>
      <c r="T191" s="201"/>
      <c r="U191" s="41"/>
      <c r="V191" s="165"/>
      <c r="W191" s="165"/>
      <c r="X191" s="165"/>
      <c r="Y191" s="165"/>
      <c r="Z191" s="91"/>
      <c r="AA191" s="91"/>
      <c r="AB191" s="91"/>
      <c r="AC191" s="91"/>
      <c r="AD191" s="91"/>
      <c r="AE191" s="91"/>
      <c r="AF191" s="38"/>
      <c r="AG191" s="38"/>
      <c r="AH191" s="38"/>
      <c r="AI191" s="38"/>
      <c r="AJ191" s="38"/>
      <c r="AK191" s="38"/>
      <c r="AL191" s="38"/>
    </row>
    <row r="192" spans="1:38" s="47" customFormat="1" ht="14.25" customHeight="1" x14ac:dyDescent="0.25">
      <c r="A192" s="38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95"/>
      <c r="O192" s="164"/>
      <c r="P192" s="164"/>
      <c r="Q192" s="200"/>
      <c r="R192" s="200"/>
      <c r="S192" s="200"/>
      <c r="T192" s="200"/>
      <c r="U192" s="95"/>
      <c r="V192" s="96"/>
      <c r="W192" s="96"/>
      <c r="X192" s="97"/>
      <c r="Y192" s="9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</row>
    <row r="193" spans="1:38" s="47" customFormat="1" ht="14.25" customHeight="1" x14ac:dyDescent="0.25">
      <c r="A193" s="38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95"/>
      <c r="O193" s="164"/>
      <c r="P193" s="164"/>
      <c r="Q193" s="200"/>
      <c r="R193" s="200"/>
      <c r="S193" s="200"/>
      <c r="T193" s="200"/>
      <c r="U193" s="95"/>
      <c r="V193" s="96"/>
      <c r="W193" s="96"/>
      <c r="X193" s="97"/>
      <c r="Y193" s="9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</row>
    <row r="194" spans="1:38" s="47" customFormat="1" ht="14.25" customHeight="1" x14ac:dyDescent="0.25">
      <c r="A194" s="38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95"/>
      <c r="O194" s="164"/>
      <c r="P194" s="164"/>
      <c r="Q194" s="200"/>
      <c r="R194" s="200"/>
      <c r="S194" s="200"/>
      <c r="T194" s="200"/>
      <c r="U194" s="95"/>
      <c r="V194" s="96"/>
      <c r="W194" s="96"/>
      <c r="X194" s="97"/>
      <c r="Y194" s="9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</row>
    <row r="195" spans="1:38" s="47" customFormat="1" ht="14.25" customHeight="1" x14ac:dyDescent="0.25">
      <c r="A195" s="38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95"/>
      <c r="O195" s="164"/>
      <c r="P195" s="164"/>
      <c r="Q195" s="200"/>
      <c r="R195" s="200"/>
      <c r="S195" s="200"/>
      <c r="T195" s="200"/>
      <c r="U195" s="95"/>
      <c r="V195" s="96"/>
      <c r="W195" s="96"/>
      <c r="X195" s="97"/>
      <c r="Y195" s="9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</row>
    <row r="196" spans="1:38" s="47" customFormat="1" ht="14.25" customHeight="1" x14ac:dyDescent="0.25">
      <c r="A196" s="38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95"/>
      <c r="O196" s="164"/>
      <c r="P196" s="164"/>
      <c r="Q196" s="200"/>
      <c r="R196" s="200"/>
      <c r="S196" s="200"/>
      <c r="T196" s="200"/>
      <c r="U196" s="95"/>
      <c r="V196" s="96"/>
      <c r="W196" s="96"/>
      <c r="X196" s="97"/>
      <c r="Y196" s="9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</row>
    <row r="197" spans="1:38" s="47" customFormat="1" ht="14.25" customHeight="1" x14ac:dyDescent="0.25">
      <c r="A197" s="38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95"/>
      <c r="O197" s="164"/>
      <c r="P197" s="164"/>
      <c r="Q197" s="200"/>
      <c r="R197" s="200"/>
      <c r="S197" s="200"/>
      <c r="T197" s="200"/>
      <c r="U197" s="95"/>
      <c r="V197" s="96"/>
      <c r="W197" s="96"/>
      <c r="X197" s="97"/>
      <c r="Y197" s="9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</row>
    <row r="198" spans="1:38" s="47" customFormat="1" ht="14.25" customHeight="1" x14ac:dyDescent="0.25">
      <c r="A198" s="38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95"/>
      <c r="O198" s="164"/>
      <c r="P198" s="164"/>
      <c r="Q198" s="200"/>
      <c r="R198" s="200"/>
      <c r="S198" s="200"/>
      <c r="T198" s="200"/>
      <c r="U198" s="95"/>
      <c r="V198" s="96"/>
      <c r="W198" s="96"/>
      <c r="X198" s="97"/>
      <c r="Y198" s="9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</row>
    <row r="199" spans="1:38" s="47" customFormat="1" ht="14.25" customHeight="1" x14ac:dyDescent="0.25">
      <c r="A199" s="38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95"/>
      <c r="O199" s="164"/>
      <c r="P199" s="164"/>
      <c r="Q199" s="200"/>
      <c r="R199" s="200"/>
      <c r="S199" s="200"/>
      <c r="T199" s="200"/>
      <c r="U199" s="95"/>
      <c r="V199" s="96"/>
      <c r="W199" s="96"/>
      <c r="X199" s="97"/>
      <c r="Y199" s="9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</row>
    <row r="200" spans="1:38" s="47" customFormat="1" ht="14.25" customHeight="1" x14ac:dyDescent="0.25">
      <c r="A200" s="38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95"/>
      <c r="O200" s="164"/>
      <c r="P200" s="164"/>
      <c r="Q200" s="200"/>
      <c r="R200" s="200"/>
      <c r="S200" s="200"/>
      <c r="T200" s="200"/>
      <c r="U200" s="95"/>
      <c r="V200" s="96"/>
      <c r="W200" s="96"/>
      <c r="X200" s="97"/>
      <c r="Y200" s="9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</row>
    <row r="201" spans="1:38" s="47" customFormat="1" ht="14.25" customHeight="1" x14ac:dyDescent="0.25">
      <c r="A201" s="38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95"/>
      <c r="O201" s="164"/>
      <c r="P201" s="164"/>
      <c r="Q201" s="200"/>
      <c r="R201" s="200"/>
      <c r="S201" s="200"/>
      <c r="T201" s="200"/>
      <c r="U201" s="95"/>
      <c r="V201" s="96"/>
      <c r="W201" s="96"/>
      <c r="X201" s="97"/>
      <c r="Y201" s="9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</row>
    <row r="202" spans="1:38" s="47" customFormat="1" ht="14.25" customHeight="1" x14ac:dyDescent="0.25">
      <c r="A202" s="38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95"/>
      <c r="O202" s="164"/>
      <c r="P202" s="164"/>
      <c r="Q202" s="200"/>
      <c r="R202" s="200"/>
      <c r="S202" s="200"/>
      <c r="T202" s="200"/>
      <c r="U202" s="95"/>
      <c r="V202" s="96"/>
      <c r="W202" s="96"/>
      <c r="X202" s="97"/>
      <c r="Y202" s="9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</row>
    <row r="203" spans="1:38" s="47" customFormat="1" ht="14.25" customHeight="1" x14ac:dyDescent="0.25">
      <c r="A203" s="38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95"/>
      <c r="O203" s="164"/>
      <c r="P203" s="164"/>
      <c r="Q203" s="200"/>
      <c r="R203" s="200"/>
      <c r="S203" s="200"/>
      <c r="T203" s="200"/>
      <c r="U203" s="95"/>
      <c r="V203" s="96"/>
      <c r="W203" s="96"/>
      <c r="X203" s="97"/>
      <c r="Y203" s="9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</row>
    <row r="204" spans="1:38" s="47" customFormat="1" ht="14.25" customHeight="1" x14ac:dyDescent="0.25">
      <c r="A204" s="38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95"/>
      <c r="O204" s="164"/>
      <c r="P204" s="164"/>
      <c r="Q204" s="200"/>
      <c r="R204" s="200"/>
      <c r="S204" s="200"/>
      <c r="T204" s="200"/>
      <c r="U204" s="95"/>
      <c r="V204" s="96"/>
      <c r="W204" s="96"/>
      <c r="X204" s="97"/>
      <c r="Y204" s="9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</row>
    <row r="205" spans="1:38" s="47" customFormat="1" ht="14.25" customHeight="1" x14ac:dyDescent="0.25">
      <c r="A205" s="38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95"/>
      <c r="O205" s="164"/>
      <c r="P205" s="164"/>
      <c r="Q205" s="200"/>
      <c r="R205" s="200"/>
      <c r="S205" s="200"/>
      <c r="T205" s="200"/>
      <c r="U205" s="95"/>
      <c r="V205" s="96"/>
      <c r="W205" s="96"/>
      <c r="X205" s="97"/>
      <c r="Y205" s="9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</row>
    <row r="206" spans="1:38" s="47" customFormat="1" ht="14.25" customHeight="1" x14ac:dyDescent="0.25">
      <c r="A206" s="38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95"/>
      <c r="O206" s="164"/>
      <c r="P206" s="164"/>
      <c r="Q206" s="200"/>
      <c r="R206" s="200"/>
      <c r="S206" s="200"/>
      <c r="T206" s="200"/>
      <c r="U206" s="95"/>
      <c r="V206" s="96"/>
      <c r="W206" s="96"/>
      <c r="X206" s="97"/>
      <c r="Y206" s="9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</row>
    <row r="207" spans="1:38" s="47" customFormat="1" ht="14.25" customHeight="1" x14ac:dyDescent="0.25">
      <c r="A207" s="38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95"/>
      <c r="O207" s="164"/>
      <c r="P207" s="164"/>
      <c r="Q207" s="200"/>
      <c r="R207" s="200"/>
      <c r="S207" s="200"/>
      <c r="T207" s="200"/>
      <c r="U207" s="95"/>
      <c r="V207" s="96"/>
      <c r="W207" s="96"/>
      <c r="X207" s="97"/>
      <c r="Y207" s="9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</row>
    <row r="208" spans="1:38" s="47" customFormat="1" ht="14.25" customHeight="1" x14ac:dyDescent="0.25">
      <c r="A208" s="38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95"/>
      <c r="O208" s="164"/>
      <c r="P208" s="164"/>
      <c r="Q208" s="200"/>
      <c r="R208" s="200"/>
      <c r="S208" s="200"/>
      <c r="T208" s="200"/>
      <c r="U208" s="95"/>
      <c r="V208" s="96"/>
      <c r="W208" s="96"/>
      <c r="X208" s="97"/>
      <c r="Y208" s="9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</row>
    <row r="209" spans="1:38" s="47" customFormat="1" ht="14.25" customHeight="1" x14ac:dyDescent="0.25">
      <c r="A209" s="38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95"/>
      <c r="O209" s="164"/>
      <c r="P209" s="164"/>
      <c r="Q209" s="200"/>
      <c r="R209" s="200"/>
      <c r="S209" s="200"/>
      <c r="T209" s="200"/>
      <c r="U209" s="95"/>
      <c r="V209" s="96"/>
      <c r="W209" s="96"/>
      <c r="X209" s="97"/>
      <c r="Y209" s="9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</row>
    <row r="210" spans="1:38" s="47" customFormat="1" ht="14.25" customHeight="1" x14ac:dyDescent="0.25">
      <c r="A210" s="38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95"/>
      <c r="O210" s="164"/>
      <c r="P210" s="164"/>
      <c r="Q210" s="200"/>
      <c r="R210" s="200"/>
      <c r="S210" s="200"/>
      <c r="T210" s="200"/>
      <c r="U210" s="95"/>
      <c r="V210" s="96"/>
      <c r="W210" s="96"/>
      <c r="X210" s="97"/>
      <c r="Y210" s="9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</row>
    <row r="211" spans="1:38" s="47" customFormat="1" ht="14.25" customHeight="1" x14ac:dyDescent="0.25">
      <c r="A211" s="38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95"/>
      <c r="O211" s="164"/>
      <c r="P211" s="164"/>
      <c r="Q211" s="200"/>
      <c r="R211" s="200"/>
      <c r="S211" s="200"/>
      <c r="T211" s="200"/>
      <c r="U211" s="95"/>
      <c r="V211" s="96"/>
      <c r="W211" s="96"/>
      <c r="X211" s="97"/>
      <c r="Y211" s="9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</row>
    <row r="212" spans="1:38" s="47" customFormat="1" ht="14.25" customHeight="1" x14ac:dyDescent="0.25">
      <c r="A212" s="38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95"/>
      <c r="O212" s="164"/>
      <c r="P212" s="164"/>
      <c r="Q212" s="200"/>
      <c r="R212" s="200"/>
      <c r="S212" s="200"/>
      <c r="T212" s="200"/>
      <c r="U212" s="95"/>
      <c r="V212" s="96"/>
      <c r="W212" s="96"/>
      <c r="X212" s="97"/>
      <c r="Y212" s="9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</row>
    <row r="213" spans="1:38" s="47" customFormat="1" ht="14.25" customHeight="1" x14ac:dyDescent="0.25">
      <c r="A213" s="38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95"/>
      <c r="O213" s="164"/>
      <c r="P213" s="164"/>
      <c r="Q213" s="200"/>
      <c r="R213" s="200"/>
      <c r="S213" s="200"/>
      <c r="T213" s="200"/>
      <c r="U213" s="95"/>
      <c r="V213" s="96"/>
      <c r="W213" s="96"/>
      <c r="X213" s="97"/>
      <c r="Y213" s="9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</row>
    <row r="214" spans="1:38" s="47" customFormat="1" ht="14.25" customHeight="1" x14ac:dyDescent="0.25">
      <c r="A214" s="38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95"/>
      <c r="O214" s="164"/>
      <c r="P214" s="164"/>
      <c r="Q214" s="200"/>
      <c r="R214" s="200"/>
      <c r="S214" s="200"/>
      <c r="T214" s="200"/>
      <c r="U214" s="95"/>
      <c r="V214" s="96"/>
      <c r="W214" s="96"/>
      <c r="X214" s="97"/>
      <c r="Y214" s="9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</row>
    <row r="215" spans="1:38" s="47" customFormat="1" ht="14.25" customHeight="1" x14ac:dyDescent="0.25">
      <c r="A215" s="38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95"/>
      <c r="O215" s="164"/>
      <c r="P215" s="164"/>
      <c r="Q215" s="200"/>
      <c r="R215" s="200"/>
      <c r="S215" s="200"/>
      <c r="T215" s="200"/>
      <c r="U215" s="95"/>
      <c r="V215" s="96"/>
      <c r="W215" s="96"/>
      <c r="X215" s="97"/>
      <c r="Y215" s="9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</row>
    <row r="216" spans="1:38" s="47" customFormat="1" ht="14.25" customHeight="1" x14ac:dyDescent="0.25">
      <c r="A216" s="38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95"/>
      <c r="O216" s="164"/>
      <c r="P216" s="164"/>
      <c r="Q216" s="200"/>
      <c r="R216" s="200"/>
      <c r="S216" s="200"/>
      <c r="T216" s="200"/>
      <c r="U216" s="95"/>
      <c r="V216" s="96"/>
      <c r="W216" s="96"/>
      <c r="X216" s="97"/>
      <c r="Y216" s="9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</row>
    <row r="217" spans="1:38" s="47" customFormat="1" ht="14.25" customHeight="1" x14ac:dyDescent="0.25">
      <c r="A217" s="38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95"/>
      <c r="O217" s="164"/>
      <c r="P217" s="164"/>
      <c r="Q217" s="200"/>
      <c r="R217" s="200"/>
      <c r="S217" s="200"/>
      <c r="T217" s="200"/>
      <c r="U217" s="95"/>
      <c r="V217" s="96"/>
      <c r="W217" s="96"/>
      <c r="X217" s="97"/>
      <c r="Y217" s="9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</row>
    <row r="218" spans="1:38" s="47" customFormat="1" ht="14.25" customHeight="1" x14ac:dyDescent="0.25">
      <c r="A218" s="38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95"/>
      <c r="O218" s="164"/>
      <c r="P218" s="164"/>
      <c r="Q218" s="200"/>
      <c r="R218" s="200"/>
      <c r="S218" s="200"/>
      <c r="T218" s="200"/>
      <c r="U218" s="95"/>
      <c r="V218" s="96"/>
      <c r="W218" s="96"/>
      <c r="X218" s="97"/>
      <c r="Y218" s="9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</row>
    <row r="219" spans="1:38" s="47" customFormat="1" ht="14.25" customHeight="1" x14ac:dyDescent="0.25">
      <c r="A219" s="38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95"/>
      <c r="O219" s="164"/>
      <c r="P219" s="164"/>
      <c r="Q219" s="200"/>
      <c r="R219" s="200"/>
      <c r="S219" s="200"/>
      <c r="T219" s="200"/>
      <c r="U219" s="95"/>
      <c r="V219" s="96"/>
      <c r="W219" s="96"/>
      <c r="X219" s="97"/>
      <c r="Y219" s="9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</row>
    <row r="220" spans="1:38" s="47" customFormat="1" ht="14.25" customHeight="1" x14ac:dyDescent="0.25">
      <c r="A220" s="38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95"/>
      <c r="O220" s="164"/>
      <c r="P220" s="164"/>
      <c r="Q220" s="200"/>
      <c r="R220" s="200"/>
      <c r="S220" s="200"/>
      <c r="T220" s="200"/>
      <c r="U220" s="95"/>
      <c r="V220" s="96"/>
      <c r="W220" s="96"/>
      <c r="X220" s="97"/>
      <c r="Y220" s="9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</row>
    <row r="221" spans="1:38" s="47" customFormat="1" ht="14.25" customHeight="1" x14ac:dyDescent="0.25">
      <c r="A221" s="38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95"/>
      <c r="O221" s="164"/>
      <c r="P221" s="164"/>
      <c r="Q221" s="200"/>
      <c r="R221" s="200"/>
      <c r="S221" s="200"/>
      <c r="T221" s="200"/>
      <c r="U221" s="95"/>
      <c r="V221" s="96"/>
      <c r="W221" s="96"/>
      <c r="X221" s="97"/>
      <c r="Y221" s="9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</row>
    <row r="222" spans="1:38" s="47" customFormat="1" ht="14.25" customHeight="1" x14ac:dyDescent="0.25">
      <c r="A222" s="38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95"/>
      <c r="O222" s="164"/>
      <c r="P222" s="164"/>
      <c r="Q222" s="200"/>
      <c r="R222" s="200"/>
      <c r="S222" s="200"/>
      <c r="T222" s="200"/>
      <c r="U222" s="95"/>
      <c r="V222" s="96"/>
      <c r="W222" s="96"/>
      <c r="X222" s="97"/>
      <c r="Y222" s="9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</row>
    <row r="223" spans="1:38" s="47" customFormat="1" ht="14.25" customHeight="1" x14ac:dyDescent="0.25">
      <c r="A223" s="38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95"/>
      <c r="O223" s="164"/>
      <c r="P223" s="164"/>
      <c r="Q223" s="200"/>
      <c r="R223" s="200"/>
      <c r="S223" s="200"/>
      <c r="T223" s="200"/>
      <c r="U223" s="95"/>
      <c r="V223" s="96"/>
      <c r="W223" s="96"/>
      <c r="X223" s="97"/>
      <c r="Y223" s="9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</row>
    <row r="224" spans="1:38" s="47" customFormat="1" ht="14.25" customHeight="1" x14ac:dyDescent="0.25">
      <c r="A224" s="38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95"/>
      <c r="O224" s="164"/>
      <c r="P224" s="164"/>
      <c r="Q224" s="200"/>
      <c r="R224" s="200"/>
      <c r="S224" s="200"/>
      <c r="T224" s="200"/>
      <c r="U224" s="95"/>
      <c r="V224" s="96"/>
      <c r="W224" s="96"/>
      <c r="X224" s="97"/>
      <c r="Y224" s="9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</row>
    <row r="225" spans="1:38" s="47" customFormat="1" ht="14.25" customHeight="1" x14ac:dyDescent="0.25">
      <c r="A225" s="38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95"/>
      <c r="O225" s="164"/>
      <c r="P225" s="164"/>
      <c r="Q225" s="200"/>
      <c r="R225" s="200"/>
      <c r="S225" s="200"/>
      <c r="T225" s="200"/>
      <c r="U225" s="95"/>
      <c r="V225" s="96"/>
      <c r="W225" s="96"/>
      <c r="X225" s="97"/>
      <c r="Y225" s="9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</row>
    <row r="226" spans="1:38" s="47" customFormat="1" ht="14.25" customHeight="1" x14ac:dyDescent="0.25">
      <c r="A226" s="38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95"/>
      <c r="O226" s="164"/>
      <c r="P226" s="164"/>
      <c r="Q226" s="200"/>
      <c r="R226" s="200"/>
      <c r="S226" s="200"/>
      <c r="T226" s="200"/>
      <c r="U226" s="95"/>
      <c r="V226" s="96"/>
      <c r="W226" s="96"/>
      <c r="X226" s="97"/>
      <c r="Y226" s="9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</row>
    <row r="227" spans="1:38" s="47" customFormat="1" ht="14.25" customHeight="1" x14ac:dyDescent="0.25">
      <c r="A227" s="38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95"/>
      <c r="O227" s="164"/>
      <c r="P227" s="164"/>
      <c r="Q227" s="200"/>
      <c r="R227" s="200"/>
      <c r="S227" s="200"/>
      <c r="T227" s="200"/>
      <c r="U227" s="95"/>
      <c r="V227" s="96"/>
      <c r="W227" s="96"/>
      <c r="X227" s="97"/>
      <c r="Y227" s="9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</row>
    <row r="228" spans="1:38" s="47" customFormat="1" ht="14.25" customHeight="1" x14ac:dyDescent="0.25">
      <c r="A228" s="38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95"/>
      <c r="O228" s="164"/>
      <c r="P228" s="164"/>
      <c r="Q228" s="200"/>
      <c r="R228" s="200"/>
      <c r="S228" s="200"/>
      <c r="T228" s="200"/>
      <c r="U228" s="95"/>
      <c r="V228" s="96"/>
      <c r="W228" s="96"/>
      <c r="X228" s="97"/>
      <c r="Y228" s="9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</row>
    <row r="229" spans="1:38" s="47" customFormat="1" ht="14.25" customHeight="1" x14ac:dyDescent="0.25">
      <c r="A229" s="38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95"/>
      <c r="O229" s="164"/>
      <c r="P229" s="164"/>
      <c r="Q229" s="200"/>
      <c r="R229" s="200"/>
      <c r="S229" s="200"/>
      <c r="T229" s="200"/>
      <c r="U229" s="95"/>
      <c r="V229" s="96"/>
      <c r="W229" s="96"/>
      <c r="X229" s="97"/>
      <c r="Y229" s="9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</row>
    <row r="230" spans="1:38" ht="14.25" customHeight="1" x14ac:dyDescent="0.25">
      <c r="A230" s="91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95"/>
      <c r="O230" s="164"/>
      <c r="P230" s="164"/>
      <c r="Q230" s="200"/>
      <c r="R230" s="200"/>
      <c r="S230" s="200"/>
      <c r="T230" s="200"/>
      <c r="U230" s="95"/>
      <c r="V230" s="96"/>
      <c r="W230" s="96"/>
      <c r="X230" s="97"/>
      <c r="Y230" s="98"/>
      <c r="Z230" s="38"/>
      <c r="AA230" s="38"/>
      <c r="AB230" s="38"/>
      <c r="AC230" s="38"/>
      <c r="AD230" s="38"/>
      <c r="AE230" s="38"/>
      <c r="AF230" s="91"/>
      <c r="AG230" s="91"/>
      <c r="AH230" s="91"/>
      <c r="AI230" s="91"/>
      <c r="AJ230" s="91"/>
      <c r="AK230" s="91"/>
      <c r="AL230" s="91"/>
    </row>
    <row r="231" spans="1:38" ht="14.25" customHeight="1" x14ac:dyDescent="0.25">
      <c r="A231" s="91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95"/>
      <c r="O231" s="164"/>
      <c r="P231" s="164"/>
      <c r="Q231" s="200"/>
      <c r="R231" s="200"/>
      <c r="S231" s="200"/>
      <c r="T231" s="200"/>
      <c r="U231" s="95"/>
      <c r="V231" s="96"/>
      <c r="W231" s="96"/>
      <c r="X231" s="97"/>
      <c r="Y231" s="98"/>
      <c r="Z231" s="38"/>
      <c r="AA231" s="38"/>
      <c r="AB231" s="38"/>
      <c r="AC231" s="38"/>
      <c r="AD231" s="38"/>
      <c r="AE231" s="38"/>
      <c r="AF231" s="91"/>
      <c r="AG231" s="91"/>
      <c r="AH231" s="91"/>
      <c r="AI231" s="91"/>
      <c r="AJ231" s="91"/>
      <c r="AK231" s="91"/>
      <c r="AL231" s="91"/>
    </row>
    <row r="232" spans="1:38" s="47" customFormat="1" ht="14.25" customHeight="1" x14ac:dyDescent="0.25">
      <c r="A232" s="65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38"/>
      <c r="AG232" s="38"/>
      <c r="AH232" s="38"/>
      <c r="AI232" s="38"/>
      <c r="AJ232" s="38"/>
      <c r="AK232" s="38"/>
      <c r="AL232" s="38"/>
    </row>
    <row r="233" spans="1:38" ht="14.25" customHeight="1" x14ac:dyDescent="0.25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</row>
    <row r="234" spans="1:38" s="76" customFormat="1" ht="14.25" customHeight="1" x14ac:dyDescent="0.25">
      <c r="A234" s="93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8"/>
      <c r="P234" s="38"/>
      <c r="Q234" s="38"/>
      <c r="R234" s="40"/>
      <c r="S234" s="40"/>
      <c r="T234" s="40"/>
      <c r="U234" s="40"/>
      <c r="V234" s="39"/>
      <c r="W234" s="38"/>
      <c r="X234" s="38"/>
      <c r="Y234" s="38"/>
      <c r="Z234" s="38"/>
      <c r="AA234" s="38"/>
      <c r="AB234" s="38"/>
      <c r="AC234" s="38"/>
      <c r="AD234" s="38"/>
      <c r="AE234" s="38"/>
      <c r="AF234" s="93"/>
      <c r="AG234" s="93"/>
      <c r="AH234" s="93"/>
      <c r="AI234" s="93"/>
      <c r="AJ234" s="93"/>
      <c r="AK234" s="93"/>
      <c r="AL234" s="93"/>
    </row>
    <row r="235" spans="1:38" ht="14.25" customHeight="1" x14ac:dyDescent="0.25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</row>
    <row r="236" spans="1:38" ht="14.25" customHeight="1" x14ac:dyDescent="0.25">
      <c r="A236" s="91"/>
      <c r="B236" s="201"/>
      <c r="C236" s="202"/>
      <c r="D236" s="202"/>
      <c r="E236" s="165"/>
      <c r="F236" s="165"/>
      <c r="G236" s="165"/>
      <c r="H236" s="201"/>
      <c r="I236" s="201"/>
      <c r="J236" s="201"/>
      <c r="K236" s="201"/>
      <c r="L236" s="201"/>
      <c r="M236" s="201"/>
      <c r="N236" s="201"/>
      <c r="O236" s="201"/>
      <c r="P236" s="201"/>
      <c r="Q236" s="165"/>
      <c r="R236" s="91"/>
      <c r="S236" s="91"/>
      <c r="T236" s="91"/>
      <c r="U236" s="91"/>
      <c r="V236" s="91"/>
      <c r="W236" s="93"/>
      <c r="X236" s="37"/>
      <c r="Y236" s="93"/>
      <c r="Z236" s="93"/>
      <c r="AA236" s="93"/>
      <c r="AB236" s="93"/>
      <c r="AC236" s="93"/>
      <c r="AD236" s="93"/>
      <c r="AE236" s="93"/>
      <c r="AF236" s="91"/>
      <c r="AG236" s="91"/>
      <c r="AH236" s="91"/>
      <c r="AI236" s="91"/>
      <c r="AJ236" s="91"/>
      <c r="AK236" s="91"/>
      <c r="AL236" s="91"/>
    </row>
    <row r="237" spans="1:38" ht="14.25" customHeight="1" x14ac:dyDescent="0.25">
      <c r="A237" s="91"/>
      <c r="B237" s="203"/>
      <c r="C237" s="203"/>
      <c r="D237" s="203"/>
      <c r="E237" s="99"/>
      <c r="F237" s="99"/>
      <c r="G237" s="99"/>
      <c r="H237" s="204"/>
      <c r="I237" s="204"/>
      <c r="J237" s="204"/>
      <c r="K237" s="204"/>
      <c r="L237" s="205"/>
      <c r="M237" s="205"/>
      <c r="N237" s="205"/>
      <c r="O237" s="205"/>
      <c r="P237" s="205"/>
      <c r="Q237" s="101"/>
      <c r="R237" s="91"/>
      <c r="S237" s="91"/>
      <c r="T237" s="91"/>
      <c r="U237" s="91"/>
      <c r="V237" s="91"/>
      <c r="W237" s="91"/>
      <c r="X237" s="103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</row>
    <row r="238" spans="1:38" ht="14.25" customHeight="1" x14ac:dyDescent="0.25">
      <c r="A238" s="91"/>
      <c r="B238" s="203"/>
      <c r="C238" s="203"/>
      <c r="D238" s="203"/>
      <c r="E238" s="99"/>
      <c r="F238" s="99"/>
      <c r="G238" s="99"/>
      <c r="H238" s="204"/>
      <c r="I238" s="204"/>
      <c r="J238" s="204"/>
      <c r="K238" s="204"/>
      <c r="L238" s="205"/>
      <c r="M238" s="205"/>
      <c r="N238" s="205"/>
      <c r="O238" s="205"/>
      <c r="P238" s="205"/>
      <c r="Q238" s="101"/>
      <c r="R238" s="91"/>
      <c r="S238" s="91"/>
      <c r="T238" s="91"/>
      <c r="U238" s="91"/>
      <c r="V238" s="91"/>
      <c r="W238" s="91"/>
      <c r="X238" s="103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</row>
    <row r="239" spans="1:38" ht="14.25" customHeight="1" x14ac:dyDescent="0.25">
      <c r="A239" s="91"/>
      <c r="B239" s="203"/>
      <c r="C239" s="203"/>
      <c r="D239" s="203"/>
      <c r="E239" s="99"/>
      <c r="F239" s="99"/>
      <c r="G239" s="99"/>
      <c r="H239" s="204"/>
      <c r="I239" s="204"/>
      <c r="J239" s="204"/>
      <c r="K239" s="204"/>
      <c r="L239" s="205"/>
      <c r="M239" s="205"/>
      <c r="N239" s="205"/>
      <c r="O239" s="205"/>
      <c r="P239" s="205"/>
      <c r="Q239" s="101"/>
      <c r="R239" s="91"/>
      <c r="S239" s="91"/>
      <c r="T239" s="91"/>
      <c r="U239" s="91"/>
      <c r="V239" s="91"/>
      <c r="W239" s="91"/>
      <c r="X239" s="103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</row>
    <row r="240" spans="1:38" ht="14.25" customHeight="1" x14ac:dyDescent="0.25">
      <c r="A240" s="91"/>
      <c r="B240" s="203"/>
      <c r="C240" s="203"/>
      <c r="D240" s="203"/>
      <c r="E240" s="99"/>
      <c r="F240" s="99"/>
      <c r="G240" s="99"/>
      <c r="H240" s="204"/>
      <c r="I240" s="204"/>
      <c r="J240" s="204"/>
      <c r="K240" s="204"/>
      <c r="L240" s="205"/>
      <c r="M240" s="205"/>
      <c r="N240" s="205"/>
      <c r="O240" s="205"/>
      <c r="P240" s="205"/>
      <c r="Q240" s="101"/>
      <c r="R240" s="91"/>
      <c r="S240" s="91"/>
      <c r="T240" s="91"/>
      <c r="U240" s="91"/>
      <c r="V240" s="91"/>
      <c r="W240" s="91"/>
      <c r="X240" s="103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</row>
    <row r="241" spans="1:38" ht="14.25" customHeight="1" x14ac:dyDescent="0.25">
      <c r="A241" s="91"/>
      <c r="B241" s="203"/>
      <c r="C241" s="203"/>
      <c r="D241" s="203"/>
      <c r="E241" s="99"/>
      <c r="F241" s="99"/>
      <c r="G241" s="99"/>
      <c r="H241" s="204"/>
      <c r="I241" s="204"/>
      <c r="J241" s="204"/>
      <c r="K241" s="204"/>
      <c r="L241" s="205"/>
      <c r="M241" s="205"/>
      <c r="N241" s="205"/>
      <c r="O241" s="205"/>
      <c r="P241" s="205"/>
      <c r="Q241" s="101"/>
      <c r="R241" s="91"/>
      <c r="S241" s="91"/>
      <c r="T241" s="91"/>
      <c r="U241" s="91"/>
      <c r="V241" s="91"/>
      <c r="W241" s="91"/>
      <c r="X241" s="103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</row>
    <row r="242" spans="1:38" ht="14.25" customHeight="1" x14ac:dyDescent="0.25">
      <c r="A242" s="91"/>
      <c r="B242" s="203"/>
      <c r="C242" s="203"/>
      <c r="D242" s="203"/>
      <c r="E242" s="99"/>
      <c r="F242" s="99"/>
      <c r="G242" s="99"/>
      <c r="H242" s="204"/>
      <c r="I242" s="204"/>
      <c r="J242" s="204"/>
      <c r="K242" s="204"/>
      <c r="L242" s="205"/>
      <c r="M242" s="205"/>
      <c r="N242" s="205"/>
      <c r="O242" s="205"/>
      <c r="P242" s="205"/>
      <c r="Q242" s="101"/>
      <c r="R242" s="91"/>
      <c r="S242" s="91"/>
      <c r="T242" s="91"/>
      <c r="U242" s="91"/>
      <c r="V242" s="91"/>
      <c r="W242" s="91"/>
      <c r="X242" s="103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</row>
    <row r="243" spans="1:38" ht="14.25" customHeight="1" x14ac:dyDescent="0.25">
      <c r="A243" s="91"/>
      <c r="B243" s="203"/>
      <c r="C243" s="203"/>
      <c r="D243" s="203"/>
      <c r="E243" s="99"/>
      <c r="F243" s="99"/>
      <c r="G243" s="99"/>
      <c r="H243" s="204"/>
      <c r="I243" s="204"/>
      <c r="J243" s="204"/>
      <c r="K243" s="204"/>
      <c r="L243" s="205"/>
      <c r="M243" s="205"/>
      <c r="N243" s="205"/>
      <c r="O243" s="205"/>
      <c r="P243" s="205"/>
      <c r="Q243" s="101"/>
      <c r="R243" s="91"/>
      <c r="S243" s="91"/>
      <c r="T243" s="91"/>
      <c r="U243" s="91"/>
      <c r="V243" s="91"/>
      <c r="W243" s="91"/>
      <c r="X243" s="103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</row>
    <row r="244" spans="1:38" ht="14.25" customHeight="1" x14ac:dyDescent="0.25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105"/>
      <c r="M244" s="105"/>
      <c r="N244" s="105"/>
      <c r="O244" s="105"/>
      <c r="P244" s="105"/>
      <c r="Q244" s="91"/>
      <c r="R244" s="91"/>
      <c r="S244" s="91"/>
      <c r="T244" s="91"/>
      <c r="U244" s="91"/>
      <c r="V244" s="91"/>
      <c r="W244" s="91"/>
      <c r="X244" s="102"/>
      <c r="Y244" s="10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</row>
    <row r="245" spans="1:38" s="47" customFormat="1" ht="14.25" customHeight="1" x14ac:dyDescent="0.25">
      <c r="A245" s="38"/>
      <c r="B245" s="91"/>
      <c r="C245" s="91"/>
      <c r="D245" s="91"/>
      <c r="E245" s="91"/>
      <c r="F245" s="91"/>
      <c r="G245" s="91"/>
      <c r="H245" s="91"/>
      <c r="I245" s="91"/>
      <c r="J245" s="91"/>
      <c r="K245" s="105"/>
      <c r="L245" s="105"/>
      <c r="M245" s="105"/>
      <c r="N245" s="105"/>
      <c r="O245" s="105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38"/>
      <c r="AG245" s="38"/>
      <c r="AH245" s="38"/>
      <c r="AI245" s="38"/>
      <c r="AJ245" s="38"/>
      <c r="AK245" s="38"/>
      <c r="AL245" s="38"/>
    </row>
    <row r="246" spans="1:38" s="47" customFormat="1" ht="14.25" customHeight="1" x14ac:dyDescent="0.25">
      <c r="A246" s="38"/>
      <c r="B246" s="201"/>
      <c r="C246" s="202"/>
      <c r="D246" s="202"/>
      <c r="E246" s="206"/>
      <c r="F246" s="206"/>
      <c r="G246" s="206"/>
      <c r="H246" s="206"/>
      <c r="I246" s="206"/>
      <c r="J246" s="206"/>
      <c r="K246" s="206"/>
      <c r="L246" s="206"/>
      <c r="M246" s="206"/>
      <c r="N246" s="165"/>
      <c r="O246" s="165"/>
      <c r="P246" s="201"/>
      <c r="Q246" s="201"/>
      <c r="R246" s="201"/>
      <c r="S246" s="201"/>
      <c r="T246" s="201"/>
      <c r="U246" s="201"/>
      <c r="V246" s="165"/>
      <c r="W246" s="165"/>
      <c r="X246" s="165"/>
      <c r="Y246" s="165"/>
      <c r="Z246" s="91"/>
      <c r="AA246" s="91"/>
      <c r="AB246" s="91"/>
      <c r="AC246" s="91"/>
      <c r="AD246" s="91"/>
      <c r="AE246" s="91"/>
      <c r="AF246" s="38"/>
      <c r="AG246" s="38"/>
      <c r="AH246" s="38"/>
      <c r="AI246" s="38"/>
      <c r="AJ246" s="38"/>
      <c r="AK246" s="38"/>
      <c r="AL246" s="38"/>
    </row>
    <row r="247" spans="1:38" s="47" customFormat="1" ht="14.25" customHeight="1" x14ac:dyDescent="0.25">
      <c r="A247" s="38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95"/>
      <c r="O247" s="164"/>
      <c r="P247" s="200"/>
      <c r="Q247" s="200"/>
      <c r="R247" s="200"/>
      <c r="S247" s="200"/>
      <c r="T247" s="200"/>
      <c r="U247" s="200"/>
      <c r="V247" s="96"/>
      <c r="W247" s="96"/>
      <c r="X247" s="97"/>
      <c r="Y247" s="9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</row>
    <row r="248" spans="1:38" s="47" customFormat="1" ht="14.25" customHeight="1" x14ac:dyDescent="0.25">
      <c r="A248" s="38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95"/>
      <c r="O248" s="164"/>
      <c r="P248" s="200"/>
      <c r="Q248" s="200"/>
      <c r="R248" s="200"/>
      <c r="S248" s="200"/>
      <c r="T248" s="200"/>
      <c r="U248" s="200"/>
      <c r="V248" s="96"/>
      <c r="W248" s="96"/>
      <c r="X248" s="97"/>
      <c r="Y248" s="9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</row>
    <row r="249" spans="1:38" s="47" customFormat="1" ht="14.25" customHeight="1" x14ac:dyDescent="0.25">
      <c r="A249" s="38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95"/>
      <c r="O249" s="164"/>
      <c r="P249" s="200"/>
      <c r="Q249" s="200"/>
      <c r="R249" s="200"/>
      <c r="S249" s="200"/>
      <c r="T249" s="200"/>
      <c r="U249" s="200"/>
      <c r="V249" s="96"/>
      <c r="W249" s="96"/>
      <c r="X249" s="97"/>
      <c r="Y249" s="9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</row>
    <row r="250" spans="1:38" s="47" customFormat="1" ht="14.25" customHeight="1" x14ac:dyDescent="0.25">
      <c r="A250" s="38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95"/>
      <c r="O250" s="164"/>
      <c r="P250" s="200"/>
      <c r="Q250" s="200"/>
      <c r="R250" s="200"/>
      <c r="S250" s="200"/>
      <c r="T250" s="200"/>
      <c r="U250" s="200"/>
      <c r="V250" s="96"/>
      <c r="W250" s="96"/>
      <c r="X250" s="97"/>
      <c r="Y250" s="9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</row>
    <row r="251" spans="1:38" s="47" customFormat="1" ht="14.25" customHeight="1" x14ac:dyDescent="0.25">
      <c r="A251" s="38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95"/>
      <c r="O251" s="164"/>
      <c r="P251" s="200"/>
      <c r="Q251" s="200"/>
      <c r="R251" s="200"/>
      <c r="S251" s="200"/>
      <c r="T251" s="200"/>
      <c r="U251" s="200"/>
      <c r="V251" s="96"/>
      <c r="W251" s="96"/>
      <c r="X251" s="97"/>
      <c r="Y251" s="9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</row>
    <row r="252" spans="1:38" s="47" customFormat="1" ht="14.25" customHeight="1" x14ac:dyDescent="0.25">
      <c r="A252" s="38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95"/>
      <c r="O252" s="164"/>
      <c r="P252" s="200"/>
      <c r="Q252" s="200"/>
      <c r="R252" s="200"/>
      <c r="S252" s="200"/>
      <c r="T252" s="200"/>
      <c r="U252" s="200"/>
      <c r="V252" s="96"/>
      <c r="W252" s="96"/>
      <c r="X252" s="97"/>
      <c r="Y252" s="9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</row>
    <row r="253" spans="1:38" s="47" customFormat="1" ht="14.25" customHeight="1" x14ac:dyDescent="0.25">
      <c r="A253" s="38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95"/>
      <c r="O253" s="164"/>
      <c r="P253" s="200"/>
      <c r="Q253" s="200"/>
      <c r="R253" s="200"/>
      <c r="S253" s="200"/>
      <c r="T253" s="200"/>
      <c r="U253" s="200"/>
      <c r="V253" s="96"/>
      <c r="W253" s="96"/>
      <c r="X253" s="97"/>
      <c r="Y253" s="9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</row>
    <row r="254" spans="1:38" s="47" customFormat="1" ht="14.25" customHeight="1" x14ac:dyDescent="0.25">
      <c r="A254" s="38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95"/>
      <c r="O254" s="164"/>
      <c r="P254" s="200"/>
      <c r="Q254" s="200"/>
      <c r="R254" s="200"/>
      <c r="S254" s="200"/>
      <c r="T254" s="200"/>
      <c r="U254" s="200"/>
      <c r="V254" s="96"/>
      <c r="W254" s="96"/>
      <c r="X254" s="97"/>
      <c r="Y254" s="9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</row>
    <row r="255" spans="1:38" s="47" customFormat="1" ht="14.25" customHeight="1" x14ac:dyDescent="0.25">
      <c r="A255" s="38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95"/>
      <c r="O255" s="164"/>
      <c r="P255" s="200"/>
      <c r="Q255" s="200"/>
      <c r="R255" s="200"/>
      <c r="S255" s="200"/>
      <c r="T255" s="200"/>
      <c r="U255" s="200"/>
      <c r="V255" s="96"/>
      <c r="W255" s="96"/>
      <c r="X255" s="97"/>
      <c r="Y255" s="9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</row>
    <row r="256" spans="1:38" s="47" customFormat="1" ht="14.25" customHeight="1" x14ac:dyDescent="0.25">
      <c r="A256" s="38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95"/>
      <c r="O256" s="164"/>
      <c r="P256" s="200"/>
      <c r="Q256" s="200"/>
      <c r="R256" s="200"/>
      <c r="S256" s="200"/>
      <c r="T256" s="200"/>
      <c r="U256" s="200"/>
      <c r="V256" s="96"/>
      <c r="W256" s="96"/>
      <c r="X256" s="97"/>
      <c r="Y256" s="9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</row>
    <row r="257" spans="1:38" s="47" customFormat="1" ht="14.25" customHeight="1" x14ac:dyDescent="0.25">
      <c r="A257" s="38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95"/>
      <c r="O257" s="164"/>
      <c r="P257" s="200"/>
      <c r="Q257" s="200"/>
      <c r="R257" s="200"/>
      <c r="S257" s="200"/>
      <c r="T257" s="200"/>
      <c r="U257" s="200"/>
      <c r="V257" s="96"/>
      <c r="W257" s="96"/>
      <c r="X257" s="97"/>
      <c r="Y257" s="9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</row>
    <row r="258" spans="1:38" s="47" customFormat="1" ht="14.25" customHeight="1" x14ac:dyDescent="0.25">
      <c r="A258" s="38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95"/>
      <c r="O258" s="164"/>
      <c r="P258" s="200"/>
      <c r="Q258" s="200"/>
      <c r="R258" s="200"/>
      <c r="S258" s="200"/>
      <c r="T258" s="200"/>
      <c r="U258" s="200"/>
      <c r="V258" s="96"/>
      <c r="W258" s="96"/>
      <c r="X258" s="97"/>
      <c r="Y258" s="9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</row>
    <row r="259" spans="1:38" s="47" customFormat="1" ht="14.25" customHeight="1" x14ac:dyDescent="0.25">
      <c r="A259" s="38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95"/>
      <c r="O259" s="164"/>
      <c r="P259" s="200"/>
      <c r="Q259" s="200"/>
      <c r="R259" s="200"/>
      <c r="S259" s="200"/>
      <c r="T259" s="200"/>
      <c r="U259" s="200"/>
      <c r="V259" s="96"/>
      <c r="W259" s="96"/>
      <c r="X259" s="97"/>
      <c r="Y259" s="9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</row>
    <row r="260" spans="1:38" s="47" customFormat="1" ht="14.25" customHeight="1" x14ac:dyDescent="0.25">
      <c r="A260" s="38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95"/>
      <c r="O260" s="164"/>
      <c r="P260" s="200"/>
      <c r="Q260" s="200"/>
      <c r="R260" s="200"/>
      <c r="S260" s="200"/>
      <c r="T260" s="200"/>
      <c r="U260" s="200"/>
      <c r="V260" s="96"/>
      <c r="W260" s="96"/>
      <c r="X260" s="97"/>
      <c r="Y260" s="9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</row>
    <row r="261" spans="1:38" s="47" customFormat="1" ht="14.25" customHeight="1" x14ac:dyDescent="0.25">
      <c r="A261" s="38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95"/>
      <c r="O261" s="164"/>
      <c r="P261" s="200"/>
      <c r="Q261" s="200"/>
      <c r="R261" s="200"/>
      <c r="S261" s="200"/>
      <c r="T261" s="200"/>
      <c r="U261" s="200"/>
      <c r="V261" s="96"/>
      <c r="W261" s="96"/>
      <c r="X261" s="97"/>
      <c r="Y261" s="9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</row>
    <row r="262" spans="1:38" s="47" customFormat="1" ht="14.25" customHeight="1" x14ac:dyDescent="0.25">
      <c r="A262" s="38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95"/>
      <c r="O262" s="164"/>
      <c r="P262" s="200"/>
      <c r="Q262" s="200"/>
      <c r="R262" s="200"/>
      <c r="S262" s="200"/>
      <c r="T262" s="200"/>
      <c r="U262" s="200"/>
      <c r="V262" s="96"/>
      <c r="W262" s="96"/>
      <c r="X262" s="97"/>
      <c r="Y262" s="9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</row>
    <row r="263" spans="1:38" s="47" customFormat="1" ht="14.25" customHeight="1" x14ac:dyDescent="0.25">
      <c r="A263" s="38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95"/>
      <c r="O263" s="164"/>
      <c r="P263" s="200"/>
      <c r="Q263" s="200"/>
      <c r="R263" s="200"/>
      <c r="S263" s="200"/>
      <c r="T263" s="200"/>
      <c r="U263" s="200"/>
      <c r="V263" s="96"/>
      <c r="W263" s="96"/>
      <c r="X263" s="97"/>
      <c r="Y263" s="9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</row>
    <row r="264" spans="1:38" s="47" customFormat="1" ht="14.25" customHeight="1" x14ac:dyDescent="0.25">
      <c r="A264" s="38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95"/>
      <c r="O264" s="164"/>
      <c r="P264" s="200"/>
      <c r="Q264" s="200"/>
      <c r="R264" s="200"/>
      <c r="S264" s="200"/>
      <c r="T264" s="200"/>
      <c r="U264" s="200"/>
      <c r="V264" s="96"/>
      <c r="W264" s="96"/>
      <c r="X264" s="97"/>
      <c r="Y264" s="9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</row>
    <row r="265" spans="1:38" s="47" customFormat="1" ht="14.25" customHeight="1" x14ac:dyDescent="0.25">
      <c r="A265" s="38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95"/>
      <c r="O265" s="164"/>
      <c r="P265" s="200"/>
      <c r="Q265" s="200"/>
      <c r="R265" s="200"/>
      <c r="S265" s="200"/>
      <c r="T265" s="200"/>
      <c r="U265" s="200"/>
      <c r="V265" s="96"/>
      <c r="W265" s="96"/>
      <c r="X265" s="97"/>
      <c r="Y265" s="9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</row>
    <row r="266" spans="1:38" s="47" customFormat="1" ht="14.25" customHeight="1" x14ac:dyDescent="0.25">
      <c r="A266" s="38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95"/>
      <c r="O266" s="164"/>
      <c r="P266" s="200"/>
      <c r="Q266" s="200"/>
      <c r="R266" s="200"/>
      <c r="S266" s="200"/>
      <c r="T266" s="200"/>
      <c r="U266" s="200"/>
      <c r="V266" s="96"/>
      <c r="W266" s="96"/>
      <c r="X266" s="97"/>
      <c r="Y266" s="9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</row>
    <row r="267" spans="1:38" s="47" customFormat="1" ht="14.25" customHeight="1" x14ac:dyDescent="0.25">
      <c r="A267" s="38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95"/>
      <c r="O267" s="164"/>
      <c r="P267" s="200"/>
      <c r="Q267" s="200"/>
      <c r="R267" s="200"/>
      <c r="S267" s="200"/>
      <c r="T267" s="200"/>
      <c r="U267" s="200"/>
      <c r="V267" s="96"/>
      <c r="W267" s="96"/>
      <c r="X267" s="97"/>
      <c r="Y267" s="9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</row>
    <row r="268" spans="1:38" s="47" customFormat="1" ht="14.25" customHeight="1" x14ac:dyDescent="0.25">
      <c r="A268" s="38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95"/>
      <c r="O268" s="164"/>
      <c r="P268" s="200"/>
      <c r="Q268" s="200"/>
      <c r="R268" s="200"/>
      <c r="S268" s="200"/>
      <c r="T268" s="200"/>
      <c r="U268" s="200"/>
      <c r="V268" s="96"/>
      <c r="W268" s="96"/>
      <c r="X268" s="97"/>
      <c r="Y268" s="9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</row>
    <row r="269" spans="1:38" s="47" customFormat="1" ht="14.25" customHeight="1" x14ac:dyDescent="0.25">
      <c r="A269" s="38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95"/>
      <c r="O269" s="164"/>
      <c r="P269" s="200"/>
      <c r="Q269" s="200"/>
      <c r="R269" s="200"/>
      <c r="S269" s="200"/>
      <c r="T269" s="200"/>
      <c r="U269" s="200"/>
      <c r="V269" s="96"/>
      <c r="W269" s="96"/>
      <c r="X269" s="97"/>
      <c r="Y269" s="9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</row>
    <row r="270" spans="1:38" s="47" customFormat="1" ht="14.25" customHeight="1" x14ac:dyDescent="0.25">
      <c r="A270" s="38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95"/>
      <c r="O270" s="164"/>
      <c r="P270" s="200"/>
      <c r="Q270" s="200"/>
      <c r="R270" s="200"/>
      <c r="S270" s="200"/>
      <c r="T270" s="200"/>
      <c r="U270" s="200"/>
      <c r="V270" s="96"/>
      <c r="W270" s="96"/>
      <c r="X270" s="97"/>
      <c r="Y270" s="9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</row>
    <row r="271" spans="1:38" s="47" customFormat="1" ht="14.25" customHeight="1" x14ac:dyDescent="0.25">
      <c r="A271" s="38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95"/>
      <c r="O271" s="164"/>
      <c r="P271" s="200"/>
      <c r="Q271" s="200"/>
      <c r="R271" s="200"/>
      <c r="S271" s="200"/>
      <c r="T271" s="200"/>
      <c r="U271" s="200"/>
      <c r="V271" s="96"/>
      <c r="W271" s="96"/>
      <c r="X271" s="97"/>
      <c r="Y271" s="9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</row>
    <row r="272" spans="1:38" s="47" customFormat="1" ht="14.25" customHeight="1" x14ac:dyDescent="0.25">
      <c r="A272" s="38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95"/>
      <c r="O272" s="164"/>
      <c r="P272" s="200"/>
      <c r="Q272" s="200"/>
      <c r="R272" s="200"/>
      <c r="S272" s="200"/>
      <c r="T272" s="200"/>
      <c r="U272" s="200"/>
      <c r="V272" s="96"/>
      <c r="W272" s="96"/>
      <c r="X272" s="97"/>
      <c r="Y272" s="9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</row>
    <row r="273" spans="1:38" s="47" customFormat="1" ht="14.25" customHeight="1" x14ac:dyDescent="0.25">
      <c r="A273" s="38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95"/>
      <c r="O273" s="164"/>
      <c r="P273" s="200"/>
      <c r="Q273" s="200"/>
      <c r="R273" s="200"/>
      <c r="S273" s="200"/>
      <c r="T273" s="200"/>
      <c r="U273" s="200"/>
      <c r="V273" s="96"/>
      <c r="W273" s="96"/>
      <c r="X273" s="97"/>
      <c r="Y273" s="9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</row>
    <row r="274" spans="1:38" s="47" customFormat="1" ht="14.25" customHeight="1" x14ac:dyDescent="0.25">
      <c r="A274" s="38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95"/>
      <c r="O274" s="164"/>
      <c r="P274" s="200"/>
      <c r="Q274" s="200"/>
      <c r="R274" s="200"/>
      <c r="S274" s="200"/>
      <c r="T274" s="200"/>
      <c r="U274" s="200"/>
      <c r="V274" s="96"/>
      <c r="W274" s="96"/>
      <c r="X274" s="97"/>
      <c r="Y274" s="9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</row>
    <row r="275" spans="1:38" s="47" customFormat="1" ht="14.25" customHeight="1" x14ac:dyDescent="0.25">
      <c r="A275" s="38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95"/>
      <c r="O275" s="164"/>
      <c r="P275" s="200"/>
      <c r="Q275" s="200"/>
      <c r="R275" s="200"/>
      <c r="S275" s="200"/>
      <c r="T275" s="200"/>
      <c r="U275" s="200"/>
      <c r="V275" s="96"/>
      <c r="W275" s="96"/>
      <c r="X275" s="97"/>
      <c r="Y275" s="9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</row>
    <row r="276" spans="1:38" s="47" customFormat="1" ht="14.25" customHeight="1" x14ac:dyDescent="0.25">
      <c r="A276" s="38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95"/>
      <c r="O276" s="164"/>
      <c r="P276" s="200"/>
      <c r="Q276" s="200"/>
      <c r="R276" s="200"/>
      <c r="S276" s="200"/>
      <c r="T276" s="200"/>
      <c r="U276" s="200"/>
      <c r="V276" s="96"/>
      <c r="W276" s="96"/>
      <c r="X276" s="97"/>
      <c r="Y276" s="9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</row>
    <row r="277" spans="1:38" s="47" customFormat="1" ht="14.25" customHeight="1" x14ac:dyDescent="0.25">
      <c r="A277" s="38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95"/>
      <c r="O277" s="164"/>
      <c r="P277" s="200"/>
      <c r="Q277" s="200"/>
      <c r="R277" s="200"/>
      <c r="S277" s="200"/>
      <c r="T277" s="200"/>
      <c r="U277" s="200"/>
      <c r="V277" s="96"/>
      <c r="W277" s="96"/>
      <c r="X277" s="97"/>
      <c r="Y277" s="9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</row>
    <row r="278" spans="1:38" s="47" customFormat="1" ht="14.25" customHeight="1" x14ac:dyDescent="0.25">
      <c r="A278" s="38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95"/>
      <c r="O278" s="164"/>
      <c r="P278" s="200"/>
      <c r="Q278" s="200"/>
      <c r="R278" s="200"/>
      <c r="S278" s="200"/>
      <c r="T278" s="200"/>
      <c r="U278" s="200"/>
      <c r="V278" s="96"/>
      <c r="W278" s="96"/>
      <c r="X278" s="97"/>
      <c r="Y278" s="9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</row>
    <row r="279" spans="1:38" s="47" customFormat="1" ht="14.25" customHeight="1" x14ac:dyDescent="0.25">
      <c r="A279" s="38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95"/>
      <c r="O279" s="164"/>
      <c r="P279" s="200"/>
      <c r="Q279" s="200"/>
      <c r="R279" s="200"/>
      <c r="S279" s="200"/>
      <c r="T279" s="200"/>
      <c r="U279" s="200"/>
      <c r="V279" s="96"/>
      <c r="W279" s="96"/>
      <c r="X279" s="97"/>
      <c r="Y279" s="9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</row>
    <row r="280" spans="1:38" s="47" customFormat="1" ht="14.25" customHeight="1" x14ac:dyDescent="0.25">
      <c r="A280" s="38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95"/>
      <c r="O280" s="164"/>
      <c r="P280" s="200"/>
      <c r="Q280" s="200"/>
      <c r="R280" s="200"/>
      <c r="S280" s="200"/>
      <c r="T280" s="200"/>
      <c r="U280" s="200"/>
      <c r="V280" s="96"/>
      <c r="W280" s="96"/>
      <c r="X280" s="97"/>
      <c r="Y280" s="9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</row>
    <row r="281" spans="1:38" s="47" customFormat="1" ht="14.25" customHeight="1" x14ac:dyDescent="0.25">
      <c r="A281" s="38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95"/>
      <c r="O281" s="164"/>
      <c r="P281" s="200"/>
      <c r="Q281" s="200"/>
      <c r="R281" s="200"/>
      <c r="S281" s="200"/>
      <c r="T281" s="200"/>
      <c r="U281" s="200"/>
      <c r="V281" s="96"/>
      <c r="W281" s="96"/>
      <c r="X281" s="97"/>
      <c r="Y281" s="9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</row>
    <row r="282" spans="1:38" s="47" customFormat="1" ht="14.25" customHeight="1" x14ac:dyDescent="0.25">
      <c r="A282" s="38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95"/>
      <c r="O282" s="164"/>
      <c r="P282" s="200"/>
      <c r="Q282" s="200"/>
      <c r="R282" s="200"/>
      <c r="S282" s="200"/>
      <c r="T282" s="200"/>
      <c r="U282" s="200"/>
      <c r="V282" s="96"/>
      <c r="W282" s="96"/>
      <c r="X282" s="97"/>
      <c r="Y282" s="9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</row>
    <row r="283" spans="1:38" s="47" customFormat="1" ht="14.25" customHeight="1" x14ac:dyDescent="0.25">
      <c r="A283" s="38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95"/>
      <c r="O283" s="164"/>
      <c r="P283" s="200"/>
      <c r="Q283" s="200"/>
      <c r="R283" s="200"/>
      <c r="S283" s="200"/>
      <c r="T283" s="200"/>
      <c r="U283" s="200"/>
      <c r="V283" s="96"/>
      <c r="W283" s="96"/>
      <c r="X283" s="97"/>
      <c r="Y283" s="9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</row>
    <row r="284" spans="1:38" s="47" customFormat="1" ht="14.25" customHeight="1" x14ac:dyDescent="0.25">
      <c r="A284" s="38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95"/>
      <c r="O284" s="164"/>
      <c r="P284" s="200"/>
      <c r="Q284" s="200"/>
      <c r="R284" s="200"/>
      <c r="S284" s="200"/>
      <c r="T284" s="200"/>
      <c r="U284" s="200"/>
      <c r="V284" s="96"/>
      <c r="W284" s="96"/>
      <c r="X284" s="97"/>
      <c r="Y284" s="9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</row>
    <row r="285" spans="1:38" s="47" customFormat="1" ht="14.25" customHeight="1" x14ac:dyDescent="0.25">
      <c r="A285" s="38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95"/>
      <c r="O285" s="164"/>
      <c r="P285" s="200"/>
      <c r="Q285" s="200"/>
      <c r="R285" s="200"/>
      <c r="S285" s="200"/>
      <c r="T285" s="200"/>
      <c r="U285" s="200"/>
      <c r="V285" s="96"/>
      <c r="W285" s="96"/>
      <c r="X285" s="97"/>
      <c r="Y285" s="9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</row>
    <row r="286" spans="1:38" s="47" customFormat="1" ht="14.25" customHeight="1" x14ac:dyDescent="0.25">
      <c r="A286" s="38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95"/>
      <c r="O286" s="164"/>
      <c r="P286" s="200"/>
      <c r="Q286" s="200"/>
      <c r="R286" s="200"/>
      <c r="S286" s="200"/>
      <c r="T286" s="200"/>
      <c r="U286" s="200"/>
      <c r="V286" s="96"/>
      <c r="W286" s="96"/>
      <c r="X286" s="97"/>
      <c r="Y286" s="9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</row>
    <row r="287" spans="1:38" s="47" customFormat="1" ht="14.25" customHeight="1" x14ac:dyDescent="0.25">
      <c r="A287" s="38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95"/>
      <c r="O287" s="164"/>
      <c r="P287" s="200"/>
      <c r="Q287" s="200"/>
      <c r="R287" s="200"/>
      <c r="S287" s="200"/>
      <c r="T287" s="200"/>
      <c r="U287" s="200"/>
      <c r="V287" s="96"/>
      <c r="W287" s="96"/>
      <c r="X287" s="97"/>
      <c r="Y287" s="9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</row>
    <row r="288" spans="1:38" s="47" customFormat="1" ht="14.25" customHeight="1" x14ac:dyDescent="0.25">
      <c r="A288" s="38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95"/>
      <c r="O288" s="164"/>
      <c r="P288" s="200"/>
      <c r="Q288" s="200"/>
      <c r="R288" s="200"/>
      <c r="S288" s="200"/>
      <c r="T288" s="200"/>
      <c r="U288" s="200"/>
      <c r="V288" s="96"/>
      <c r="W288" s="96"/>
      <c r="X288" s="97"/>
      <c r="Y288" s="9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</row>
    <row r="289" spans="1:38" s="47" customFormat="1" ht="14.25" customHeight="1" x14ac:dyDescent="0.25">
      <c r="A289" s="38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95"/>
      <c r="O289" s="164"/>
      <c r="P289" s="200"/>
      <c r="Q289" s="200"/>
      <c r="R289" s="200"/>
      <c r="S289" s="200"/>
      <c r="T289" s="200"/>
      <c r="U289" s="200"/>
      <c r="V289" s="96"/>
      <c r="W289" s="96"/>
      <c r="X289" s="97"/>
      <c r="Y289" s="9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</row>
    <row r="290" spans="1:38" s="47" customFormat="1" ht="14.25" customHeight="1" x14ac:dyDescent="0.25">
      <c r="A290" s="38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95"/>
      <c r="O290" s="164"/>
      <c r="P290" s="200"/>
      <c r="Q290" s="200"/>
      <c r="R290" s="200"/>
      <c r="S290" s="200"/>
      <c r="T290" s="200"/>
      <c r="U290" s="200"/>
      <c r="V290" s="96"/>
      <c r="W290" s="96"/>
      <c r="X290" s="97"/>
      <c r="Y290" s="9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</row>
    <row r="291" spans="1:38" s="47" customFormat="1" ht="14.25" customHeight="1" x14ac:dyDescent="0.25">
      <c r="A291" s="38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95"/>
      <c r="O291" s="164"/>
      <c r="P291" s="200"/>
      <c r="Q291" s="200"/>
      <c r="R291" s="200"/>
      <c r="S291" s="200"/>
      <c r="T291" s="200"/>
      <c r="U291" s="200"/>
      <c r="V291" s="96"/>
      <c r="W291" s="96"/>
      <c r="X291" s="97"/>
      <c r="Y291" s="9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</row>
    <row r="292" spans="1:38" s="47" customFormat="1" ht="14.25" customHeight="1" x14ac:dyDescent="0.25">
      <c r="A292" s="38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95"/>
      <c r="O292" s="164"/>
      <c r="P292" s="200"/>
      <c r="Q292" s="200"/>
      <c r="R292" s="200"/>
      <c r="S292" s="200"/>
      <c r="T292" s="200"/>
      <c r="U292" s="200"/>
      <c r="V292" s="96"/>
      <c r="W292" s="96"/>
      <c r="X292" s="97"/>
      <c r="Y292" s="9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</row>
    <row r="293" spans="1:38" s="47" customFormat="1" ht="14.25" customHeight="1" x14ac:dyDescent="0.25">
      <c r="A293" s="38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95"/>
      <c r="O293" s="164"/>
      <c r="P293" s="200"/>
      <c r="Q293" s="200"/>
      <c r="R293" s="200"/>
      <c r="S293" s="200"/>
      <c r="T293" s="200"/>
      <c r="U293" s="200"/>
      <c r="V293" s="96"/>
      <c r="W293" s="96"/>
      <c r="X293" s="97"/>
      <c r="Y293" s="9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</row>
    <row r="294" spans="1:38" s="47" customFormat="1" ht="14.25" customHeight="1" x14ac:dyDescent="0.25">
      <c r="A294" s="38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95"/>
      <c r="O294" s="164"/>
      <c r="P294" s="200"/>
      <c r="Q294" s="200"/>
      <c r="R294" s="200"/>
      <c r="S294" s="200"/>
      <c r="T294" s="200"/>
      <c r="U294" s="200"/>
      <c r="V294" s="96"/>
      <c r="W294" s="96"/>
      <c r="X294" s="97"/>
      <c r="Y294" s="9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</row>
    <row r="295" spans="1:38" ht="14.25" customHeight="1" x14ac:dyDescent="0.25">
      <c r="A295" s="91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95"/>
      <c r="O295" s="164"/>
      <c r="P295" s="200"/>
      <c r="Q295" s="200"/>
      <c r="R295" s="200"/>
      <c r="S295" s="200"/>
      <c r="T295" s="200"/>
      <c r="U295" s="200"/>
      <c r="V295" s="96"/>
      <c r="W295" s="96"/>
      <c r="X295" s="97"/>
      <c r="Y295" s="98"/>
      <c r="Z295" s="38"/>
      <c r="AA295" s="38"/>
      <c r="AB295" s="38"/>
      <c r="AC295" s="38"/>
      <c r="AD295" s="38"/>
      <c r="AE295" s="38"/>
      <c r="AF295" s="91"/>
      <c r="AG295" s="91"/>
      <c r="AH295" s="91"/>
      <c r="AI295" s="91"/>
      <c r="AJ295" s="91"/>
      <c r="AK295" s="91"/>
      <c r="AL295" s="91"/>
    </row>
    <row r="296" spans="1:38" ht="14.25" customHeight="1" x14ac:dyDescent="0.25">
      <c r="A296" s="91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95"/>
      <c r="O296" s="164"/>
      <c r="P296" s="200"/>
      <c r="Q296" s="200"/>
      <c r="R296" s="200"/>
      <c r="S296" s="200"/>
      <c r="T296" s="200"/>
      <c r="U296" s="200"/>
      <c r="V296" s="96"/>
      <c r="W296" s="96"/>
      <c r="X296" s="97"/>
      <c r="Y296" s="98"/>
      <c r="Z296" s="38"/>
      <c r="AA296" s="38"/>
      <c r="AB296" s="38"/>
      <c r="AC296" s="38"/>
      <c r="AD296" s="38"/>
      <c r="AE296" s="38"/>
      <c r="AF296" s="91"/>
      <c r="AG296" s="91"/>
      <c r="AH296" s="91"/>
      <c r="AI296" s="91"/>
      <c r="AJ296" s="91"/>
      <c r="AK296" s="91"/>
      <c r="AL296" s="91"/>
    </row>
    <row r="297" spans="1:38" ht="14.25" customHeight="1" x14ac:dyDescent="0.25">
      <c r="A297" s="65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</row>
    <row r="298" spans="1:38" ht="14.25" customHeight="1" x14ac:dyDescent="0.25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</row>
    <row r="299" spans="1:38" ht="14.25" customHeight="1" x14ac:dyDescent="0.25">
      <c r="A299" s="93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8"/>
      <c r="P299" s="38"/>
      <c r="Q299" s="38"/>
      <c r="R299" s="40"/>
      <c r="S299" s="40"/>
      <c r="T299" s="40"/>
      <c r="U299" s="40"/>
      <c r="V299" s="39"/>
      <c r="W299" s="38"/>
      <c r="X299" s="38"/>
      <c r="Y299" s="38"/>
      <c r="Z299" s="38"/>
      <c r="AA299" s="38"/>
      <c r="AB299" s="38"/>
      <c r="AC299" s="38"/>
      <c r="AD299" s="38"/>
      <c r="AE299" s="38"/>
      <c r="AF299" s="91"/>
      <c r="AG299" s="91"/>
      <c r="AH299" s="91"/>
      <c r="AI299" s="91"/>
      <c r="AJ299" s="91"/>
      <c r="AK299" s="91"/>
      <c r="AL299" s="91"/>
    </row>
    <row r="300" spans="1:38" ht="14.25" customHeight="1" x14ac:dyDescent="0.25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</row>
    <row r="301" spans="1:38" ht="14.25" customHeight="1" x14ac:dyDescent="0.25">
      <c r="A301" s="91"/>
      <c r="B301" s="201"/>
      <c r="C301" s="202"/>
      <c r="D301" s="202"/>
      <c r="E301" s="165"/>
      <c r="F301" s="165"/>
      <c r="G301" s="165"/>
      <c r="H301" s="201"/>
      <c r="I301" s="201"/>
      <c r="J301" s="201"/>
      <c r="K301" s="201"/>
      <c r="L301" s="165"/>
      <c r="M301" s="201"/>
      <c r="N301" s="201"/>
      <c r="O301" s="201"/>
      <c r="P301" s="201"/>
      <c r="Q301" s="201"/>
      <c r="R301" s="165"/>
      <c r="S301" s="91"/>
      <c r="T301" s="91"/>
      <c r="U301" s="91"/>
      <c r="V301" s="91"/>
      <c r="W301" s="91"/>
      <c r="X301" s="93"/>
      <c r="Y301" s="37"/>
      <c r="Z301" s="93"/>
      <c r="AA301" s="91"/>
      <c r="AB301" s="91"/>
      <c r="AC301" s="91"/>
      <c r="AD301" s="91"/>
      <c r="AE301" s="93"/>
      <c r="AF301" s="91"/>
      <c r="AG301" s="91"/>
      <c r="AH301" s="91"/>
      <c r="AI301" s="91"/>
      <c r="AJ301" s="91"/>
      <c r="AK301" s="91"/>
      <c r="AL301" s="91"/>
    </row>
    <row r="302" spans="1:38" ht="14.25" customHeight="1" x14ac:dyDescent="0.25">
      <c r="A302" s="91"/>
      <c r="B302" s="203"/>
      <c r="C302" s="203"/>
      <c r="D302" s="203"/>
      <c r="E302" s="99"/>
      <c r="F302" s="99"/>
      <c r="G302" s="99"/>
      <c r="H302" s="204"/>
      <c r="I302" s="204"/>
      <c r="J302" s="204"/>
      <c r="K302" s="204"/>
      <c r="L302" s="164"/>
      <c r="M302" s="205"/>
      <c r="N302" s="205"/>
      <c r="O302" s="205"/>
      <c r="P302" s="205"/>
      <c r="Q302" s="205"/>
      <c r="R302" s="101"/>
      <c r="S302" s="91"/>
      <c r="T302" s="91"/>
      <c r="U302" s="91"/>
      <c r="V302" s="91"/>
      <c r="W302" s="91"/>
      <c r="X302" s="91"/>
      <c r="Y302" s="103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</row>
    <row r="303" spans="1:38" ht="14.25" customHeight="1" x14ac:dyDescent="0.25">
      <c r="A303" s="91"/>
      <c r="B303" s="203"/>
      <c r="C303" s="203"/>
      <c r="D303" s="203"/>
      <c r="E303" s="99"/>
      <c r="F303" s="99"/>
      <c r="G303" s="99"/>
      <c r="H303" s="204"/>
      <c r="I303" s="204"/>
      <c r="J303" s="204"/>
      <c r="K303" s="204"/>
      <c r="L303" s="164"/>
      <c r="M303" s="205"/>
      <c r="N303" s="205"/>
      <c r="O303" s="205"/>
      <c r="P303" s="205"/>
      <c r="Q303" s="205"/>
      <c r="R303" s="101"/>
      <c r="S303" s="91"/>
      <c r="T303" s="91"/>
      <c r="U303" s="91"/>
      <c r="V303" s="91"/>
      <c r="W303" s="91"/>
      <c r="X303" s="91"/>
      <c r="Y303" s="103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</row>
    <row r="304" spans="1:38" ht="14.25" customHeight="1" x14ac:dyDescent="0.25">
      <c r="A304" s="91"/>
      <c r="B304" s="203"/>
      <c r="C304" s="203"/>
      <c r="D304" s="203"/>
      <c r="E304" s="99"/>
      <c r="F304" s="99"/>
      <c r="G304" s="99"/>
      <c r="H304" s="204"/>
      <c r="I304" s="204"/>
      <c r="J304" s="204"/>
      <c r="K304" s="204"/>
      <c r="L304" s="164"/>
      <c r="M304" s="205"/>
      <c r="N304" s="205"/>
      <c r="O304" s="205"/>
      <c r="P304" s="205"/>
      <c r="Q304" s="205"/>
      <c r="R304" s="101"/>
      <c r="S304" s="91"/>
      <c r="T304" s="91"/>
      <c r="U304" s="91"/>
      <c r="V304" s="91"/>
      <c r="W304" s="91"/>
      <c r="X304" s="91"/>
      <c r="Y304" s="103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</row>
    <row r="305" spans="1:38" ht="14.25" customHeight="1" x14ac:dyDescent="0.25">
      <c r="A305" s="91"/>
      <c r="B305" s="203"/>
      <c r="C305" s="203"/>
      <c r="D305" s="203"/>
      <c r="E305" s="99"/>
      <c r="F305" s="99"/>
      <c r="G305" s="99"/>
      <c r="H305" s="204"/>
      <c r="I305" s="204"/>
      <c r="J305" s="204"/>
      <c r="K305" s="204"/>
      <c r="L305" s="164"/>
      <c r="M305" s="205"/>
      <c r="N305" s="205"/>
      <c r="O305" s="205"/>
      <c r="P305" s="205"/>
      <c r="Q305" s="205"/>
      <c r="R305" s="101"/>
      <c r="S305" s="91"/>
      <c r="T305" s="91"/>
      <c r="U305" s="91"/>
      <c r="V305" s="91"/>
      <c r="W305" s="91"/>
      <c r="X305" s="91"/>
      <c r="Y305" s="103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</row>
    <row r="306" spans="1:38" ht="14.25" customHeight="1" x14ac:dyDescent="0.25">
      <c r="A306" s="91"/>
      <c r="B306" s="203"/>
      <c r="C306" s="203"/>
      <c r="D306" s="203"/>
      <c r="E306" s="99"/>
      <c r="F306" s="99"/>
      <c r="G306" s="99"/>
      <c r="H306" s="204"/>
      <c r="I306" s="204"/>
      <c r="J306" s="204"/>
      <c r="K306" s="204"/>
      <c r="L306" s="164"/>
      <c r="M306" s="205"/>
      <c r="N306" s="205"/>
      <c r="O306" s="205"/>
      <c r="P306" s="205"/>
      <c r="Q306" s="205"/>
      <c r="R306" s="101"/>
      <c r="S306" s="91"/>
      <c r="T306" s="91"/>
      <c r="U306" s="91"/>
      <c r="V306" s="91"/>
      <c r="W306" s="91"/>
      <c r="X306" s="91"/>
      <c r="Y306" s="103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</row>
    <row r="307" spans="1:38" ht="14.25" customHeight="1" x14ac:dyDescent="0.25">
      <c r="A307" s="91"/>
      <c r="B307" s="203"/>
      <c r="C307" s="203"/>
      <c r="D307" s="203"/>
      <c r="E307" s="99"/>
      <c r="F307" s="99"/>
      <c r="G307" s="99"/>
      <c r="H307" s="204"/>
      <c r="I307" s="204"/>
      <c r="J307" s="204"/>
      <c r="K307" s="204"/>
      <c r="L307" s="164"/>
      <c r="M307" s="205"/>
      <c r="N307" s="205"/>
      <c r="O307" s="205"/>
      <c r="P307" s="205"/>
      <c r="Q307" s="205"/>
      <c r="R307" s="101"/>
      <c r="S307" s="91"/>
      <c r="T307" s="91"/>
      <c r="U307" s="91"/>
      <c r="V307" s="91"/>
      <c r="W307" s="91"/>
      <c r="X307" s="91"/>
      <c r="Y307" s="103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</row>
    <row r="308" spans="1:38" ht="14.25" customHeight="1" x14ac:dyDescent="0.25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105"/>
      <c r="M308" s="105"/>
      <c r="N308" s="105"/>
      <c r="O308" s="105"/>
      <c r="P308" s="105"/>
      <c r="Q308" s="91"/>
      <c r="R308" s="91"/>
      <c r="S308" s="91"/>
      <c r="T308" s="91"/>
      <c r="U308" s="91"/>
      <c r="V308" s="91"/>
      <c r="W308" s="91"/>
      <c r="X308" s="91"/>
      <c r="Y308" s="102"/>
      <c r="Z308" s="10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</row>
    <row r="309" spans="1:38" ht="14.25" customHeight="1" x14ac:dyDescent="0.25">
      <c r="A309" s="38"/>
      <c r="B309" s="91"/>
      <c r="C309" s="91"/>
      <c r="D309" s="91"/>
      <c r="E309" s="91"/>
      <c r="F309" s="91"/>
      <c r="G309" s="91"/>
      <c r="H309" s="91"/>
      <c r="I309" s="91"/>
      <c r="J309" s="91"/>
      <c r="K309" s="105"/>
      <c r="L309" s="105"/>
      <c r="M309" s="105"/>
      <c r="N309" s="105"/>
      <c r="O309" s="105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</row>
    <row r="310" spans="1:38" ht="14.25" customHeight="1" x14ac:dyDescent="0.25">
      <c r="A310" s="38"/>
      <c r="B310" s="201"/>
      <c r="C310" s="202"/>
      <c r="D310" s="202"/>
      <c r="E310" s="206"/>
      <c r="F310" s="206"/>
      <c r="G310" s="206"/>
      <c r="H310" s="206"/>
      <c r="I310" s="206"/>
      <c r="J310" s="206"/>
      <c r="K310" s="206"/>
      <c r="L310" s="206"/>
      <c r="M310" s="206"/>
      <c r="N310" s="165"/>
      <c r="O310" s="165"/>
      <c r="P310" s="201"/>
      <c r="Q310" s="201"/>
      <c r="R310" s="201"/>
      <c r="S310" s="201"/>
      <c r="T310" s="201"/>
      <c r="U310" s="201"/>
      <c r="V310" s="165"/>
      <c r="W310" s="165"/>
      <c r="X310" s="165"/>
      <c r="Y310" s="165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</row>
    <row r="311" spans="1:38" ht="14.25" customHeight="1" x14ac:dyDescent="0.25">
      <c r="A311" s="38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95"/>
      <c r="O311" s="164"/>
      <c r="P311" s="200"/>
      <c r="Q311" s="200"/>
      <c r="R311" s="200"/>
      <c r="S311" s="200"/>
      <c r="T311" s="200"/>
      <c r="U311" s="200"/>
      <c r="V311" s="96"/>
      <c r="W311" s="96"/>
      <c r="X311" s="97"/>
      <c r="Y311" s="98"/>
      <c r="Z311" s="38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</row>
    <row r="312" spans="1:38" ht="14.25" customHeight="1" x14ac:dyDescent="0.25">
      <c r="A312" s="38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95"/>
      <c r="O312" s="164"/>
      <c r="P312" s="200"/>
      <c r="Q312" s="200"/>
      <c r="R312" s="200"/>
      <c r="S312" s="200"/>
      <c r="T312" s="200"/>
      <c r="U312" s="200"/>
      <c r="V312" s="96"/>
      <c r="W312" s="96"/>
      <c r="X312" s="97"/>
      <c r="Y312" s="98"/>
      <c r="Z312" s="38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</row>
    <row r="313" spans="1:38" ht="14.25" customHeight="1" x14ac:dyDescent="0.25">
      <c r="A313" s="38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95"/>
      <c r="O313" s="164"/>
      <c r="P313" s="200"/>
      <c r="Q313" s="200"/>
      <c r="R313" s="200"/>
      <c r="S313" s="200"/>
      <c r="T313" s="200"/>
      <c r="U313" s="200"/>
      <c r="V313" s="96"/>
      <c r="W313" s="96"/>
      <c r="X313" s="97"/>
      <c r="Y313" s="98"/>
      <c r="Z313" s="38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</row>
    <row r="314" spans="1:38" ht="14.25" customHeight="1" x14ac:dyDescent="0.25">
      <c r="A314" s="38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95"/>
      <c r="O314" s="164"/>
      <c r="P314" s="200"/>
      <c r="Q314" s="200"/>
      <c r="R314" s="200"/>
      <c r="S314" s="200"/>
      <c r="T314" s="200"/>
      <c r="U314" s="200"/>
      <c r="V314" s="96"/>
      <c r="W314" s="96"/>
      <c r="X314" s="97"/>
      <c r="Y314" s="98"/>
      <c r="Z314" s="38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</row>
    <row r="315" spans="1:38" ht="14.25" customHeight="1" x14ac:dyDescent="0.25">
      <c r="A315" s="38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95"/>
      <c r="O315" s="164"/>
      <c r="P315" s="200"/>
      <c r="Q315" s="200"/>
      <c r="R315" s="200"/>
      <c r="S315" s="200"/>
      <c r="T315" s="200"/>
      <c r="U315" s="200"/>
      <c r="V315" s="96"/>
      <c r="W315" s="96"/>
      <c r="X315" s="97"/>
      <c r="Y315" s="98"/>
      <c r="Z315" s="38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</row>
    <row r="316" spans="1:38" ht="14.25" customHeight="1" x14ac:dyDescent="0.25">
      <c r="A316" s="38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95"/>
      <c r="O316" s="164"/>
      <c r="P316" s="200"/>
      <c r="Q316" s="200"/>
      <c r="R316" s="200"/>
      <c r="S316" s="200"/>
      <c r="T316" s="200"/>
      <c r="U316" s="200"/>
      <c r="V316" s="96"/>
      <c r="W316" s="96"/>
      <c r="X316" s="97"/>
      <c r="Y316" s="98"/>
      <c r="Z316" s="38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</row>
    <row r="317" spans="1:38" ht="14.25" customHeight="1" x14ac:dyDescent="0.25">
      <c r="A317" s="38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95"/>
      <c r="O317" s="164"/>
      <c r="P317" s="200"/>
      <c r="Q317" s="200"/>
      <c r="R317" s="200"/>
      <c r="S317" s="200"/>
      <c r="T317" s="200"/>
      <c r="U317" s="200"/>
      <c r="V317" s="96"/>
      <c r="W317" s="96"/>
      <c r="X317" s="97"/>
      <c r="Y317" s="98"/>
      <c r="Z317" s="38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</row>
    <row r="318" spans="1:38" ht="14.25" customHeight="1" x14ac:dyDescent="0.25">
      <c r="A318" s="38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95"/>
      <c r="O318" s="164"/>
      <c r="P318" s="200"/>
      <c r="Q318" s="200"/>
      <c r="R318" s="200"/>
      <c r="S318" s="200"/>
      <c r="T318" s="200"/>
      <c r="U318" s="200"/>
      <c r="V318" s="96"/>
      <c r="W318" s="96"/>
      <c r="X318" s="97"/>
      <c r="Y318" s="98"/>
      <c r="Z318" s="38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</row>
    <row r="319" spans="1:38" ht="14.25" customHeight="1" x14ac:dyDescent="0.25">
      <c r="A319" s="38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95"/>
      <c r="O319" s="164"/>
      <c r="P319" s="200"/>
      <c r="Q319" s="200"/>
      <c r="R319" s="200"/>
      <c r="S319" s="200"/>
      <c r="T319" s="200"/>
      <c r="U319" s="200"/>
      <c r="V319" s="96"/>
      <c r="W319" s="96"/>
      <c r="X319" s="97"/>
      <c r="Y319" s="98"/>
      <c r="Z319" s="38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</row>
    <row r="320" spans="1:38" ht="14.25" customHeight="1" x14ac:dyDescent="0.25">
      <c r="A320" s="38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95"/>
      <c r="O320" s="164"/>
      <c r="P320" s="200"/>
      <c r="Q320" s="200"/>
      <c r="R320" s="200"/>
      <c r="S320" s="200"/>
      <c r="T320" s="200"/>
      <c r="U320" s="200"/>
      <c r="V320" s="96"/>
      <c r="W320" s="96"/>
      <c r="X320" s="97"/>
      <c r="Y320" s="98"/>
      <c r="Z320" s="38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</row>
    <row r="321" spans="1:38" ht="14.25" customHeight="1" x14ac:dyDescent="0.25">
      <c r="A321" s="38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95"/>
      <c r="O321" s="164"/>
      <c r="P321" s="200"/>
      <c r="Q321" s="200"/>
      <c r="R321" s="200"/>
      <c r="S321" s="200"/>
      <c r="T321" s="200"/>
      <c r="U321" s="200"/>
      <c r="V321" s="96"/>
      <c r="W321" s="96"/>
      <c r="X321" s="97"/>
      <c r="Y321" s="98"/>
      <c r="Z321" s="38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</row>
    <row r="322" spans="1:38" ht="14.25" customHeight="1" x14ac:dyDescent="0.25">
      <c r="A322" s="38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95"/>
      <c r="O322" s="164"/>
      <c r="P322" s="200"/>
      <c r="Q322" s="200"/>
      <c r="R322" s="200"/>
      <c r="S322" s="200"/>
      <c r="T322" s="200"/>
      <c r="U322" s="200"/>
      <c r="V322" s="96"/>
      <c r="W322" s="96"/>
      <c r="X322" s="97"/>
      <c r="Y322" s="98"/>
      <c r="Z322" s="38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</row>
    <row r="323" spans="1:38" ht="14.25" customHeight="1" x14ac:dyDescent="0.25">
      <c r="A323" s="38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95"/>
      <c r="O323" s="164"/>
      <c r="P323" s="200"/>
      <c r="Q323" s="200"/>
      <c r="R323" s="200"/>
      <c r="S323" s="200"/>
      <c r="T323" s="200"/>
      <c r="U323" s="200"/>
      <c r="V323" s="96"/>
      <c r="W323" s="96"/>
      <c r="X323" s="97"/>
      <c r="Y323" s="98"/>
      <c r="Z323" s="38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</row>
    <row r="324" spans="1:38" ht="14.25" customHeight="1" x14ac:dyDescent="0.25">
      <c r="A324" s="38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95"/>
      <c r="O324" s="164"/>
      <c r="P324" s="200"/>
      <c r="Q324" s="200"/>
      <c r="R324" s="200"/>
      <c r="S324" s="200"/>
      <c r="T324" s="200"/>
      <c r="U324" s="200"/>
      <c r="V324" s="96"/>
      <c r="W324" s="96"/>
      <c r="X324" s="97"/>
      <c r="Y324" s="98"/>
      <c r="Z324" s="38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</row>
    <row r="325" spans="1:38" ht="14.25" customHeight="1" x14ac:dyDescent="0.25">
      <c r="A325" s="38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95"/>
      <c r="O325" s="164"/>
      <c r="P325" s="200"/>
      <c r="Q325" s="200"/>
      <c r="R325" s="200"/>
      <c r="S325" s="200"/>
      <c r="T325" s="200"/>
      <c r="U325" s="200"/>
      <c r="V325" s="96"/>
      <c r="W325" s="96"/>
      <c r="X325" s="97"/>
      <c r="Y325" s="98"/>
      <c r="Z325" s="38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</row>
    <row r="326" spans="1:38" ht="14.25" customHeight="1" x14ac:dyDescent="0.25">
      <c r="A326" s="38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95"/>
      <c r="O326" s="164"/>
      <c r="P326" s="200"/>
      <c r="Q326" s="200"/>
      <c r="R326" s="200"/>
      <c r="S326" s="200"/>
      <c r="T326" s="200"/>
      <c r="U326" s="200"/>
      <c r="V326" s="96"/>
      <c r="W326" s="96"/>
      <c r="X326" s="97"/>
      <c r="Y326" s="98"/>
      <c r="Z326" s="38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</row>
    <row r="327" spans="1:38" ht="14.25" customHeight="1" x14ac:dyDescent="0.25">
      <c r="A327" s="38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95"/>
      <c r="O327" s="164"/>
      <c r="P327" s="200"/>
      <c r="Q327" s="200"/>
      <c r="R327" s="200"/>
      <c r="S327" s="200"/>
      <c r="T327" s="200"/>
      <c r="U327" s="200"/>
      <c r="V327" s="96"/>
      <c r="W327" s="96"/>
      <c r="X327" s="97"/>
      <c r="Y327" s="98"/>
      <c r="Z327" s="38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</row>
    <row r="328" spans="1:38" ht="14.25" customHeight="1" x14ac:dyDescent="0.25">
      <c r="A328" s="38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95"/>
      <c r="O328" s="164"/>
      <c r="P328" s="200"/>
      <c r="Q328" s="200"/>
      <c r="R328" s="200"/>
      <c r="S328" s="200"/>
      <c r="T328" s="200"/>
      <c r="U328" s="200"/>
      <c r="V328" s="96"/>
      <c r="W328" s="96"/>
      <c r="X328" s="97"/>
      <c r="Y328" s="98"/>
      <c r="Z328" s="38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</row>
    <row r="329" spans="1:38" ht="14.25" customHeight="1" x14ac:dyDescent="0.25">
      <c r="A329" s="38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95"/>
      <c r="O329" s="164"/>
      <c r="P329" s="200"/>
      <c r="Q329" s="200"/>
      <c r="R329" s="200"/>
      <c r="S329" s="200"/>
      <c r="T329" s="200"/>
      <c r="U329" s="200"/>
      <c r="V329" s="96"/>
      <c r="W329" s="96"/>
      <c r="X329" s="97"/>
      <c r="Y329" s="98"/>
      <c r="Z329" s="38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</row>
    <row r="330" spans="1:38" ht="14.25" customHeight="1" x14ac:dyDescent="0.25">
      <c r="A330" s="38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95"/>
      <c r="O330" s="164"/>
      <c r="P330" s="200"/>
      <c r="Q330" s="200"/>
      <c r="R330" s="200"/>
      <c r="S330" s="200"/>
      <c r="T330" s="200"/>
      <c r="U330" s="200"/>
      <c r="V330" s="96"/>
      <c r="W330" s="96"/>
      <c r="X330" s="97"/>
      <c r="Y330" s="98"/>
      <c r="Z330" s="38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</row>
    <row r="331" spans="1:38" ht="14.25" customHeight="1" x14ac:dyDescent="0.25">
      <c r="A331" s="38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95"/>
      <c r="O331" s="164"/>
      <c r="P331" s="200"/>
      <c r="Q331" s="200"/>
      <c r="R331" s="200"/>
      <c r="S331" s="200"/>
      <c r="T331" s="200"/>
      <c r="U331" s="200"/>
      <c r="V331" s="96"/>
      <c r="W331" s="96"/>
      <c r="X331" s="97"/>
      <c r="Y331" s="98"/>
      <c r="Z331" s="38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</row>
    <row r="332" spans="1:38" ht="14.25" customHeight="1" x14ac:dyDescent="0.25">
      <c r="A332" s="38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95"/>
      <c r="O332" s="164"/>
      <c r="P332" s="200"/>
      <c r="Q332" s="200"/>
      <c r="R332" s="200"/>
      <c r="S332" s="200"/>
      <c r="T332" s="200"/>
      <c r="U332" s="200"/>
      <c r="V332" s="96"/>
      <c r="W332" s="96"/>
      <c r="X332" s="97"/>
      <c r="Y332" s="98"/>
      <c r="Z332" s="38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</row>
    <row r="333" spans="1:38" ht="14.25" customHeight="1" x14ac:dyDescent="0.25">
      <c r="A333" s="38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95"/>
      <c r="O333" s="164"/>
      <c r="P333" s="200"/>
      <c r="Q333" s="200"/>
      <c r="R333" s="200"/>
      <c r="S333" s="200"/>
      <c r="T333" s="200"/>
      <c r="U333" s="200"/>
      <c r="V333" s="96"/>
      <c r="W333" s="96"/>
      <c r="X333" s="97"/>
      <c r="Y333" s="98"/>
      <c r="Z333" s="38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</row>
    <row r="334" spans="1:38" ht="14.25" customHeight="1" x14ac:dyDescent="0.25">
      <c r="A334" s="38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95"/>
      <c r="O334" s="164"/>
      <c r="P334" s="200"/>
      <c r="Q334" s="200"/>
      <c r="R334" s="200"/>
      <c r="S334" s="200"/>
      <c r="T334" s="200"/>
      <c r="U334" s="200"/>
      <c r="V334" s="96"/>
      <c r="W334" s="96"/>
      <c r="X334" s="97"/>
      <c r="Y334" s="98"/>
      <c r="Z334" s="38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</row>
    <row r="335" spans="1:38" ht="14.25" customHeight="1" x14ac:dyDescent="0.25">
      <c r="A335" s="38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95"/>
      <c r="O335" s="164"/>
      <c r="P335" s="200"/>
      <c r="Q335" s="200"/>
      <c r="R335" s="200"/>
      <c r="S335" s="200"/>
      <c r="T335" s="200"/>
      <c r="U335" s="200"/>
      <c r="V335" s="96"/>
      <c r="W335" s="96"/>
      <c r="X335" s="97"/>
      <c r="Y335" s="98"/>
      <c r="Z335" s="38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</row>
    <row r="336" spans="1:38" ht="14.25" customHeight="1" x14ac:dyDescent="0.25">
      <c r="A336" s="38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95"/>
      <c r="O336" s="164"/>
      <c r="P336" s="200"/>
      <c r="Q336" s="200"/>
      <c r="R336" s="200"/>
      <c r="S336" s="200"/>
      <c r="T336" s="200"/>
      <c r="U336" s="200"/>
      <c r="V336" s="96"/>
      <c r="W336" s="96"/>
      <c r="X336" s="97"/>
      <c r="Y336" s="98"/>
      <c r="Z336" s="38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</row>
    <row r="337" spans="1:38" ht="14.25" customHeight="1" x14ac:dyDescent="0.25">
      <c r="A337" s="38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95"/>
      <c r="O337" s="164"/>
      <c r="P337" s="200"/>
      <c r="Q337" s="200"/>
      <c r="R337" s="200"/>
      <c r="S337" s="200"/>
      <c r="T337" s="200"/>
      <c r="U337" s="200"/>
      <c r="V337" s="96"/>
      <c r="W337" s="96"/>
      <c r="X337" s="97"/>
      <c r="Y337" s="98"/>
      <c r="Z337" s="38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</row>
    <row r="338" spans="1:38" ht="14.25" customHeight="1" x14ac:dyDescent="0.25">
      <c r="A338" s="38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95"/>
      <c r="O338" s="164"/>
      <c r="P338" s="200"/>
      <c r="Q338" s="200"/>
      <c r="R338" s="200"/>
      <c r="S338" s="200"/>
      <c r="T338" s="200"/>
      <c r="U338" s="200"/>
      <c r="V338" s="96"/>
      <c r="W338" s="96"/>
      <c r="X338" s="97"/>
      <c r="Y338" s="98"/>
      <c r="Z338" s="38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</row>
    <row r="339" spans="1:38" ht="14.25" customHeight="1" x14ac:dyDescent="0.25">
      <c r="A339" s="38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95"/>
      <c r="O339" s="164"/>
      <c r="P339" s="200"/>
      <c r="Q339" s="200"/>
      <c r="R339" s="200"/>
      <c r="S339" s="200"/>
      <c r="T339" s="200"/>
      <c r="U339" s="200"/>
      <c r="V339" s="96"/>
      <c r="W339" s="96"/>
      <c r="X339" s="97"/>
      <c r="Y339" s="98"/>
      <c r="Z339" s="38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</row>
    <row r="340" spans="1:38" ht="14.25" customHeight="1" x14ac:dyDescent="0.25">
      <c r="A340" s="38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95"/>
      <c r="O340" s="164"/>
      <c r="P340" s="200"/>
      <c r="Q340" s="200"/>
      <c r="R340" s="200"/>
      <c r="S340" s="200"/>
      <c r="T340" s="200"/>
      <c r="U340" s="200"/>
      <c r="V340" s="96"/>
      <c r="W340" s="96"/>
      <c r="X340" s="97"/>
      <c r="Y340" s="98"/>
      <c r="Z340" s="38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</row>
    <row r="341" spans="1:38" ht="14.25" customHeight="1" x14ac:dyDescent="0.25">
      <c r="A341" s="38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95"/>
      <c r="O341" s="164"/>
      <c r="P341" s="200"/>
      <c r="Q341" s="200"/>
      <c r="R341" s="200"/>
      <c r="S341" s="200"/>
      <c r="T341" s="200"/>
      <c r="U341" s="200"/>
      <c r="V341" s="96"/>
      <c r="W341" s="96"/>
      <c r="X341" s="97"/>
      <c r="Y341" s="98"/>
      <c r="Z341" s="38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</row>
    <row r="342" spans="1:38" ht="14.25" customHeight="1" x14ac:dyDescent="0.25">
      <c r="A342" s="38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95"/>
      <c r="O342" s="164"/>
      <c r="P342" s="200"/>
      <c r="Q342" s="200"/>
      <c r="R342" s="200"/>
      <c r="S342" s="200"/>
      <c r="T342" s="200"/>
      <c r="U342" s="200"/>
      <c r="V342" s="96"/>
      <c r="W342" s="96"/>
      <c r="X342" s="97"/>
      <c r="Y342" s="98"/>
      <c r="Z342" s="38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</row>
    <row r="343" spans="1:38" ht="14.25" customHeight="1" x14ac:dyDescent="0.25">
      <c r="A343" s="38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95"/>
      <c r="O343" s="164"/>
      <c r="P343" s="200"/>
      <c r="Q343" s="200"/>
      <c r="R343" s="200"/>
      <c r="S343" s="200"/>
      <c r="T343" s="200"/>
      <c r="U343" s="200"/>
      <c r="V343" s="96"/>
      <c r="W343" s="96"/>
      <c r="X343" s="97"/>
      <c r="Y343" s="98"/>
      <c r="Z343" s="38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</row>
    <row r="344" spans="1:38" ht="14.25" customHeight="1" x14ac:dyDescent="0.25">
      <c r="A344" s="38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95"/>
      <c r="O344" s="164"/>
      <c r="P344" s="200"/>
      <c r="Q344" s="200"/>
      <c r="R344" s="200"/>
      <c r="S344" s="200"/>
      <c r="T344" s="200"/>
      <c r="U344" s="200"/>
      <c r="V344" s="96"/>
      <c r="W344" s="96"/>
      <c r="X344" s="97"/>
      <c r="Y344" s="98"/>
      <c r="Z344" s="38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</row>
    <row r="345" spans="1:38" ht="14.25" customHeight="1" x14ac:dyDescent="0.25">
      <c r="A345" s="38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95"/>
      <c r="O345" s="164"/>
      <c r="P345" s="200"/>
      <c r="Q345" s="200"/>
      <c r="R345" s="200"/>
      <c r="S345" s="200"/>
      <c r="T345" s="200"/>
      <c r="U345" s="200"/>
      <c r="V345" s="96"/>
      <c r="W345" s="96"/>
      <c r="X345" s="97"/>
      <c r="Y345" s="98"/>
      <c r="Z345" s="38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</row>
    <row r="346" spans="1:38" ht="14.25" customHeight="1" x14ac:dyDescent="0.25">
      <c r="A346" s="38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95"/>
      <c r="O346" s="164"/>
      <c r="P346" s="200"/>
      <c r="Q346" s="200"/>
      <c r="R346" s="200"/>
      <c r="S346" s="200"/>
      <c r="T346" s="200"/>
      <c r="U346" s="200"/>
      <c r="V346" s="96"/>
      <c r="W346" s="96"/>
      <c r="X346" s="97"/>
      <c r="Y346" s="98"/>
      <c r="Z346" s="38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</row>
    <row r="347" spans="1:38" ht="14.25" customHeight="1" x14ac:dyDescent="0.25">
      <c r="A347" s="38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95"/>
      <c r="O347" s="164"/>
      <c r="P347" s="200"/>
      <c r="Q347" s="200"/>
      <c r="R347" s="200"/>
      <c r="S347" s="200"/>
      <c r="T347" s="200"/>
      <c r="U347" s="200"/>
      <c r="V347" s="96"/>
      <c r="W347" s="96"/>
      <c r="X347" s="97"/>
      <c r="Y347" s="98"/>
      <c r="Z347" s="38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</row>
    <row r="348" spans="1:38" ht="14.25" customHeight="1" x14ac:dyDescent="0.25">
      <c r="A348" s="38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95"/>
      <c r="O348" s="164"/>
      <c r="P348" s="200"/>
      <c r="Q348" s="200"/>
      <c r="R348" s="200"/>
      <c r="S348" s="200"/>
      <c r="T348" s="200"/>
      <c r="U348" s="200"/>
      <c r="V348" s="96"/>
      <c r="W348" s="96"/>
      <c r="X348" s="97"/>
      <c r="Y348" s="98"/>
      <c r="Z348" s="38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</row>
    <row r="349" spans="1:38" ht="14.25" customHeight="1" x14ac:dyDescent="0.25">
      <c r="A349" s="38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95"/>
      <c r="O349" s="164"/>
      <c r="P349" s="200"/>
      <c r="Q349" s="200"/>
      <c r="R349" s="200"/>
      <c r="S349" s="200"/>
      <c r="T349" s="200"/>
      <c r="U349" s="200"/>
      <c r="V349" s="96"/>
      <c r="W349" s="96"/>
      <c r="X349" s="97"/>
      <c r="Y349" s="98"/>
      <c r="Z349" s="38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</row>
    <row r="350" spans="1:38" ht="14.25" customHeight="1" x14ac:dyDescent="0.25">
      <c r="A350" s="38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95"/>
      <c r="O350" s="164"/>
      <c r="P350" s="200"/>
      <c r="Q350" s="200"/>
      <c r="R350" s="200"/>
      <c r="S350" s="200"/>
      <c r="T350" s="200"/>
      <c r="U350" s="200"/>
      <c r="V350" s="96"/>
      <c r="W350" s="96"/>
      <c r="X350" s="97"/>
      <c r="Y350" s="98"/>
      <c r="Z350" s="38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</row>
    <row r="351" spans="1:38" ht="14.25" customHeight="1" x14ac:dyDescent="0.25">
      <c r="A351" s="38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95"/>
      <c r="O351" s="164"/>
      <c r="P351" s="200"/>
      <c r="Q351" s="200"/>
      <c r="R351" s="200"/>
      <c r="S351" s="200"/>
      <c r="T351" s="200"/>
      <c r="U351" s="200"/>
      <c r="V351" s="96"/>
      <c r="W351" s="96"/>
      <c r="X351" s="97"/>
      <c r="Y351" s="98"/>
      <c r="Z351" s="38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</row>
    <row r="352" spans="1:38" ht="14.25" customHeight="1" x14ac:dyDescent="0.25">
      <c r="A352" s="38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95"/>
      <c r="O352" s="164"/>
      <c r="P352" s="200"/>
      <c r="Q352" s="200"/>
      <c r="R352" s="200"/>
      <c r="S352" s="200"/>
      <c r="T352" s="200"/>
      <c r="U352" s="200"/>
      <c r="V352" s="96"/>
      <c r="W352" s="96"/>
      <c r="X352" s="97"/>
      <c r="Y352" s="98"/>
      <c r="Z352" s="38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</row>
    <row r="353" spans="1:38" ht="14.25" customHeight="1" x14ac:dyDescent="0.25">
      <c r="A353" s="38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95"/>
      <c r="O353" s="164"/>
      <c r="P353" s="200"/>
      <c r="Q353" s="200"/>
      <c r="R353" s="200"/>
      <c r="S353" s="200"/>
      <c r="T353" s="200"/>
      <c r="U353" s="200"/>
      <c r="V353" s="96"/>
      <c r="W353" s="96"/>
      <c r="X353" s="97"/>
      <c r="Y353" s="98"/>
      <c r="Z353" s="38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</row>
    <row r="354" spans="1:38" ht="14.25" customHeight="1" x14ac:dyDescent="0.25">
      <c r="A354" s="38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95"/>
      <c r="O354" s="164"/>
      <c r="P354" s="200"/>
      <c r="Q354" s="200"/>
      <c r="R354" s="200"/>
      <c r="S354" s="200"/>
      <c r="T354" s="200"/>
      <c r="U354" s="200"/>
      <c r="V354" s="96"/>
      <c r="W354" s="96"/>
      <c r="X354" s="97"/>
      <c r="Y354" s="98"/>
      <c r="Z354" s="38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</row>
    <row r="355" spans="1:38" ht="14.25" customHeight="1" x14ac:dyDescent="0.25">
      <c r="A355" s="38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95"/>
      <c r="O355" s="164"/>
      <c r="P355" s="200"/>
      <c r="Q355" s="200"/>
      <c r="R355" s="200"/>
      <c r="S355" s="200"/>
      <c r="T355" s="200"/>
      <c r="U355" s="200"/>
      <c r="V355" s="96"/>
      <c r="W355" s="96"/>
      <c r="X355" s="97"/>
      <c r="Y355" s="98"/>
      <c r="Z355" s="38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</row>
    <row r="356" spans="1:38" ht="14.25" customHeight="1" x14ac:dyDescent="0.25">
      <c r="A356" s="38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95"/>
      <c r="O356" s="164"/>
      <c r="P356" s="200"/>
      <c r="Q356" s="200"/>
      <c r="R356" s="200"/>
      <c r="S356" s="200"/>
      <c r="T356" s="200"/>
      <c r="U356" s="200"/>
      <c r="V356" s="96"/>
      <c r="W356" s="96"/>
      <c r="X356" s="97"/>
      <c r="Y356" s="98"/>
      <c r="Z356" s="38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</row>
    <row r="357" spans="1:38" ht="14.25" customHeight="1" x14ac:dyDescent="0.25">
      <c r="A357" s="38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95"/>
      <c r="O357" s="164"/>
      <c r="P357" s="200"/>
      <c r="Q357" s="200"/>
      <c r="R357" s="200"/>
      <c r="S357" s="200"/>
      <c r="T357" s="200"/>
      <c r="U357" s="200"/>
      <c r="V357" s="96"/>
      <c r="W357" s="96"/>
      <c r="X357" s="97"/>
      <c r="Y357" s="98"/>
      <c r="Z357" s="38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</row>
    <row r="358" spans="1:38" ht="14.25" customHeight="1" x14ac:dyDescent="0.25">
      <c r="A358" s="38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95"/>
      <c r="O358" s="164"/>
      <c r="P358" s="200"/>
      <c r="Q358" s="200"/>
      <c r="R358" s="200"/>
      <c r="S358" s="200"/>
      <c r="T358" s="200"/>
      <c r="U358" s="200"/>
      <c r="V358" s="96"/>
      <c r="W358" s="96"/>
      <c r="X358" s="97"/>
      <c r="Y358" s="98"/>
      <c r="Z358" s="38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</row>
    <row r="359" spans="1:38" ht="14.25" customHeight="1" x14ac:dyDescent="0.25">
      <c r="A359" s="91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95"/>
      <c r="O359" s="164"/>
      <c r="P359" s="200"/>
      <c r="Q359" s="200"/>
      <c r="R359" s="200"/>
      <c r="S359" s="200"/>
      <c r="T359" s="200"/>
      <c r="U359" s="200"/>
      <c r="V359" s="96"/>
      <c r="W359" s="96"/>
      <c r="X359" s="97"/>
      <c r="Y359" s="98"/>
      <c r="Z359" s="38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</row>
    <row r="360" spans="1:38" ht="14.25" customHeight="1" x14ac:dyDescent="0.25">
      <c r="A360" s="91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95"/>
      <c r="O360" s="164"/>
      <c r="P360" s="200"/>
      <c r="Q360" s="200"/>
      <c r="R360" s="200"/>
      <c r="S360" s="200"/>
      <c r="T360" s="200"/>
      <c r="U360" s="200"/>
      <c r="V360" s="96"/>
      <c r="W360" s="96"/>
      <c r="X360" s="97"/>
      <c r="Y360" s="98"/>
      <c r="Z360" s="38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</row>
    <row r="361" spans="1:38" ht="14.25" customHeight="1" x14ac:dyDescent="0.25">
      <c r="A361" s="65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</row>
    <row r="362" spans="1:38" ht="14.25" customHeight="1" x14ac:dyDescent="0.25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</row>
    <row r="363" spans="1:38" ht="14.25" customHeight="1" x14ac:dyDescent="0.25">
      <c r="A363" s="93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8"/>
      <c r="P363" s="38"/>
      <c r="Q363" s="38"/>
      <c r="R363" s="40"/>
      <c r="S363" s="40"/>
      <c r="T363" s="40"/>
      <c r="U363" s="40"/>
      <c r="V363" s="39"/>
      <c r="W363" s="38"/>
      <c r="X363" s="38"/>
      <c r="Y363" s="38"/>
      <c r="Z363" s="38"/>
      <c r="AA363" s="38"/>
      <c r="AB363" s="38"/>
      <c r="AC363" s="38"/>
      <c r="AD363" s="38"/>
      <c r="AE363" s="38"/>
      <c r="AF363" s="91"/>
      <c r="AG363" s="91"/>
      <c r="AH363" s="91"/>
      <c r="AI363" s="91"/>
      <c r="AJ363" s="91"/>
      <c r="AK363" s="91"/>
      <c r="AL363" s="91"/>
    </row>
    <row r="364" spans="1:38" ht="14.25" customHeight="1" x14ac:dyDescent="0.25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</row>
    <row r="365" spans="1:38" ht="14.25" customHeight="1" x14ac:dyDescent="0.25">
      <c r="A365" s="91"/>
      <c r="B365" s="201"/>
      <c r="C365" s="202"/>
      <c r="D365" s="202"/>
      <c r="E365" s="165"/>
      <c r="F365" s="165"/>
      <c r="G365" s="165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165"/>
      <c r="W365" s="91"/>
      <c r="X365" s="91"/>
      <c r="Y365" s="37"/>
      <c r="Z365" s="93"/>
      <c r="AA365" s="91"/>
      <c r="AB365" s="91"/>
      <c r="AC365" s="91"/>
      <c r="AD365" s="91"/>
      <c r="AE365" s="93"/>
      <c r="AF365" s="91"/>
      <c r="AG365" s="91"/>
      <c r="AH365" s="91"/>
      <c r="AI365" s="91"/>
      <c r="AJ365" s="91"/>
      <c r="AK365" s="91"/>
      <c r="AL365" s="91"/>
    </row>
    <row r="366" spans="1:38" ht="14.25" customHeight="1" x14ac:dyDescent="0.25">
      <c r="A366" s="91"/>
      <c r="B366" s="203"/>
      <c r="C366" s="203"/>
      <c r="D366" s="203"/>
      <c r="E366" s="99"/>
      <c r="F366" s="99"/>
      <c r="G366" s="99"/>
      <c r="H366" s="204"/>
      <c r="I366" s="204"/>
      <c r="J366" s="204"/>
      <c r="K366" s="204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101"/>
      <c r="W366" s="91"/>
      <c r="X366" s="91"/>
      <c r="Y366" s="103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</row>
    <row r="367" spans="1:38" ht="14.25" customHeight="1" x14ac:dyDescent="0.25">
      <c r="A367" s="91"/>
      <c r="B367" s="203"/>
      <c r="C367" s="203"/>
      <c r="D367" s="203"/>
      <c r="E367" s="99"/>
      <c r="F367" s="99"/>
      <c r="G367" s="99"/>
      <c r="H367" s="204"/>
      <c r="I367" s="204"/>
      <c r="J367" s="204"/>
      <c r="K367" s="204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101"/>
      <c r="W367" s="91"/>
      <c r="X367" s="91"/>
      <c r="Y367" s="103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</row>
    <row r="368" spans="1:38" ht="14.25" customHeight="1" x14ac:dyDescent="0.25">
      <c r="A368" s="91"/>
      <c r="B368" s="203"/>
      <c r="C368" s="203"/>
      <c r="D368" s="203"/>
      <c r="E368" s="99"/>
      <c r="F368" s="99"/>
      <c r="G368" s="99"/>
      <c r="H368" s="204"/>
      <c r="I368" s="204"/>
      <c r="J368" s="204"/>
      <c r="K368" s="204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101"/>
      <c r="W368" s="91"/>
      <c r="X368" s="91"/>
      <c r="Y368" s="103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</row>
    <row r="369" spans="1:38" ht="14.25" customHeight="1" x14ac:dyDescent="0.25">
      <c r="A369" s="91"/>
      <c r="B369" s="203"/>
      <c r="C369" s="203"/>
      <c r="D369" s="203"/>
      <c r="E369" s="99"/>
      <c r="F369" s="99"/>
      <c r="G369" s="99"/>
      <c r="H369" s="204"/>
      <c r="I369" s="204"/>
      <c r="J369" s="204"/>
      <c r="K369" s="204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101"/>
      <c r="W369" s="91"/>
      <c r="X369" s="91"/>
      <c r="Y369" s="103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</row>
    <row r="370" spans="1:38" ht="14.25" customHeight="1" x14ac:dyDescent="0.25">
      <c r="A370" s="91"/>
      <c r="B370" s="203"/>
      <c r="C370" s="203"/>
      <c r="D370" s="203"/>
      <c r="E370" s="99"/>
      <c r="F370" s="99"/>
      <c r="G370" s="99"/>
      <c r="H370" s="204"/>
      <c r="I370" s="204"/>
      <c r="J370" s="204"/>
      <c r="K370" s="204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101"/>
      <c r="W370" s="91"/>
      <c r="X370" s="91"/>
      <c r="Y370" s="103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</row>
    <row r="371" spans="1:38" ht="14.25" customHeight="1" x14ac:dyDescent="0.25">
      <c r="A371" s="91"/>
      <c r="B371" s="203"/>
      <c r="C371" s="203"/>
      <c r="D371" s="203"/>
      <c r="E371" s="99"/>
      <c r="F371" s="99"/>
      <c r="G371" s="99"/>
      <c r="H371" s="204"/>
      <c r="I371" s="204"/>
      <c r="J371" s="204"/>
      <c r="K371" s="204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101"/>
      <c r="W371" s="91"/>
      <c r="X371" s="91"/>
      <c r="Y371" s="103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</row>
    <row r="372" spans="1:38" ht="14.25" customHeight="1" x14ac:dyDescent="0.25">
      <c r="A372" s="91"/>
      <c r="B372" s="203"/>
      <c r="C372" s="203"/>
      <c r="D372" s="203"/>
      <c r="E372" s="99"/>
      <c r="F372" s="99"/>
      <c r="G372" s="99"/>
      <c r="H372" s="204"/>
      <c r="I372" s="204"/>
      <c r="J372" s="204"/>
      <c r="K372" s="204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101"/>
      <c r="W372" s="91"/>
      <c r="X372" s="91"/>
      <c r="Y372" s="103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</row>
    <row r="373" spans="1:38" ht="14.25" customHeight="1" x14ac:dyDescent="0.25">
      <c r="A373" s="91"/>
      <c r="B373" s="203"/>
      <c r="C373" s="203"/>
      <c r="D373" s="203"/>
      <c r="E373" s="99"/>
      <c r="F373" s="99"/>
      <c r="G373" s="99"/>
      <c r="H373" s="204"/>
      <c r="I373" s="204"/>
      <c r="J373" s="204"/>
      <c r="K373" s="204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101"/>
      <c r="W373" s="91"/>
      <c r="X373" s="91"/>
      <c r="Y373" s="103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</row>
    <row r="374" spans="1:38" ht="14.25" customHeight="1" x14ac:dyDescent="0.25">
      <c r="A374" s="91"/>
      <c r="B374" s="203"/>
      <c r="C374" s="203"/>
      <c r="D374" s="203"/>
      <c r="E374" s="99"/>
      <c r="F374" s="99"/>
      <c r="G374" s="99"/>
      <c r="H374" s="204"/>
      <c r="I374" s="204"/>
      <c r="J374" s="204"/>
      <c r="K374" s="204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101"/>
      <c r="W374" s="91"/>
      <c r="X374" s="91"/>
      <c r="Y374" s="103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</row>
    <row r="375" spans="1:38" ht="14.25" customHeight="1" x14ac:dyDescent="0.25">
      <c r="A375" s="91"/>
      <c r="B375" s="203"/>
      <c r="C375" s="203"/>
      <c r="D375" s="203"/>
      <c r="E375" s="99"/>
      <c r="F375" s="99"/>
      <c r="G375" s="99"/>
      <c r="H375" s="204"/>
      <c r="I375" s="204"/>
      <c r="J375" s="204"/>
      <c r="K375" s="204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101"/>
      <c r="W375" s="91"/>
      <c r="X375" s="91"/>
      <c r="Y375" s="103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</row>
    <row r="376" spans="1:38" ht="14.25" customHeight="1" x14ac:dyDescent="0.25">
      <c r="A376" s="91"/>
      <c r="B376" s="203"/>
      <c r="C376" s="203"/>
      <c r="D376" s="203"/>
      <c r="E376" s="99"/>
      <c r="F376" s="99"/>
      <c r="G376" s="99"/>
      <c r="H376" s="204"/>
      <c r="I376" s="204"/>
      <c r="J376" s="204"/>
      <c r="K376" s="204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101"/>
      <c r="W376" s="91"/>
      <c r="X376" s="91"/>
      <c r="Y376" s="103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</row>
    <row r="377" spans="1:38" ht="14.25" customHeight="1" x14ac:dyDescent="0.25">
      <c r="A377" s="91"/>
      <c r="B377" s="203"/>
      <c r="C377" s="203"/>
      <c r="D377" s="203"/>
      <c r="E377" s="99"/>
      <c r="F377" s="99"/>
      <c r="G377" s="99"/>
      <c r="H377" s="204"/>
      <c r="I377" s="204"/>
      <c r="J377" s="204"/>
      <c r="K377" s="204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101"/>
      <c r="W377" s="91"/>
      <c r="X377" s="91"/>
      <c r="Y377" s="103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</row>
    <row r="378" spans="1:38" ht="14.25" customHeight="1" x14ac:dyDescent="0.25">
      <c r="A378" s="91"/>
      <c r="B378" s="203"/>
      <c r="C378" s="203"/>
      <c r="D378" s="203"/>
      <c r="E378" s="99"/>
      <c r="F378" s="99"/>
      <c r="G378" s="99"/>
      <c r="H378" s="204"/>
      <c r="I378" s="204"/>
      <c r="J378" s="204"/>
      <c r="K378" s="204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101"/>
      <c r="W378" s="91"/>
      <c r="X378" s="91"/>
      <c r="Y378" s="103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</row>
    <row r="379" spans="1:38" ht="14.25" customHeight="1" x14ac:dyDescent="0.25">
      <c r="A379" s="91"/>
      <c r="B379" s="203"/>
      <c r="C379" s="203"/>
      <c r="D379" s="203"/>
      <c r="E379" s="99"/>
      <c r="F379" s="99"/>
      <c r="G379" s="99"/>
      <c r="H379" s="204"/>
      <c r="I379" s="204"/>
      <c r="J379" s="204"/>
      <c r="K379" s="204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101"/>
      <c r="W379" s="91"/>
      <c r="X379" s="91"/>
      <c r="Y379" s="103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</row>
    <row r="380" spans="1:38" ht="14.25" customHeight="1" x14ac:dyDescent="0.25">
      <c r="A380" s="91"/>
      <c r="B380" s="203"/>
      <c r="C380" s="203"/>
      <c r="D380" s="203"/>
      <c r="E380" s="99"/>
      <c r="F380" s="99"/>
      <c r="G380" s="99"/>
      <c r="H380" s="204"/>
      <c r="I380" s="204"/>
      <c r="J380" s="204"/>
      <c r="K380" s="204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101"/>
      <c r="W380" s="91"/>
      <c r="X380" s="91"/>
      <c r="Y380" s="103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</row>
    <row r="381" spans="1:38" ht="14.25" customHeight="1" x14ac:dyDescent="0.25">
      <c r="A381" s="91"/>
      <c r="B381" s="203"/>
      <c r="C381" s="203"/>
      <c r="D381" s="203"/>
      <c r="E381" s="99"/>
      <c r="F381" s="99"/>
      <c r="G381" s="99"/>
      <c r="H381" s="204"/>
      <c r="I381" s="204"/>
      <c r="J381" s="204"/>
      <c r="K381" s="204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101"/>
      <c r="W381" s="91"/>
      <c r="X381" s="91"/>
      <c r="Y381" s="103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</row>
    <row r="382" spans="1:38" ht="14.25" customHeight="1" x14ac:dyDescent="0.25">
      <c r="A382" s="91"/>
      <c r="B382" s="203"/>
      <c r="C382" s="203"/>
      <c r="D382" s="203"/>
      <c r="E382" s="99"/>
      <c r="F382" s="99"/>
      <c r="G382" s="99"/>
      <c r="H382" s="204"/>
      <c r="I382" s="204"/>
      <c r="J382" s="204"/>
      <c r="K382" s="204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101"/>
      <c r="W382" s="91"/>
      <c r="X382" s="91"/>
      <c r="Y382" s="103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</row>
    <row r="383" spans="1:38" ht="14.25" customHeight="1" x14ac:dyDescent="0.25">
      <c r="A383" s="91"/>
      <c r="B383" s="203"/>
      <c r="C383" s="203"/>
      <c r="D383" s="203"/>
      <c r="E383" s="99"/>
      <c r="F383" s="99"/>
      <c r="G383" s="99"/>
      <c r="H383" s="204"/>
      <c r="I383" s="204"/>
      <c r="J383" s="204"/>
      <c r="K383" s="204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101"/>
      <c r="W383" s="91"/>
      <c r="X383" s="91"/>
      <c r="Y383" s="103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</row>
    <row r="384" spans="1:38" ht="14.25" customHeight="1" x14ac:dyDescent="0.25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105"/>
      <c r="M384" s="105"/>
      <c r="N384" s="105"/>
      <c r="O384" s="105"/>
      <c r="P384" s="105"/>
      <c r="Q384" s="91"/>
      <c r="R384" s="91"/>
      <c r="S384" s="91"/>
      <c r="T384" s="91"/>
      <c r="U384" s="91"/>
      <c r="V384" s="91"/>
      <c r="W384" s="91"/>
      <c r="X384" s="91"/>
      <c r="Y384" s="102"/>
      <c r="Z384" s="10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</row>
    <row r="385" spans="1:38" ht="14.25" customHeight="1" x14ac:dyDescent="0.25">
      <c r="A385" s="38"/>
      <c r="B385" s="91"/>
      <c r="C385" s="91"/>
      <c r="D385" s="91"/>
      <c r="E385" s="91"/>
      <c r="F385" s="91"/>
      <c r="G385" s="91"/>
      <c r="H385" s="91"/>
      <c r="I385" s="91"/>
      <c r="J385" s="91"/>
      <c r="K385" s="105"/>
      <c r="L385" s="105"/>
      <c r="M385" s="105"/>
      <c r="N385" s="105"/>
      <c r="O385" s="105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</row>
    <row r="386" spans="1:38" ht="14.25" customHeight="1" x14ac:dyDescent="0.25">
      <c r="A386" s="38"/>
      <c r="B386" s="201"/>
      <c r="C386" s="202"/>
      <c r="D386" s="202"/>
      <c r="E386" s="206"/>
      <c r="F386" s="206"/>
      <c r="G386" s="206"/>
      <c r="H386" s="206"/>
      <c r="I386" s="206"/>
      <c r="J386" s="206"/>
      <c r="K386" s="206"/>
      <c r="L386" s="206"/>
      <c r="M386" s="206"/>
      <c r="N386" s="165"/>
      <c r="O386" s="165"/>
      <c r="P386" s="165"/>
      <c r="Q386" s="201"/>
      <c r="R386" s="201"/>
      <c r="S386" s="201"/>
      <c r="T386" s="201"/>
      <c r="U386" s="201"/>
      <c r="V386" s="201"/>
      <c r="W386" s="165"/>
      <c r="X386" s="165"/>
      <c r="Y386" s="165"/>
      <c r="Z386" s="165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</row>
    <row r="387" spans="1:38" ht="14.25" customHeight="1" x14ac:dyDescent="0.25">
      <c r="A387" s="38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95"/>
      <c r="O387" s="164"/>
      <c r="P387" s="164"/>
      <c r="Q387" s="200"/>
      <c r="R387" s="200"/>
      <c r="S387" s="200"/>
      <c r="T387" s="200"/>
      <c r="U387" s="200"/>
      <c r="V387" s="200"/>
      <c r="W387" s="96"/>
      <c r="X387" s="96"/>
      <c r="Y387" s="97"/>
      <c r="Z387" s="98"/>
      <c r="AA387" s="38"/>
      <c r="AB387" s="38"/>
      <c r="AC387" s="38"/>
      <c r="AD387" s="91"/>
      <c r="AE387" s="91"/>
      <c r="AF387" s="91"/>
      <c r="AG387" s="91"/>
      <c r="AH387" s="91"/>
      <c r="AI387" s="91"/>
      <c r="AJ387" s="91"/>
      <c r="AK387" s="91"/>
      <c r="AL387" s="91"/>
    </row>
    <row r="388" spans="1:38" ht="14.25" customHeight="1" x14ac:dyDescent="0.25">
      <c r="A388" s="38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95"/>
      <c r="O388" s="164"/>
      <c r="P388" s="164"/>
      <c r="Q388" s="200"/>
      <c r="R388" s="200"/>
      <c r="S388" s="200"/>
      <c r="T388" s="200"/>
      <c r="U388" s="200"/>
      <c r="V388" s="200"/>
      <c r="W388" s="96"/>
      <c r="X388" s="96"/>
      <c r="Y388" s="97"/>
      <c r="Z388" s="98"/>
      <c r="AA388" s="38"/>
      <c r="AB388" s="38"/>
      <c r="AC388" s="38"/>
      <c r="AD388" s="91"/>
      <c r="AE388" s="91"/>
      <c r="AF388" s="91"/>
      <c r="AG388" s="91"/>
      <c r="AH388" s="91"/>
      <c r="AI388" s="91"/>
      <c r="AJ388" s="91"/>
      <c r="AK388" s="91"/>
      <c r="AL388" s="91"/>
    </row>
    <row r="389" spans="1:38" ht="14.25" customHeight="1" x14ac:dyDescent="0.25">
      <c r="A389" s="38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95"/>
      <c r="O389" s="164"/>
      <c r="P389" s="164"/>
      <c r="Q389" s="200"/>
      <c r="R389" s="200"/>
      <c r="S389" s="200"/>
      <c r="T389" s="200"/>
      <c r="U389" s="200"/>
      <c r="V389" s="200"/>
      <c r="W389" s="96"/>
      <c r="X389" s="96"/>
      <c r="Y389" s="97"/>
      <c r="Z389" s="98"/>
      <c r="AA389" s="38"/>
      <c r="AB389" s="38"/>
      <c r="AC389" s="38"/>
      <c r="AD389" s="91"/>
      <c r="AE389" s="91"/>
      <c r="AF389" s="91"/>
      <c r="AG389" s="91"/>
      <c r="AH389" s="91"/>
      <c r="AI389" s="91"/>
      <c r="AJ389" s="91"/>
      <c r="AK389" s="91"/>
      <c r="AL389" s="91"/>
    </row>
    <row r="390" spans="1:38" ht="14.25" customHeight="1" x14ac:dyDescent="0.25">
      <c r="A390" s="38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95"/>
      <c r="O390" s="164"/>
      <c r="P390" s="164"/>
      <c r="Q390" s="200"/>
      <c r="R390" s="200"/>
      <c r="S390" s="200"/>
      <c r="T390" s="200"/>
      <c r="U390" s="200"/>
      <c r="V390" s="200"/>
      <c r="W390" s="96"/>
      <c r="X390" s="96"/>
      <c r="Y390" s="97"/>
      <c r="Z390" s="98"/>
      <c r="AA390" s="38"/>
      <c r="AB390" s="38"/>
      <c r="AC390" s="38"/>
      <c r="AD390" s="91"/>
      <c r="AE390" s="91"/>
      <c r="AF390" s="91"/>
      <c r="AG390" s="91"/>
      <c r="AH390" s="91"/>
      <c r="AI390" s="91"/>
      <c r="AJ390" s="91"/>
      <c r="AK390" s="91"/>
      <c r="AL390" s="91"/>
    </row>
    <row r="391" spans="1:38" ht="14.25" customHeight="1" x14ac:dyDescent="0.25">
      <c r="A391" s="38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95"/>
      <c r="O391" s="164"/>
      <c r="P391" s="164"/>
      <c r="Q391" s="200"/>
      <c r="R391" s="200"/>
      <c r="S391" s="200"/>
      <c r="T391" s="200"/>
      <c r="U391" s="200"/>
      <c r="V391" s="200"/>
      <c r="W391" s="96"/>
      <c r="X391" s="96"/>
      <c r="Y391" s="97"/>
      <c r="Z391" s="98"/>
      <c r="AA391" s="38"/>
      <c r="AB391" s="38"/>
      <c r="AC391" s="38"/>
      <c r="AD391" s="91"/>
      <c r="AE391" s="91"/>
      <c r="AF391" s="91"/>
      <c r="AG391" s="91"/>
      <c r="AH391" s="91"/>
      <c r="AI391" s="91"/>
      <c r="AJ391" s="91"/>
      <c r="AK391" s="91"/>
      <c r="AL391" s="91"/>
    </row>
    <row r="392" spans="1:38" ht="14.25" customHeight="1" x14ac:dyDescent="0.25">
      <c r="A392" s="38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95"/>
      <c r="O392" s="164"/>
      <c r="P392" s="164"/>
      <c r="Q392" s="200"/>
      <c r="R392" s="200"/>
      <c r="S392" s="200"/>
      <c r="T392" s="200"/>
      <c r="U392" s="200"/>
      <c r="V392" s="200"/>
      <c r="W392" s="96"/>
      <c r="X392" s="96"/>
      <c r="Y392" s="97"/>
      <c r="Z392" s="98"/>
      <c r="AA392" s="38"/>
      <c r="AB392" s="38"/>
      <c r="AC392" s="38"/>
      <c r="AD392" s="91"/>
      <c r="AE392" s="91"/>
      <c r="AF392" s="91"/>
      <c r="AG392" s="91"/>
      <c r="AH392" s="91"/>
      <c r="AI392" s="91"/>
      <c r="AJ392" s="91"/>
      <c r="AK392" s="91"/>
      <c r="AL392" s="91"/>
    </row>
    <row r="393" spans="1:38" ht="14.25" customHeight="1" x14ac:dyDescent="0.25">
      <c r="A393" s="38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95"/>
      <c r="O393" s="164"/>
      <c r="P393" s="164"/>
      <c r="Q393" s="200"/>
      <c r="R393" s="200"/>
      <c r="S393" s="200"/>
      <c r="T393" s="200"/>
      <c r="U393" s="200"/>
      <c r="V393" s="200"/>
      <c r="W393" s="96"/>
      <c r="X393" s="96"/>
      <c r="Y393" s="97"/>
      <c r="Z393" s="98"/>
      <c r="AA393" s="38"/>
      <c r="AB393" s="38"/>
      <c r="AC393" s="38"/>
      <c r="AD393" s="91"/>
      <c r="AE393" s="91"/>
      <c r="AF393" s="91"/>
      <c r="AG393" s="91"/>
      <c r="AH393" s="91"/>
      <c r="AI393" s="91"/>
      <c r="AJ393" s="91"/>
      <c r="AK393" s="91"/>
      <c r="AL393" s="91"/>
    </row>
    <row r="394" spans="1:38" ht="14.25" customHeight="1" x14ac:dyDescent="0.25">
      <c r="A394" s="38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95"/>
      <c r="O394" s="164"/>
      <c r="P394" s="164"/>
      <c r="Q394" s="200"/>
      <c r="R394" s="200"/>
      <c r="S394" s="200"/>
      <c r="T394" s="200"/>
      <c r="U394" s="200"/>
      <c r="V394" s="200"/>
      <c r="W394" s="96"/>
      <c r="X394" s="96"/>
      <c r="Y394" s="97"/>
      <c r="Z394" s="98"/>
      <c r="AA394" s="38"/>
      <c r="AB394" s="38"/>
      <c r="AC394" s="38"/>
      <c r="AD394" s="91"/>
      <c r="AE394" s="91"/>
      <c r="AF394" s="91"/>
      <c r="AG394" s="91"/>
      <c r="AH394" s="91"/>
      <c r="AI394" s="91"/>
      <c r="AJ394" s="91"/>
      <c r="AK394" s="91"/>
      <c r="AL394" s="91"/>
    </row>
    <row r="395" spans="1:38" ht="14.25" customHeight="1" x14ac:dyDescent="0.25">
      <c r="A395" s="38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95"/>
      <c r="O395" s="164"/>
      <c r="P395" s="164"/>
      <c r="Q395" s="200"/>
      <c r="R395" s="200"/>
      <c r="S395" s="200"/>
      <c r="T395" s="200"/>
      <c r="U395" s="200"/>
      <c r="V395" s="200"/>
      <c r="W395" s="96"/>
      <c r="X395" s="96"/>
      <c r="Y395" s="97"/>
      <c r="Z395" s="98"/>
      <c r="AA395" s="38"/>
      <c r="AB395" s="38"/>
      <c r="AC395" s="38"/>
      <c r="AD395" s="91"/>
      <c r="AE395" s="91"/>
      <c r="AF395" s="91"/>
      <c r="AG395" s="91"/>
      <c r="AH395" s="91"/>
      <c r="AI395" s="91"/>
      <c r="AJ395" s="91"/>
      <c r="AK395" s="91"/>
      <c r="AL395" s="91"/>
    </row>
    <row r="396" spans="1:38" ht="14.25" customHeight="1" x14ac:dyDescent="0.25">
      <c r="A396" s="38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95"/>
      <c r="O396" s="164"/>
      <c r="P396" s="164"/>
      <c r="Q396" s="200"/>
      <c r="R396" s="200"/>
      <c r="S396" s="200"/>
      <c r="T396" s="200"/>
      <c r="U396" s="200"/>
      <c r="V396" s="200"/>
      <c r="W396" s="96"/>
      <c r="X396" s="96"/>
      <c r="Y396" s="97"/>
      <c r="Z396" s="98"/>
      <c r="AA396" s="38"/>
      <c r="AB396" s="38"/>
      <c r="AC396" s="38"/>
      <c r="AD396" s="91"/>
      <c r="AE396" s="91"/>
      <c r="AF396" s="91"/>
      <c r="AG396" s="91"/>
      <c r="AH396" s="91"/>
      <c r="AI396" s="91"/>
      <c r="AJ396" s="91"/>
      <c r="AK396" s="91"/>
      <c r="AL396" s="91"/>
    </row>
    <row r="397" spans="1:38" ht="14.25" customHeight="1" x14ac:dyDescent="0.25">
      <c r="A397" s="38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95"/>
      <c r="O397" s="164"/>
      <c r="P397" s="164"/>
      <c r="Q397" s="200"/>
      <c r="R397" s="200"/>
      <c r="S397" s="200"/>
      <c r="T397" s="200"/>
      <c r="U397" s="200"/>
      <c r="V397" s="200"/>
      <c r="W397" s="96"/>
      <c r="X397" s="96"/>
      <c r="Y397" s="97"/>
      <c r="Z397" s="98"/>
      <c r="AA397" s="38"/>
      <c r="AB397" s="38"/>
      <c r="AC397" s="38"/>
      <c r="AD397" s="91"/>
      <c r="AE397" s="91"/>
      <c r="AF397" s="91"/>
      <c r="AG397" s="91"/>
      <c r="AH397" s="91"/>
      <c r="AI397" s="91"/>
      <c r="AJ397" s="91"/>
      <c r="AK397" s="91"/>
      <c r="AL397" s="91"/>
    </row>
    <row r="398" spans="1:38" ht="14.25" customHeight="1" x14ac:dyDescent="0.25">
      <c r="A398" s="38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95"/>
      <c r="O398" s="164"/>
      <c r="P398" s="164"/>
      <c r="Q398" s="200"/>
      <c r="R398" s="200"/>
      <c r="S398" s="200"/>
      <c r="T398" s="200"/>
      <c r="U398" s="200"/>
      <c r="V398" s="200"/>
      <c r="W398" s="96"/>
      <c r="X398" s="96"/>
      <c r="Y398" s="97"/>
      <c r="Z398" s="98"/>
      <c r="AA398" s="38"/>
      <c r="AB398" s="38"/>
      <c r="AC398" s="38"/>
      <c r="AD398" s="91"/>
      <c r="AE398" s="91"/>
      <c r="AF398" s="91"/>
      <c r="AG398" s="91"/>
      <c r="AH398" s="91"/>
      <c r="AI398" s="91"/>
      <c r="AJ398" s="91"/>
      <c r="AK398" s="91"/>
      <c r="AL398" s="91"/>
    </row>
    <row r="399" spans="1:38" ht="14.25" customHeight="1" x14ac:dyDescent="0.25">
      <c r="A399" s="38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95"/>
      <c r="O399" s="164"/>
      <c r="P399" s="164"/>
      <c r="Q399" s="200"/>
      <c r="R399" s="200"/>
      <c r="S399" s="200"/>
      <c r="T399" s="200"/>
      <c r="U399" s="200"/>
      <c r="V399" s="200"/>
      <c r="W399" s="96"/>
      <c r="X399" s="96"/>
      <c r="Y399" s="97"/>
      <c r="Z399" s="98"/>
      <c r="AA399" s="38"/>
      <c r="AB399" s="38"/>
      <c r="AC399" s="38"/>
      <c r="AD399" s="91"/>
      <c r="AE399" s="91"/>
      <c r="AF399" s="91"/>
      <c r="AG399" s="91"/>
      <c r="AH399" s="91"/>
      <c r="AI399" s="91"/>
      <c r="AJ399" s="91"/>
      <c r="AK399" s="91"/>
      <c r="AL399" s="91"/>
    </row>
    <row r="400" spans="1:38" ht="14.25" customHeight="1" x14ac:dyDescent="0.25">
      <c r="A400" s="38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95"/>
      <c r="O400" s="164"/>
      <c r="P400" s="164"/>
      <c r="Q400" s="200"/>
      <c r="R400" s="200"/>
      <c r="S400" s="200"/>
      <c r="T400" s="200"/>
      <c r="U400" s="200"/>
      <c r="V400" s="200"/>
      <c r="W400" s="96"/>
      <c r="X400" s="96"/>
      <c r="Y400" s="97"/>
      <c r="Z400" s="98"/>
      <c r="AA400" s="38"/>
      <c r="AB400" s="38"/>
      <c r="AC400" s="38"/>
      <c r="AD400" s="91"/>
      <c r="AE400" s="91"/>
      <c r="AF400" s="91"/>
      <c r="AG400" s="91"/>
      <c r="AH400" s="91"/>
      <c r="AI400" s="91"/>
      <c r="AJ400" s="91"/>
      <c r="AK400" s="91"/>
      <c r="AL400" s="91"/>
    </row>
    <row r="401" spans="1:38" ht="14.25" customHeight="1" x14ac:dyDescent="0.25">
      <c r="A401" s="38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95"/>
      <c r="O401" s="164"/>
      <c r="P401" s="164"/>
      <c r="Q401" s="200"/>
      <c r="R401" s="200"/>
      <c r="S401" s="200"/>
      <c r="T401" s="200"/>
      <c r="U401" s="200"/>
      <c r="V401" s="200"/>
      <c r="W401" s="96"/>
      <c r="X401" s="96"/>
      <c r="Y401" s="97"/>
      <c r="Z401" s="98"/>
      <c r="AA401" s="38"/>
      <c r="AB401" s="38"/>
      <c r="AC401" s="38"/>
      <c r="AD401" s="91"/>
      <c r="AE401" s="91"/>
      <c r="AF401" s="91"/>
      <c r="AG401" s="91"/>
      <c r="AH401" s="91"/>
      <c r="AI401" s="91"/>
      <c r="AJ401" s="91"/>
      <c r="AK401" s="91"/>
      <c r="AL401" s="91"/>
    </row>
    <row r="402" spans="1:38" ht="14.25" customHeight="1" x14ac:dyDescent="0.25">
      <c r="A402" s="38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95"/>
      <c r="O402" s="164"/>
      <c r="P402" s="164"/>
      <c r="Q402" s="200"/>
      <c r="R402" s="200"/>
      <c r="S402" s="200"/>
      <c r="T402" s="200"/>
      <c r="U402" s="200"/>
      <c r="V402" s="200"/>
      <c r="W402" s="96"/>
      <c r="X402" s="96"/>
      <c r="Y402" s="97"/>
      <c r="Z402" s="98"/>
      <c r="AA402" s="38"/>
      <c r="AB402" s="38"/>
      <c r="AC402" s="38"/>
      <c r="AD402" s="91"/>
      <c r="AE402" s="91"/>
      <c r="AF402" s="91"/>
      <c r="AG402" s="91"/>
      <c r="AH402" s="91"/>
      <c r="AI402" s="91"/>
      <c r="AJ402" s="91"/>
      <c r="AK402" s="91"/>
      <c r="AL402" s="91"/>
    </row>
    <row r="403" spans="1:38" ht="14.25" customHeight="1" x14ac:dyDescent="0.25">
      <c r="A403" s="38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95"/>
      <c r="O403" s="164"/>
      <c r="P403" s="164"/>
      <c r="Q403" s="200"/>
      <c r="R403" s="200"/>
      <c r="S403" s="200"/>
      <c r="T403" s="200"/>
      <c r="U403" s="200"/>
      <c r="V403" s="200"/>
      <c r="W403" s="96"/>
      <c r="X403" s="96"/>
      <c r="Y403" s="97"/>
      <c r="Z403" s="98"/>
      <c r="AA403" s="38"/>
      <c r="AB403" s="38"/>
      <c r="AC403" s="38"/>
      <c r="AD403" s="91"/>
      <c r="AE403" s="91"/>
      <c r="AF403" s="91"/>
      <c r="AG403" s="91"/>
      <c r="AH403" s="91"/>
      <c r="AI403" s="91"/>
      <c r="AJ403" s="91"/>
      <c r="AK403" s="91"/>
      <c r="AL403" s="91"/>
    </row>
    <row r="404" spans="1:38" ht="14.25" customHeight="1" x14ac:dyDescent="0.25">
      <c r="A404" s="38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95"/>
      <c r="O404" s="164"/>
      <c r="P404" s="164"/>
      <c r="Q404" s="200"/>
      <c r="R404" s="200"/>
      <c r="S404" s="200"/>
      <c r="T404" s="200"/>
      <c r="U404" s="200"/>
      <c r="V404" s="200"/>
      <c r="W404" s="96"/>
      <c r="X404" s="96"/>
      <c r="Y404" s="97"/>
      <c r="Z404" s="98"/>
      <c r="AA404" s="38"/>
      <c r="AB404" s="38"/>
      <c r="AC404" s="38"/>
      <c r="AD404" s="91"/>
      <c r="AE404" s="91"/>
      <c r="AF404" s="91"/>
      <c r="AG404" s="91"/>
      <c r="AH404" s="91"/>
      <c r="AI404" s="91"/>
      <c r="AJ404" s="91"/>
      <c r="AK404" s="91"/>
      <c r="AL404" s="91"/>
    </row>
    <row r="405" spans="1:38" ht="14.25" customHeight="1" x14ac:dyDescent="0.25">
      <c r="A405" s="38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95"/>
      <c r="O405" s="164"/>
      <c r="P405" s="164"/>
      <c r="Q405" s="200"/>
      <c r="R405" s="200"/>
      <c r="S405" s="200"/>
      <c r="T405" s="200"/>
      <c r="U405" s="200"/>
      <c r="V405" s="200"/>
      <c r="W405" s="96"/>
      <c r="X405" s="96"/>
      <c r="Y405" s="97"/>
      <c r="Z405" s="98"/>
      <c r="AA405" s="38"/>
      <c r="AB405" s="38"/>
      <c r="AC405" s="38"/>
      <c r="AD405" s="91"/>
      <c r="AE405" s="91"/>
      <c r="AF405" s="91"/>
      <c r="AG405" s="91"/>
      <c r="AH405" s="91"/>
      <c r="AI405" s="91"/>
      <c r="AJ405" s="91"/>
      <c r="AK405" s="91"/>
      <c r="AL405" s="91"/>
    </row>
    <row r="406" spans="1:38" ht="14.25" customHeight="1" x14ac:dyDescent="0.25">
      <c r="A406" s="38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95"/>
      <c r="O406" s="164"/>
      <c r="P406" s="164"/>
      <c r="Q406" s="200"/>
      <c r="R406" s="200"/>
      <c r="S406" s="200"/>
      <c r="T406" s="200"/>
      <c r="U406" s="200"/>
      <c r="V406" s="200"/>
      <c r="W406" s="96"/>
      <c r="X406" s="96"/>
      <c r="Y406" s="97"/>
      <c r="Z406" s="98"/>
      <c r="AA406" s="38"/>
      <c r="AB406" s="38"/>
      <c r="AC406" s="38"/>
      <c r="AD406" s="91"/>
      <c r="AE406" s="91"/>
      <c r="AF406" s="91"/>
      <c r="AG406" s="91"/>
      <c r="AH406" s="91"/>
      <c r="AI406" s="91"/>
      <c r="AJ406" s="91"/>
      <c r="AK406" s="91"/>
      <c r="AL406" s="91"/>
    </row>
    <row r="407" spans="1:38" ht="14.25" customHeight="1" x14ac:dyDescent="0.25">
      <c r="A407" s="38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95"/>
      <c r="O407" s="164"/>
      <c r="P407" s="164"/>
      <c r="Q407" s="200"/>
      <c r="R407" s="200"/>
      <c r="S407" s="200"/>
      <c r="T407" s="200"/>
      <c r="U407" s="200"/>
      <c r="V407" s="200"/>
      <c r="W407" s="96"/>
      <c r="X407" s="96"/>
      <c r="Y407" s="97"/>
      <c r="Z407" s="98"/>
      <c r="AA407" s="38"/>
      <c r="AB407" s="38"/>
      <c r="AC407" s="38"/>
      <c r="AD407" s="91"/>
      <c r="AE407" s="91"/>
      <c r="AF407" s="91"/>
      <c r="AG407" s="91"/>
      <c r="AH407" s="91"/>
      <c r="AI407" s="91"/>
      <c r="AJ407" s="91"/>
      <c r="AK407" s="91"/>
      <c r="AL407" s="91"/>
    </row>
    <row r="408" spans="1:38" ht="14.25" customHeight="1" x14ac:dyDescent="0.25">
      <c r="A408" s="38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95"/>
      <c r="O408" s="164"/>
      <c r="P408" s="164"/>
      <c r="Q408" s="200"/>
      <c r="R408" s="200"/>
      <c r="S408" s="200"/>
      <c r="T408" s="200"/>
      <c r="U408" s="200"/>
      <c r="V408" s="200"/>
      <c r="W408" s="96"/>
      <c r="X408" s="96"/>
      <c r="Y408" s="97"/>
      <c r="Z408" s="98"/>
      <c r="AA408" s="38"/>
      <c r="AB408" s="38"/>
      <c r="AC408" s="38"/>
      <c r="AD408" s="91"/>
      <c r="AE408" s="91"/>
      <c r="AF408" s="91"/>
      <c r="AG408" s="91"/>
      <c r="AH408" s="91"/>
      <c r="AI408" s="91"/>
      <c r="AJ408" s="91"/>
      <c r="AK408" s="91"/>
      <c r="AL408" s="91"/>
    </row>
    <row r="409" spans="1:38" ht="14.25" customHeight="1" x14ac:dyDescent="0.25">
      <c r="A409" s="38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95"/>
      <c r="O409" s="164"/>
      <c r="P409" s="164"/>
      <c r="Q409" s="200"/>
      <c r="R409" s="200"/>
      <c r="S409" s="200"/>
      <c r="T409" s="200"/>
      <c r="U409" s="200"/>
      <c r="V409" s="200"/>
      <c r="W409" s="96"/>
      <c r="X409" s="96"/>
      <c r="Y409" s="97"/>
      <c r="Z409" s="98"/>
      <c r="AA409" s="38"/>
      <c r="AB409" s="38"/>
      <c r="AC409" s="38"/>
      <c r="AD409" s="91"/>
      <c r="AE409" s="91"/>
      <c r="AF409" s="91"/>
      <c r="AG409" s="91"/>
      <c r="AH409" s="91"/>
      <c r="AI409" s="91"/>
      <c r="AJ409" s="91"/>
      <c r="AK409" s="91"/>
      <c r="AL409" s="91"/>
    </row>
    <row r="410" spans="1:38" ht="14.25" customHeight="1" x14ac:dyDescent="0.25">
      <c r="A410" s="38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95"/>
      <c r="O410" s="164"/>
      <c r="P410" s="164"/>
      <c r="Q410" s="200"/>
      <c r="R410" s="200"/>
      <c r="S410" s="200"/>
      <c r="T410" s="200"/>
      <c r="U410" s="200"/>
      <c r="V410" s="200"/>
      <c r="W410" s="96"/>
      <c r="X410" s="96"/>
      <c r="Y410" s="97"/>
      <c r="Z410" s="98"/>
      <c r="AA410" s="38"/>
      <c r="AB410" s="38"/>
      <c r="AC410" s="38"/>
      <c r="AD410" s="91"/>
      <c r="AE410" s="91"/>
      <c r="AF410" s="91"/>
      <c r="AG410" s="91"/>
      <c r="AH410" s="91"/>
      <c r="AI410" s="91"/>
      <c r="AJ410" s="91"/>
      <c r="AK410" s="91"/>
      <c r="AL410" s="91"/>
    </row>
    <row r="411" spans="1:38" ht="14.25" customHeight="1" x14ac:dyDescent="0.25">
      <c r="A411" s="38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95"/>
      <c r="O411" s="164"/>
      <c r="P411" s="164"/>
      <c r="Q411" s="200"/>
      <c r="R411" s="200"/>
      <c r="S411" s="200"/>
      <c r="T411" s="200"/>
      <c r="U411" s="200"/>
      <c r="V411" s="200"/>
      <c r="W411" s="96"/>
      <c r="X411" s="96"/>
      <c r="Y411" s="97"/>
      <c r="Z411" s="98"/>
      <c r="AA411" s="38"/>
      <c r="AB411" s="38"/>
      <c r="AC411" s="38"/>
      <c r="AD411" s="91"/>
      <c r="AE411" s="91"/>
      <c r="AF411" s="91"/>
      <c r="AG411" s="91"/>
      <c r="AH411" s="91"/>
      <c r="AI411" s="91"/>
      <c r="AJ411" s="91"/>
      <c r="AK411" s="91"/>
      <c r="AL411" s="91"/>
    </row>
    <row r="412" spans="1:38" ht="14.25" customHeight="1" x14ac:dyDescent="0.25">
      <c r="A412" s="38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95"/>
      <c r="O412" s="164"/>
      <c r="P412" s="164"/>
      <c r="Q412" s="200"/>
      <c r="R412" s="200"/>
      <c r="S412" s="200"/>
      <c r="T412" s="200"/>
      <c r="U412" s="200"/>
      <c r="V412" s="200"/>
      <c r="W412" s="96"/>
      <c r="X412" s="96"/>
      <c r="Y412" s="97"/>
      <c r="Z412" s="98"/>
      <c r="AA412" s="38"/>
      <c r="AB412" s="38"/>
      <c r="AC412" s="38"/>
      <c r="AD412" s="91"/>
      <c r="AE412" s="91"/>
      <c r="AF412" s="91"/>
      <c r="AG412" s="91"/>
      <c r="AH412" s="91"/>
      <c r="AI412" s="91"/>
      <c r="AJ412" s="91"/>
      <c r="AK412" s="91"/>
      <c r="AL412" s="91"/>
    </row>
    <row r="413" spans="1:38" ht="14.25" customHeight="1" x14ac:dyDescent="0.25">
      <c r="A413" s="38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95"/>
      <c r="O413" s="164"/>
      <c r="P413" s="164"/>
      <c r="Q413" s="200"/>
      <c r="R413" s="200"/>
      <c r="S413" s="200"/>
      <c r="T413" s="200"/>
      <c r="U413" s="200"/>
      <c r="V413" s="200"/>
      <c r="W413" s="96"/>
      <c r="X413" s="96"/>
      <c r="Y413" s="97"/>
      <c r="Z413" s="98"/>
      <c r="AA413" s="38"/>
      <c r="AB413" s="38"/>
      <c r="AC413" s="38"/>
      <c r="AD413" s="91"/>
      <c r="AE413" s="91"/>
      <c r="AF413" s="91"/>
      <c r="AG413" s="91"/>
      <c r="AH413" s="91"/>
      <c r="AI413" s="91"/>
      <c r="AJ413" s="91"/>
      <c r="AK413" s="91"/>
      <c r="AL413" s="91"/>
    </row>
    <row r="414" spans="1:38" ht="14.25" customHeight="1" x14ac:dyDescent="0.25">
      <c r="A414" s="38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95"/>
      <c r="O414" s="164"/>
      <c r="P414" s="164"/>
      <c r="Q414" s="200"/>
      <c r="R414" s="200"/>
      <c r="S414" s="200"/>
      <c r="T414" s="200"/>
      <c r="U414" s="200"/>
      <c r="V414" s="200"/>
      <c r="W414" s="96"/>
      <c r="X414" s="96"/>
      <c r="Y414" s="97"/>
      <c r="Z414" s="98"/>
      <c r="AA414" s="38"/>
      <c r="AB414" s="38"/>
      <c r="AC414" s="38"/>
      <c r="AD414" s="91"/>
      <c r="AE414" s="91"/>
      <c r="AF414" s="91"/>
      <c r="AG414" s="91"/>
      <c r="AH414" s="91"/>
      <c r="AI414" s="91"/>
      <c r="AJ414" s="91"/>
      <c r="AK414" s="91"/>
      <c r="AL414" s="91"/>
    </row>
    <row r="415" spans="1:38" ht="14.25" customHeight="1" x14ac:dyDescent="0.25">
      <c r="A415" s="38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95"/>
      <c r="O415" s="164"/>
      <c r="P415" s="164"/>
      <c r="Q415" s="200"/>
      <c r="R415" s="200"/>
      <c r="S415" s="200"/>
      <c r="T415" s="200"/>
      <c r="U415" s="200"/>
      <c r="V415" s="200"/>
      <c r="W415" s="96"/>
      <c r="X415" s="96"/>
      <c r="Y415" s="97"/>
      <c r="Z415" s="98"/>
      <c r="AA415" s="38"/>
      <c r="AB415" s="38"/>
      <c r="AC415" s="38"/>
      <c r="AD415" s="91"/>
      <c r="AE415" s="91"/>
      <c r="AF415" s="91"/>
      <c r="AG415" s="91"/>
      <c r="AH415" s="91"/>
      <c r="AI415" s="91"/>
      <c r="AJ415" s="91"/>
      <c r="AK415" s="91"/>
      <c r="AL415" s="91"/>
    </row>
    <row r="416" spans="1:38" ht="14.25" customHeight="1" x14ac:dyDescent="0.25">
      <c r="A416" s="38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95"/>
      <c r="O416" s="164"/>
      <c r="P416" s="164"/>
      <c r="Q416" s="200"/>
      <c r="R416" s="200"/>
      <c r="S416" s="200"/>
      <c r="T416" s="200"/>
      <c r="U416" s="200"/>
      <c r="V416" s="200"/>
      <c r="W416" s="96"/>
      <c r="X416" s="96"/>
      <c r="Y416" s="97"/>
      <c r="Z416" s="98"/>
      <c r="AA416" s="38"/>
      <c r="AB416" s="38"/>
      <c r="AC416" s="38"/>
      <c r="AD416" s="91"/>
      <c r="AE416" s="91"/>
      <c r="AF416" s="91"/>
      <c r="AG416" s="91"/>
      <c r="AH416" s="91"/>
      <c r="AI416" s="91"/>
      <c r="AJ416" s="91"/>
      <c r="AK416" s="91"/>
      <c r="AL416" s="91"/>
    </row>
    <row r="417" spans="1:38" ht="14.25" customHeight="1" x14ac:dyDescent="0.25">
      <c r="A417" s="38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95"/>
      <c r="O417" s="164"/>
      <c r="P417" s="164"/>
      <c r="Q417" s="200"/>
      <c r="R417" s="200"/>
      <c r="S417" s="200"/>
      <c r="T417" s="200"/>
      <c r="U417" s="200"/>
      <c r="V417" s="200"/>
      <c r="W417" s="96"/>
      <c r="X417" s="96"/>
      <c r="Y417" s="97"/>
      <c r="Z417" s="98"/>
      <c r="AA417" s="38"/>
      <c r="AB417" s="38"/>
      <c r="AC417" s="38"/>
      <c r="AD417" s="91"/>
      <c r="AE417" s="91"/>
      <c r="AF417" s="91"/>
      <c r="AG417" s="91"/>
      <c r="AH417" s="91"/>
      <c r="AI417" s="91"/>
      <c r="AJ417" s="91"/>
      <c r="AK417" s="91"/>
      <c r="AL417" s="91"/>
    </row>
    <row r="418" spans="1:38" ht="14.25" customHeight="1" x14ac:dyDescent="0.25">
      <c r="A418" s="38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95"/>
      <c r="O418" s="164"/>
      <c r="P418" s="164"/>
      <c r="Q418" s="200"/>
      <c r="R418" s="200"/>
      <c r="S418" s="200"/>
      <c r="T418" s="200"/>
      <c r="U418" s="200"/>
      <c r="V418" s="200"/>
      <c r="W418" s="96"/>
      <c r="X418" s="96"/>
      <c r="Y418" s="97"/>
      <c r="Z418" s="98"/>
      <c r="AA418" s="38"/>
      <c r="AB418" s="38"/>
      <c r="AC418" s="38"/>
      <c r="AD418" s="91"/>
      <c r="AE418" s="91"/>
      <c r="AF418" s="91"/>
      <c r="AG418" s="91"/>
      <c r="AH418" s="91"/>
      <c r="AI418" s="91"/>
      <c r="AJ418" s="91"/>
      <c r="AK418" s="91"/>
      <c r="AL418" s="91"/>
    </row>
    <row r="419" spans="1:38" ht="14.25" customHeight="1" x14ac:dyDescent="0.25">
      <c r="A419" s="38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95"/>
      <c r="O419" s="164"/>
      <c r="P419" s="164"/>
      <c r="Q419" s="200"/>
      <c r="R419" s="200"/>
      <c r="S419" s="200"/>
      <c r="T419" s="200"/>
      <c r="U419" s="200"/>
      <c r="V419" s="200"/>
      <c r="W419" s="96"/>
      <c r="X419" s="96"/>
      <c r="Y419" s="97"/>
      <c r="Z419" s="98"/>
      <c r="AA419" s="38"/>
      <c r="AB419" s="38"/>
      <c r="AC419" s="38"/>
      <c r="AD419" s="91"/>
      <c r="AE419" s="91"/>
      <c r="AF419" s="91"/>
      <c r="AG419" s="91"/>
      <c r="AH419" s="91"/>
      <c r="AI419" s="91"/>
      <c r="AJ419" s="91"/>
      <c r="AK419" s="91"/>
      <c r="AL419" s="91"/>
    </row>
    <row r="420" spans="1:38" ht="14.25" customHeight="1" x14ac:dyDescent="0.25">
      <c r="A420" s="38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95"/>
      <c r="O420" s="164"/>
      <c r="P420" s="164"/>
      <c r="Q420" s="200"/>
      <c r="R420" s="200"/>
      <c r="S420" s="200"/>
      <c r="T420" s="200"/>
      <c r="U420" s="200"/>
      <c r="V420" s="200"/>
      <c r="W420" s="96"/>
      <c r="X420" s="96"/>
      <c r="Y420" s="97"/>
      <c r="Z420" s="98"/>
      <c r="AA420" s="38"/>
      <c r="AB420" s="38"/>
      <c r="AC420" s="38"/>
      <c r="AD420" s="91"/>
      <c r="AE420" s="91"/>
      <c r="AF420" s="91"/>
      <c r="AG420" s="91"/>
      <c r="AH420" s="91"/>
      <c r="AI420" s="91"/>
      <c r="AJ420" s="91"/>
      <c r="AK420" s="91"/>
      <c r="AL420" s="91"/>
    </row>
    <row r="421" spans="1:38" ht="14.25" customHeight="1" x14ac:dyDescent="0.25">
      <c r="A421" s="38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95"/>
      <c r="O421" s="164"/>
      <c r="P421" s="164"/>
      <c r="Q421" s="200"/>
      <c r="R421" s="200"/>
      <c r="S421" s="200"/>
      <c r="T421" s="200"/>
      <c r="U421" s="200"/>
      <c r="V421" s="200"/>
      <c r="W421" s="96"/>
      <c r="X421" s="96"/>
      <c r="Y421" s="97"/>
      <c r="Z421" s="98"/>
      <c r="AA421" s="38"/>
      <c r="AB421" s="38"/>
      <c r="AC421" s="38"/>
      <c r="AD421" s="91"/>
      <c r="AE421" s="91"/>
      <c r="AF421" s="91"/>
      <c r="AG421" s="91"/>
      <c r="AH421" s="91"/>
      <c r="AI421" s="91"/>
      <c r="AJ421" s="91"/>
      <c r="AK421" s="91"/>
      <c r="AL421" s="91"/>
    </row>
    <row r="422" spans="1:38" ht="14.25" customHeight="1" x14ac:dyDescent="0.25">
      <c r="A422" s="38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95"/>
      <c r="O422" s="164"/>
      <c r="P422" s="164"/>
      <c r="Q422" s="200"/>
      <c r="R422" s="200"/>
      <c r="S422" s="200"/>
      <c r="T422" s="200"/>
      <c r="U422" s="200"/>
      <c r="V422" s="200"/>
      <c r="W422" s="96"/>
      <c r="X422" s="96"/>
      <c r="Y422" s="97"/>
      <c r="Z422" s="98"/>
      <c r="AA422" s="38"/>
      <c r="AB422" s="38"/>
      <c r="AC422" s="38"/>
      <c r="AD422" s="91"/>
      <c r="AE422" s="91"/>
      <c r="AF422" s="91"/>
      <c r="AG422" s="91"/>
      <c r="AH422" s="91"/>
      <c r="AI422" s="91"/>
      <c r="AJ422" s="91"/>
      <c r="AK422" s="91"/>
      <c r="AL422" s="91"/>
    </row>
    <row r="423" spans="1:38" ht="14.25" customHeight="1" x14ac:dyDescent="0.25">
      <c r="A423" s="38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95"/>
      <c r="O423" s="164"/>
      <c r="P423" s="164"/>
      <c r="Q423" s="200"/>
      <c r="R423" s="200"/>
      <c r="S423" s="200"/>
      <c r="T423" s="200"/>
      <c r="U423" s="200"/>
      <c r="V423" s="200"/>
      <c r="W423" s="96"/>
      <c r="X423" s="96"/>
      <c r="Y423" s="97"/>
      <c r="Z423" s="98"/>
      <c r="AA423" s="38"/>
      <c r="AB423" s="38"/>
      <c r="AC423" s="38"/>
      <c r="AD423" s="91"/>
      <c r="AE423" s="91"/>
      <c r="AF423" s="91"/>
      <c r="AG423" s="91"/>
      <c r="AH423" s="91"/>
      <c r="AI423" s="91"/>
      <c r="AJ423" s="91"/>
      <c r="AK423" s="91"/>
      <c r="AL423" s="91"/>
    </row>
    <row r="424" spans="1:38" ht="14.25" customHeight="1" x14ac:dyDescent="0.25">
      <c r="A424" s="38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95"/>
      <c r="O424" s="164"/>
      <c r="P424" s="164"/>
      <c r="Q424" s="200"/>
      <c r="R424" s="200"/>
      <c r="S424" s="200"/>
      <c r="T424" s="200"/>
      <c r="U424" s="200"/>
      <c r="V424" s="200"/>
      <c r="W424" s="96"/>
      <c r="X424" s="96"/>
      <c r="Y424" s="97"/>
      <c r="Z424" s="98"/>
      <c r="AA424" s="38"/>
      <c r="AB424" s="38"/>
      <c r="AC424" s="38"/>
      <c r="AD424" s="91"/>
      <c r="AE424" s="91"/>
      <c r="AF424" s="91"/>
      <c r="AG424" s="91"/>
      <c r="AH424" s="91"/>
      <c r="AI424" s="91"/>
      <c r="AJ424" s="91"/>
      <c r="AK424" s="91"/>
      <c r="AL424" s="91"/>
    </row>
    <row r="425" spans="1:38" ht="14.25" customHeight="1" x14ac:dyDescent="0.25">
      <c r="A425" s="38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95"/>
      <c r="O425" s="164"/>
      <c r="P425" s="164"/>
      <c r="Q425" s="200"/>
      <c r="R425" s="200"/>
      <c r="S425" s="200"/>
      <c r="T425" s="200"/>
      <c r="U425" s="200"/>
      <c r="V425" s="200"/>
      <c r="W425" s="96"/>
      <c r="X425" s="96"/>
      <c r="Y425" s="97"/>
      <c r="Z425" s="98"/>
      <c r="AA425" s="38"/>
      <c r="AB425" s="38"/>
      <c r="AC425" s="38"/>
      <c r="AD425" s="91"/>
      <c r="AE425" s="91"/>
      <c r="AF425" s="91"/>
      <c r="AG425" s="91"/>
      <c r="AH425" s="91"/>
      <c r="AI425" s="91"/>
      <c r="AJ425" s="91"/>
      <c r="AK425" s="91"/>
      <c r="AL425" s="91"/>
    </row>
    <row r="426" spans="1:38" ht="14.25" customHeight="1" x14ac:dyDescent="0.25">
      <c r="A426" s="38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95"/>
      <c r="O426" s="164"/>
      <c r="P426" s="164"/>
      <c r="Q426" s="200"/>
      <c r="R426" s="200"/>
      <c r="S426" s="200"/>
      <c r="T426" s="200"/>
      <c r="U426" s="200"/>
      <c r="V426" s="200"/>
      <c r="W426" s="96"/>
      <c r="X426" s="96"/>
      <c r="Y426" s="97"/>
      <c r="Z426" s="98"/>
      <c r="AA426" s="38"/>
      <c r="AB426" s="38"/>
      <c r="AC426" s="38"/>
      <c r="AD426" s="91"/>
      <c r="AE426" s="91"/>
      <c r="AF426" s="91"/>
      <c r="AG426" s="91"/>
      <c r="AH426" s="91"/>
      <c r="AI426" s="91"/>
      <c r="AJ426" s="91"/>
      <c r="AK426" s="91"/>
      <c r="AL426" s="91"/>
    </row>
    <row r="427" spans="1:38" ht="14.25" customHeight="1" x14ac:dyDescent="0.25">
      <c r="A427" s="38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95"/>
      <c r="O427" s="164"/>
      <c r="P427" s="164"/>
      <c r="Q427" s="200"/>
      <c r="R427" s="200"/>
      <c r="S427" s="200"/>
      <c r="T427" s="200"/>
      <c r="U427" s="200"/>
      <c r="V427" s="200"/>
      <c r="W427" s="96"/>
      <c r="X427" s="96"/>
      <c r="Y427" s="97"/>
      <c r="Z427" s="98"/>
      <c r="AA427" s="38"/>
      <c r="AB427" s="38"/>
      <c r="AC427" s="38"/>
      <c r="AD427" s="91"/>
      <c r="AE427" s="91"/>
      <c r="AF427" s="91"/>
      <c r="AG427" s="91"/>
      <c r="AH427" s="91"/>
      <c r="AI427" s="91"/>
      <c r="AJ427" s="91"/>
      <c r="AK427" s="91"/>
      <c r="AL427" s="91"/>
    </row>
    <row r="428" spans="1:38" ht="14.25" customHeight="1" x14ac:dyDescent="0.25">
      <c r="A428" s="38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95"/>
      <c r="O428" s="164"/>
      <c r="P428" s="164"/>
      <c r="Q428" s="200"/>
      <c r="R428" s="200"/>
      <c r="S428" s="200"/>
      <c r="T428" s="200"/>
      <c r="U428" s="200"/>
      <c r="V428" s="200"/>
      <c r="W428" s="96"/>
      <c r="X428" s="96"/>
      <c r="Y428" s="97"/>
      <c r="Z428" s="98"/>
      <c r="AA428" s="38"/>
      <c r="AB428" s="38"/>
      <c r="AC428" s="38"/>
      <c r="AD428" s="91"/>
      <c r="AE428" s="91"/>
      <c r="AF428" s="91"/>
      <c r="AG428" s="91"/>
      <c r="AH428" s="91"/>
      <c r="AI428" s="91"/>
      <c r="AJ428" s="91"/>
      <c r="AK428" s="91"/>
      <c r="AL428" s="91"/>
    </row>
    <row r="429" spans="1:38" ht="14.25" customHeight="1" x14ac:dyDescent="0.25">
      <c r="A429" s="38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95"/>
      <c r="O429" s="164"/>
      <c r="P429" s="164"/>
      <c r="Q429" s="200"/>
      <c r="R429" s="200"/>
      <c r="S429" s="200"/>
      <c r="T429" s="200"/>
      <c r="U429" s="200"/>
      <c r="V429" s="200"/>
      <c r="W429" s="96"/>
      <c r="X429" s="96"/>
      <c r="Y429" s="97"/>
      <c r="Z429" s="98"/>
      <c r="AA429" s="38"/>
      <c r="AB429" s="38"/>
      <c r="AC429" s="38"/>
      <c r="AD429" s="91"/>
      <c r="AE429" s="91"/>
      <c r="AF429" s="91"/>
      <c r="AG429" s="91"/>
      <c r="AH429" s="91"/>
      <c r="AI429" s="91"/>
      <c r="AJ429" s="91"/>
      <c r="AK429" s="91"/>
      <c r="AL429" s="91"/>
    </row>
    <row r="430" spans="1:38" ht="14.25" customHeight="1" x14ac:dyDescent="0.25">
      <c r="A430" s="38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95"/>
      <c r="O430" s="164"/>
      <c r="P430" s="164"/>
      <c r="Q430" s="200"/>
      <c r="R430" s="200"/>
      <c r="S430" s="200"/>
      <c r="T430" s="200"/>
      <c r="U430" s="200"/>
      <c r="V430" s="200"/>
      <c r="W430" s="96"/>
      <c r="X430" s="96"/>
      <c r="Y430" s="97"/>
      <c r="Z430" s="98"/>
      <c r="AA430" s="38"/>
      <c r="AB430" s="38"/>
      <c r="AC430" s="38"/>
      <c r="AD430" s="91"/>
      <c r="AE430" s="91"/>
      <c r="AF430" s="91"/>
      <c r="AG430" s="91"/>
      <c r="AH430" s="91"/>
      <c r="AI430" s="91"/>
      <c r="AJ430" s="91"/>
      <c r="AK430" s="91"/>
      <c r="AL430" s="91"/>
    </row>
    <row r="431" spans="1:38" ht="14.25" customHeight="1" x14ac:dyDescent="0.25">
      <c r="A431" s="38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95"/>
      <c r="O431" s="164"/>
      <c r="P431" s="164"/>
      <c r="Q431" s="200"/>
      <c r="R431" s="200"/>
      <c r="S431" s="200"/>
      <c r="T431" s="200"/>
      <c r="U431" s="200"/>
      <c r="V431" s="200"/>
      <c r="W431" s="96"/>
      <c r="X431" s="96"/>
      <c r="Y431" s="97"/>
      <c r="Z431" s="98"/>
      <c r="AA431" s="38"/>
      <c r="AB431" s="38"/>
      <c r="AC431" s="38"/>
      <c r="AD431" s="91"/>
      <c r="AE431" s="91"/>
      <c r="AF431" s="91"/>
      <c r="AG431" s="91"/>
      <c r="AH431" s="91"/>
      <c r="AI431" s="91"/>
      <c r="AJ431" s="91"/>
      <c r="AK431" s="91"/>
      <c r="AL431" s="91"/>
    </row>
    <row r="432" spans="1:38" ht="14.25" customHeight="1" x14ac:dyDescent="0.25">
      <c r="A432" s="38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95"/>
      <c r="O432" s="164"/>
      <c r="P432" s="164"/>
      <c r="Q432" s="200"/>
      <c r="R432" s="200"/>
      <c r="S432" s="200"/>
      <c r="T432" s="200"/>
      <c r="U432" s="200"/>
      <c r="V432" s="200"/>
      <c r="W432" s="96"/>
      <c r="X432" s="96"/>
      <c r="Y432" s="97"/>
      <c r="Z432" s="98"/>
      <c r="AA432" s="38"/>
      <c r="AB432" s="38"/>
      <c r="AC432" s="38"/>
      <c r="AD432" s="91"/>
      <c r="AE432" s="91"/>
      <c r="AF432" s="91"/>
      <c r="AG432" s="91"/>
      <c r="AH432" s="91"/>
      <c r="AI432" s="91"/>
      <c r="AJ432" s="91"/>
      <c r="AK432" s="91"/>
      <c r="AL432" s="91"/>
    </row>
    <row r="433" spans="1:38" ht="14.25" customHeight="1" x14ac:dyDescent="0.25">
      <c r="A433" s="38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95"/>
      <c r="O433" s="164"/>
      <c r="P433" s="164"/>
      <c r="Q433" s="200"/>
      <c r="R433" s="200"/>
      <c r="S433" s="200"/>
      <c r="T433" s="200"/>
      <c r="U433" s="200"/>
      <c r="V433" s="200"/>
      <c r="W433" s="96"/>
      <c r="X433" s="96"/>
      <c r="Y433" s="97"/>
      <c r="Z433" s="98"/>
      <c r="AA433" s="38"/>
      <c r="AB433" s="38"/>
      <c r="AC433" s="38"/>
      <c r="AD433" s="91"/>
      <c r="AE433" s="91"/>
      <c r="AF433" s="91"/>
      <c r="AG433" s="91"/>
      <c r="AH433" s="91"/>
      <c r="AI433" s="91"/>
      <c r="AJ433" s="91"/>
      <c r="AK433" s="91"/>
      <c r="AL433" s="91"/>
    </row>
    <row r="434" spans="1:38" ht="14.25" customHeight="1" x14ac:dyDescent="0.25">
      <c r="A434" s="38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95"/>
      <c r="O434" s="164"/>
      <c r="P434" s="164"/>
      <c r="Q434" s="200"/>
      <c r="R434" s="200"/>
      <c r="S434" s="200"/>
      <c r="T434" s="200"/>
      <c r="U434" s="200"/>
      <c r="V434" s="200"/>
      <c r="W434" s="96"/>
      <c r="X434" s="96"/>
      <c r="Y434" s="97"/>
      <c r="Z434" s="98"/>
      <c r="AA434" s="38"/>
      <c r="AB434" s="38"/>
      <c r="AC434" s="38"/>
      <c r="AD434" s="91"/>
      <c r="AE434" s="91"/>
      <c r="AF434" s="91"/>
      <c r="AG434" s="91"/>
      <c r="AH434" s="91"/>
      <c r="AI434" s="91"/>
      <c r="AJ434" s="91"/>
      <c r="AK434" s="91"/>
      <c r="AL434" s="91"/>
    </row>
    <row r="435" spans="1:38" ht="14.25" customHeight="1" x14ac:dyDescent="0.25">
      <c r="A435" s="38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95"/>
      <c r="O435" s="164"/>
      <c r="P435" s="164"/>
      <c r="Q435" s="200"/>
      <c r="R435" s="200"/>
      <c r="S435" s="200"/>
      <c r="T435" s="200"/>
      <c r="U435" s="200"/>
      <c r="V435" s="200"/>
      <c r="W435" s="96"/>
      <c r="X435" s="96"/>
      <c r="Y435" s="97"/>
      <c r="Z435" s="98"/>
      <c r="AA435" s="38"/>
      <c r="AB435" s="38"/>
      <c r="AC435" s="38"/>
      <c r="AD435" s="91"/>
      <c r="AE435" s="91"/>
      <c r="AF435" s="91"/>
      <c r="AG435" s="91"/>
      <c r="AH435" s="91"/>
      <c r="AI435" s="91"/>
      <c r="AJ435" s="91"/>
      <c r="AK435" s="91"/>
      <c r="AL435" s="91"/>
    </row>
    <row r="436" spans="1:38" ht="14.25" customHeight="1" x14ac:dyDescent="0.25">
      <c r="A436" s="38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95"/>
      <c r="O436" s="164"/>
      <c r="P436" s="164"/>
      <c r="Q436" s="200"/>
      <c r="R436" s="200"/>
      <c r="S436" s="200"/>
      <c r="T436" s="200"/>
      <c r="U436" s="200"/>
      <c r="V436" s="200"/>
      <c r="W436" s="96"/>
      <c r="X436" s="96"/>
      <c r="Y436" s="97"/>
      <c r="Z436" s="98"/>
      <c r="AA436" s="38"/>
      <c r="AB436" s="38"/>
      <c r="AC436" s="38"/>
      <c r="AD436" s="91"/>
      <c r="AE436" s="91"/>
      <c r="AF436" s="91"/>
      <c r="AG436" s="91"/>
      <c r="AH436" s="91"/>
      <c r="AI436" s="91"/>
      <c r="AJ436" s="91"/>
      <c r="AK436" s="91"/>
      <c r="AL436" s="91"/>
    </row>
    <row r="437" spans="1:38" ht="14.25" customHeight="1" x14ac:dyDescent="0.25">
      <c r="A437" s="38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95"/>
      <c r="O437" s="164"/>
      <c r="P437" s="164"/>
      <c r="Q437" s="200"/>
      <c r="R437" s="200"/>
      <c r="S437" s="200"/>
      <c r="T437" s="200"/>
      <c r="U437" s="200"/>
      <c r="V437" s="200"/>
      <c r="W437" s="96"/>
      <c r="X437" s="96"/>
      <c r="Y437" s="97"/>
      <c r="Z437" s="98"/>
      <c r="AA437" s="38"/>
      <c r="AB437" s="38"/>
      <c r="AC437" s="38"/>
      <c r="AD437" s="91"/>
      <c r="AE437" s="91"/>
      <c r="AF437" s="91"/>
      <c r="AG437" s="91"/>
      <c r="AH437" s="91"/>
      <c r="AI437" s="91"/>
      <c r="AJ437" s="91"/>
      <c r="AK437" s="91"/>
      <c r="AL437" s="91"/>
    </row>
    <row r="438" spans="1:38" ht="14.25" customHeight="1" x14ac:dyDescent="0.25">
      <c r="A438" s="38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95"/>
      <c r="O438" s="164"/>
      <c r="P438" s="164"/>
      <c r="Q438" s="200"/>
      <c r="R438" s="200"/>
      <c r="S438" s="200"/>
      <c r="T438" s="200"/>
      <c r="U438" s="200"/>
      <c r="V438" s="200"/>
      <c r="W438" s="96"/>
      <c r="X438" s="96"/>
      <c r="Y438" s="97"/>
      <c r="Z438" s="98"/>
      <c r="AA438" s="38"/>
      <c r="AB438" s="38"/>
      <c r="AC438" s="38"/>
      <c r="AD438" s="91"/>
      <c r="AE438" s="91"/>
      <c r="AF438" s="91"/>
      <c r="AG438" s="91"/>
      <c r="AH438" s="91"/>
      <c r="AI438" s="91"/>
      <c r="AJ438" s="91"/>
      <c r="AK438" s="91"/>
      <c r="AL438" s="91"/>
    </row>
    <row r="439" spans="1:38" ht="14.25" customHeight="1" x14ac:dyDescent="0.25">
      <c r="A439" s="38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95"/>
      <c r="O439" s="164"/>
      <c r="P439" s="164"/>
      <c r="Q439" s="200"/>
      <c r="R439" s="200"/>
      <c r="S439" s="200"/>
      <c r="T439" s="200"/>
      <c r="U439" s="200"/>
      <c r="V439" s="200"/>
      <c r="W439" s="96"/>
      <c r="X439" s="96"/>
      <c r="Y439" s="97"/>
      <c r="Z439" s="98"/>
      <c r="AA439" s="38"/>
      <c r="AB439" s="38"/>
      <c r="AC439" s="38"/>
      <c r="AD439" s="91"/>
      <c r="AE439" s="91"/>
      <c r="AF439" s="91"/>
      <c r="AG439" s="91"/>
      <c r="AH439" s="91"/>
      <c r="AI439" s="91"/>
      <c r="AJ439" s="91"/>
      <c r="AK439" s="91"/>
      <c r="AL439" s="91"/>
    </row>
    <row r="440" spans="1:38" ht="14.25" customHeight="1" x14ac:dyDescent="0.25">
      <c r="A440" s="38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95"/>
      <c r="O440" s="164"/>
      <c r="P440" s="164"/>
      <c r="Q440" s="200"/>
      <c r="R440" s="200"/>
      <c r="S440" s="200"/>
      <c r="T440" s="200"/>
      <c r="U440" s="200"/>
      <c r="V440" s="200"/>
      <c r="W440" s="96"/>
      <c r="X440" s="96"/>
      <c r="Y440" s="97"/>
      <c r="Z440" s="98"/>
      <c r="AA440" s="38"/>
      <c r="AB440" s="38"/>
      <c r="AC440" s="38"/>
      <c r="AD440" s="91"/>
      <c r="AE440" s="91"/>
      <c r="AF440" s="91"/>
      <c r="AG440" s="91"/>
      <c r="AH440" s="91"/>
      <c r="AI440" s="91"/>
      <c r="AJ440" s="91"/>
      <c r="AK440" s="91"/>
      <c r="AL440" s="91"/>
    </row>
    <row r="441" spans="1:38" ht="14.25" customHeight="1" x14ac:dyDescent="0.25">
      <c r="A441" s="38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95"/>
      <c r="O441" s="164"/>
      <c r="P441" s="164"/>
      <c r="Q441" s="200"/>
      <c r="R441" s="200"/>
      <c r="S441" s="200"/>
      <c r="T441" s="200"/>
      <c r="U441" s="200"/>
      <c r="V441" s="200"/>
      <c r="W441" s="96"/>
      <c r="X441" s="96"/>
      <c r="Y441" s="97"/>
      <c r="Z441" s="98"/>
      <c r="AA441" s="38"/>
      <c r="AB441" s="38"/>
      <c r="AC441" s="38"/>
      <c r="AD441" s="91"/>
      <c r="AE441" s="91"/>
      <c r="AF441" s="91"/>
      <c r="AG441" s="91"/>
      <c r="AH441" s="91"/>
      <c r="AI441" s="91"/>
      <c r="AJ441" s="91"/>
      <c r="AK441" s="91"/>
      <c r="AL441" s="91"/>
    </row>
    <row r="442" spans="1:38" ht="14.25" customHeight="1" x14ac:dyDescent="0.25">
      <c r="A442" s="38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95"/>
      <c r="O442" s="164"/>
      <c r="P442" s="164"/>
      <c r="Q442" s="200"/>
      <c r="R442" s="200"/>
      <c r="S442" s="200"/>
      <c r="T442" s="200"/>
      <c r="U442" s="200"/>
      <c r="V442" s="200"/>
      <c r="W442" s="96"/>
      <c r="X442" s="96"/>
      <c r="Y442" s="97"/>
      <c r="Z442" s="98"/>
      <c r="AA442" s="38"/>
      <c r="AB442" s="38"/>
      <c r="AC442" s="38"/>
      <c r="AD442" s="91"/>
      <c r="AE442" s="91"/>
      <c r="AF442" s="91"/>
      <c r="AG442" s="91"/>
      <c r="AH442" s="91"/>
      <c r="AI442" s="91"/>
      <c r="AJ442" s="91"/>
      <c r="AK442" s="91"/>
      <c r="AL442" s="91"/>
    </row>
    <row r="443" spans="1:38" ht="14.25" customHeight="1" x14ac:dyDescent="0.25">
      <c r="A443" s="38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95"/>
      <c r="O443" s="164"/>
      <c r="P443" s="164"/>
      <c r="Q443" s="200"/>
      <c r="R443" s="200"/>
      <c r="S443" s="200"/>
      <c r="T443" s="200"/>
      <c r="U443" s="200"/>
      <c r="V443" s="200"/>
      <c r="W443" s="96"/>
      <c r="X443" s="96"/>
      <c r="Y443" s="97"/>
      <c r="Z443" s="98"/>
      <c r="AA443" s="38"/>
      <c r="AB443" s="38"/>
      <c r="AC443" s="38"/>
      <c r="AD443" s="91"/>
      <c r="AE443" s="91"/>
      <c r="AF443" s="91"/>
      <c r="AG443" s="91"/>
      <c r="AH443" s="91"/>
      <c r="AI443" s="91"/>
      <c r="AJ443" s="91"/>
      <c r="AK443" s="91"/>
      <c r="AL443" s="91"/>
    </row>
    <row r="444" spans="1:38" ht="14.25" customHeight="1" x14ac:dyDescent="0.25">
      <c r="A444" s="38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95"/>
      <c r="O444" s="164"/>
      <c r="P444" s="164"/>
      <c r="Q444" s="200"/>
      <c r="R444" s="200"/>
      <c r="S444" s="200"/>
      <c r="T444" s="200"/>
      <c r="U444" s="200"/>
      <c r="V444" s="200"/>
      <c r="W444" s="96"/>
      <c r="X444" s="96"/>
      <c r="Y444" s="97"/>
      <c r="Z444" s="98"/>
      <c r="AA444" s="38"/>
      <c r="AB444" s="38"/>
      <c r="AC444" s="38"/>
      <c r="AD444" s="91"/>
      <c r="AE444" s="91"/>
      <c r="AF444" s="91"/>
      <c r="AG444" s="91"/>
      <c r="AH444" s="91"/>
      <c r="AI444" s="91"/>
      <c r="AJ444" s="91"/>
      <c r="AK444" s="91"/>
      <c r="AL444" s="91"/>
    </row>
    <row r="445" spans="1:38" ht="14.25" customHeight="1" x14ac:dyDescent="0.25">
      <c r="A445" s="38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95"/>
      <c r="O445" s="164"/>
      <c r="P445" s="164"/>
      <c r="Q445" s="200"/>
      <c r="R445" s="200"/>
      <c r="S445" s="200"/>
      <c r="T445" s="200"/>
      <c r="U445" s="200"/>
      <c r="V445" s="200"/>
      <c r="W445" s="96"/>
      <c r="X445" s="96"/>
      <c r="Y445" s="97"/>
      <c r="Z445" s="98"/>
      <c r="AA445" s="38"/>
      <c r="AB445" s="38"/>
      <c r="AC445" s="38"/>
      <c r="AD445" s="91"/>
      <c r="AE445" s="91"/>
      <c r="AF445" s="91"/>
      <c r="AG445" s="91"/>
      <c r="AH445" s="91"/>
      <c r="AI445" s="91"/>
      <c r="AJ445" s="91"/>
      <c r="AK445" s="91"/>
      <c r="AL445" s="91"/>
    </row>
    <row r="446" spans="1:38" ht="14.25" customHeight="1" x14ac:dyDescent="0.25">
      <c r="A446" s="38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95"/>
      <c r="O446" s="164"/>
      <c r="P446" s="164"/>
      <c r="Q446" s="200"/>
      <c r="R446" s="200"/>
      <c r="S446" s="200"/>
      <c r="T446" s="200"/>
      <c r="U446" s="200"/>
      <c r="V446" s="200"/>
      <c r="W446" s="96"/>
      <c r="X446" s="96"/>
      <c r="Y446" s="97"/>
      <c r="Z446" s="98"/>
      <c r="AA446" s="38"/>
      <c r="AB446" s="38"/>
      <c r="AC446" s="38"/>
      <c r="AD446" s="91"/>
      <c r="AE446" s="91"/>
      <c r="AF446" s="91"/>
      <c r="AG446" s="91"/>
      <c r="AH446" s="91"/>
      <c r="AI446" s="91"/>
      <c r="AJ446" s="91"/>
      <c r="AK446" s="91"/>
      <c r="AL446" s="91"/>
    </row>
    <row r="447" spans="1:38" ht="14.25" customHeight="1" x14ac:dyDescent="0.25">
      <c r="A447" s="38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95"/>
      <c r="O447" s="164"/>
      <c r="P447" s="164"/>
      <c r="Q447" s="200"/>
      <c r="R447" s="200"/>
      <c r="S447" s="200"/>
      <c r="T447" s="200"/>
      <c r="U447" s="200"/>
      <c r="V447" s="200"/>
      <c r="W447" s="96"/>
      <c r="X447" s="96"/>
      <c r="Y447" s="97"/>
      <c r="Z447" s="98"/>
      <c r="AA447" s="38"/>
      <c r="AB447" s="38"/>
      <c r="AC447" s="38"/>
      <c r="AD447" s="91"/>
      <c r="AE447" s="91"/>
      <c r="AF447" s="91"/>
      <c r="AG447" s="91"/>
      <c r="AH447" s="91"/>
      <c r="AI447" s="91"/>
      <c r="AJ447" s="91"/>
      <c r="AK447" s="91"/>
      <c r="AL447" s="91"/>
    </row>
    <row r="448" spans="1:38" ht="14.25" customHeight="1" x14ac:dyDescent="0.25">
      <c r="A448" s="38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95"/>
      <c r="O448" s="164"/>
      <c r="P448" s="164"/>
      <c r="Q448" s="200"/>
      <c r="R448" s="200"/>
      <c r="S448" s="200"/>
      <c r="T448" s="200"/>
      <c r="U448" s="200"/>
      <c r="V448" s="200"/>
      <c r="W448" s="96"/>
      <c r="X448" s="96"/>
      <c r="Y448" s="97"/>
      <c r="Z448" s="98"/>
      <c r="AA448" s="38"/>
      <c r="AB448" s="38"/>
      <c r="AC448" s="38"/>
      <c r="AD448" s="91"/>
      <c r="AE448" s="91"/>
      <c r="AF448" s="91"/>
      <c r="AG448" s="91"/>
      <c r="AH448" s="91"/>
      <c r="AI448" s="91"/>
      <c r="AJ448" s="91"/>
      <c r="AK448" s="91"/>
      <c r="AL448" s="91"/>
    </row>
    <row r="449" spans="1:38" ht="14.25" customHeight="1" x14ac:dyDescent="0.25">
      <c r="A449" s="38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95"/>
      <c r="O449" s="164"/>
      <c r="P449" s="164"/>
      <c r="Q449" s="200"/>
      <c r="R449" s="200"/>
      <c r="S449" s="200"/>
      <c r="T449" s="200"/>
      <c r="U449" s="200"/>
      <c r="V449" s="200"/>
      <c r="W449" s="96"/>
      <c r="X449" s="96"/>
      <c r="Y449" s="97"/>
      <c r="Z449" s="98"/>
      <c r="AA449" s="38"/>
      <c r="AB449" s="38"/>
      <c r="AC449" s="38"/>
      <c r="AD449" s="91"/>
      <c r="AE449" s="91"/>
      <c r="AF449" s="91"/>
      <c r="AG449" s="91"/>
      <c r="AH449" s="91"/>
      <c r="AI449" s="91"/>
      <c r="AJ449" s="91"/>
      <c r="AK449" s="91"/>
      <c r="AL449" s="91"/>
    </row>
    <row r="450" spans="1:38" ht="14.25" customHeight="1" x14ac:dyDescent="0.25">
      <c r="A450" s="38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95"/>
      <c r="O450" s="164"/>
      <c r="P450" s="164"/>
      <c r="Q450" s="200"/>
      <c r="R450" s="200"/>
      <c r="S450" s="200"/>
      <c r="T450" s="200"/>
      <c r="U450" s="200"/>
      <c r="V450" s="200"/>
      <c r="W450" s="96"/>
      <c r="X450" s="96"/>
      <c r="Y450" s="97"/>
      <c r="Z450" s="98"/>
      <c r="AA450" s="38"/>
      <c r="AB450" s="38"/>
      <c r="AC450" s="38"/>
      <c r="AD450" s="91"/>
      <c r="AE450" s="91"/>
      <c r="AF450" s="91"/>
      <c r="AG450" s="91"/>
      <c r="AH450" s="91"/>
      <c r="AI450" s="91"/>
      <c r="AJ450" s="91"/>
      <c r="AK450" s="91"/>
      <c r="AL450" s="91"/>
    </row>
    <row r="451" spans="1:38" ht="14.25" customHeight="1" x14ac:dyDescent="0.25">
      <c r="A451" s="38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95"/>
      <c r="O451" s="164"/>
      <c r="P451" s="164"/>
      <c r="Q451" s="200"/>
      <c r="R451" s="200"/>
      <c r="S451" s="200"/>
      <c r="T451" s="200"/>
      <c r="U451" s="200"/>
      <c r="V451" s="200"/>
      <c r="W451" s="96"/>
      <c r="X451" s="96"/>
      <c r="Y451" s="97"/>
      <c r="Z451" s="98"/>
      <c r="AA451" s="38"/>
      <c r="AB451" s="38"/>
      <c r="AC451" s="38"/>
      <c r="AD451" s="91"/>
      <c r="AE451" s="91"/>
      <c r="AF451" s="91"/>
      <c r="AG451" s="91"/>
      <c r="AH451" s="91"/>
      <c r="AI451" s="91"/>
      <c r="AJ451" s="91"/>
      <c r="AK451" s="91"/>
      <c r="AL451" s="91"/>
    </row>
    <row r="452" spans="1:38" ht="14.25" customHeight="1" x14ac:dyDescent="0.25">
      <c r="A452" s="38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95"/>
      <c r="O452" s="164"/>
      <c r="P452" s="164"/>
      <c r="Q452" s="200"/>
      <c r="R452" s="200"/>
      <c r="S452" s="200"/>
      <c r="T452" s="200"/>
      <c r="U452" s="200"/>
      <c r="V452" s="200"/>
      <c r="W452" s="96"/>
      <c r="X452" s="96"/>
      <c r="Y452" s="97"/>
      <c r="Z452" s="98"/>
      <c r="AA452" s="38"/>
      <c r="AB452" s="38"/>
      <c r="AC452" s="38"/>
      <c r="AD452" s="91"/>
      <c r="AE452" s="91"/>
      <c r="AF452" s="91"/>
      <c r="AG452" s="91"/>
      <c r="AH452" s="91"/>
      <c r="AI452" s="91"/>
      <c r="AJ452" s="91"/>
      <c r="AK452" s="91"/>
      <c r="AL452" s="91"/>
    </row>
    <row r="453" spans="1:38" ht="14.25" customHeight="1" x14ac:dyDescent="0.25">
      <c r="A453" s="38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95"/>
      <c r="O453" s="164"/>
      <c r="P453" s="164"/>
      <c r="Q453" s="200"/>
      <c r="R453" s="200"/>
      <c r="S453" s="200"/>
      <c r="T453" s="200"/>
      <c r="U453" s="200"/>
      <c r="V453" s="200"/>
      <c r="W453" s="96"/>
      <c r="X453" s="96"/>
      <c r="Y453" s="97"/>
      <c r="Z453" s="98"/>
      <c r="AA453" s="38"/>
      <c r="AB453" s="38"/>
      <c r="AC453" s="38"/>
      <c r="AD453" s="91"/>
      <c r="AE453" s="91"/>
      <c r="AF453" s="91"/>
      <c r="AG453" s="91"/>
      <c r="AH453" s="91"/>
      <c r="AI453" s="91"/>
      <c r="AJ453" s="91"/>
      <c r="AK453" s="91"/>
      <c r="AL453" s="91"/>
    </row>
    <row r="454" spans="1:38" ht="14.25" customHeight="1" x14ac:dyDescent="0.25">
      <c r="A454" s="38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95"/>
      <c r="O454" s="164"/>
      <c r="P454" s="164"/>
      <c r="Q454" s="200"/>
      <c r="R454" s="200"/>
      <c r="S454" s="200"/>
      <c r="T454" s="200"/>
      <c r="U454" s="200"/>
      <c r="V454" s="200"/>
      <c r="W454" s="96"/>
      <c r="X454" s="96"/>
      <c r="Y454" s="97"/>
      <c r="Z454" s="98"/>
      <c r="AA454" s="38"/>
      <c r="AB454" s="38"/>
      <c r="AC454" s="38"/>
      <c r="AD454" s="91"/>
      <c r="AE454" s="91"/>
      <c r="AF454" s="91"/>
      <c r="AG454" s="91"/>
      <c r="AH454" s="91"/>
      <c r="AI454" s="91"/>
      <c r="AJ454" s="91"/>
      <c r="AK454" s="91"/>
      <c r="AL454" s="91"/>
    </row>
    <row r="455" spans="1:38" ht="14.25" customHeight="1" x14ac:dyDescent="0.25">
      <c r="A455" s="38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95"/>
      <c r="O455" s="164"/>
      <c r="P455" s="164"/>
      <c r="Q455" s="200"/>
      <c r="R455" s="200"/>
      <c r="S455" s="200"/>
      <c r="T455" s="200"/>
      <c r="U455" s="200"/>
      <c r="V455" s="200"/>
      <c r="W455" s="96"/>
      <c r="X455" s="96"/>
      <c r="Y455" s="97"/>
      <c r="Z455" s="98"/>
      <c r="AA455" s="38"/>
      <c r="AB455" s="38"/>
      <c r="AC455" s="38"/>
      <c r="AD455" s="91"/>
      <c r="AE455" s="91"/>
      <c r="AF455" s="91"/>
      <c r="AG455" s="91"/>
      <c r="AH455" s="91"/>
      <c r="AI455" s="91"/>
      <c r="AJ455" s="91"/>
      <c r="AK455" s="91"/>
      <c r="AL455" s="91"/>
    </row>
    <row r="456" spans="1:38" ht="14.25" customHeight="1" x14ac:dyDescent="0.25">
      <c r="A456" s="38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95"/>
      <c r="O456" s="164"/>
      <c r="P456" s="164"/>
      <c r="Q456" s="200"/>
      <c r="R456" s="200"/>
      <c r="S456" s="200"/>
      <c r="T456" s="200"/>
      <c r="U456" s="200"/>
      <c r="V456" s="200"/>
      <c r="W456" s="96"/>
      <c r="X456" s="96"/>
      <c r="Y456" s="97"/>
      <c r="Z456" s="98"/>
      <c r="AA456" s="38"/>
      <c r="AB456" s="38"/>
      <c r="AC456" s="38"/>
      <c r="AD456" s="91"/>
      <c r="AE456" s="91"/>
      <c r="AF456" s="91"/>
      <c r="AG456" s="91"/>
      <c r="AH456" s="91"/>
      <c r="AI456" s="91"/>
      <c r="AJ456" s="91"/>
      <c r="AK456" s="91"/>
      <c r="AL456" s="91"/>
    </row>
    <row r="457" spans="1:38" ht="14.25" customHeight="1" x14ac:dyDescent="0.25">
      <c r="A457" s="38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95"/>
      <c r="O457" s="164"/>
      <c r="P457" s="164"/>
      <c r="Q457" s="200"/>
      <c r="R457" s="200"/>
      <c r="S457" s="200"/>
      <c r="T457" s="200"/>
      <c r="U457" s="200"/>
      <c r="V457" s="200"/>
      <c r="W457" s="96"/>
      <c r="X457" s="96"/>
      <c r="Y457" s="97"/>
      <c r="Z457" s="98"/>
      <c r="AA457" s="38"/>
      <c r="AB457" s="38"/>
      <c r="AC457" s="38"/>
      <c r="AD457" s="91"/>
      <c r="AE457" s="91"/>
      <c r="AF457" s="91"/>
      <c r="AG457" s="91"/>
      <c r="AH457" s="91"/>
      <c r="AI457" s="91"/>
      <c r="AJ457" s="91"/>
      <c r="AK457" s="91"/>
      <c r="AL457" s="91"/>
    </row>
    <row r="458" spans="1:38" ht="14.25" customHeight="1" x14ac:dyDescent="0.25">
      <c r="A458" s="38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95"/>
      <c r="O458" s="164"/>
      <c r="P458" s="164"/>
      <c r="Q458" s="200"/>
      <c r="R458" s="200"/>
      <c r="S458" s="200"/>
      <c r="T458" s="200"/>
      <c r="U458" s="200"/>
      <c r="V458" s="200"/>
      <c r="W458" s="96"/>
      <c r="X458" s="96"/>
      <c r="Y458" s="97"/>
      <c r="Z458" s="98"/>
      <c r="AA458" s="38"/>
      <c r="AB458" s="38"/>
      <c r="AC458" s="38"/>
      <c r="AD458" s="91"/>
      <c r="AE458" s="91"/>
      <c r="AF458" s="91"/>
      <c r="AG458" s="91"/>
      <c r="AH458" s="91"/>
      <c r="AI458" s="91"/>
      <c r="AJ458" s="91"/>
      <c r="AK458" s="91"/>
      <c r="AL458" s="91"/>
    </row>
    <row r="459" spans="1:38" ht="14.25" customHeight="1" x14ac:dyDescent="0.25">
      <c r="A459" s="38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95"/>
      <c r="O459" s="164"/>
      <c r="P459" s="164"/>
      <c r="Q459" s="200"/>
      <c r="R459" s="200"/>
      <c r="S459" s="200"/>
      <c r="T459" s="200"/>
      <c r="U459" s="200"/>
      <c r="V459" s="200"/>
      <c r="W459" s="96"/>
      <c r="X459" s="96"/>
      <c r="Y459" s="97"/>
      <c r="Z459" s="98"/>
      <c r="AA459" s="38"/>
      <c r="AB459" s="38"/>
      <c r="AC459" s="38"/>
      <c r="AD459" s="91"/>
      <c r="AE459" s="91"/>
      <c r="AF459" s="91"/>
      <c r="AG459" s="91"/>
      <c r="AH459" s="91"/>
      <c r="AI459" s="91"/>
      <c r="AJ459" s="91"/>
      <c r="AK459" s="91"/>
      <c r="AL459" s="91"/>
    </row>
    <row r="460" spans="1:38" ht="14.25" customHeight="1" x14ac:dyDescent="0.25">
      <c r="A460" s="38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95"/>
      <c r="O460" s="164"/>
      <c r="P460" s="164"/>
      <c r="Q460" s="200"/>
      <c r="R460" s="200"/>
      <c r="S460" s="200"/>
      <c r="T460" s="200"/>
      <c r="U460" s="200"/>
      <c r="V460" s="200"/>
      <c r="W460" s="96"/>
      <c r="X460" s="96"/>
      <c r="Y460" s="97"/>
      <c r="Z460" s="98"/>
      <c r="AA460" s="38"/>
      <c r="AB460" s="38"/>
      <c r="AC460" s="38"/>
      <c r="AD460" s="91"/>
      <c r="AE460" s="91"/>
      <c r="AF460" s="91"/>
      <c r="AG460" s="91"/>
      <c r="AH460" s="91"/>
      <c r="AI460" s="91"/>
      <c r="AJ460" s="91"/>
      <c r="AK460" s="91"/>
      <c r="AL460" s="91"/>
    </row>
    <row r="461" spans="1:38" ht="14.25" customHeight="1" x14ac:dyDescent="0.25">
      <c r="A461" s="38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95"/>
      <c r="O461" s="164"/>
      <c r="P461" s="164"/>
      <c r="Q461" s="200"/>
      <c r="R461" s="200"/>
      <c r="S461" s="200"/>
      <c r="T461" s="200"/>
      <c r="U461" s="200"/>
      <c r="V461" s="200"/>
      <c r="W461" s="96"/>
      <c r="X461" s="96"/>
      <c r="Y461" s="97"/>
      <c r="Z461" s="98"/>
      <c r="AA461" s="38"/>
      <c r="AB461" s="38"/>
      <c r="AC461" s="38"/>
      <c r="AD461" s="91"/>
      <c r="AE461" s="91"/>
      <c r="AF461" s="91"/>
      <c r="AG461" s="91"/>
      <c r="AH461" s="91"/>
      <c r="AI461" s="91"/>
      <c r="AJ461" s="91"/>
      <c r="AK461" s="91"/>
      <c r="AL461" s="91"/>
    </row>
    <row r="462" spans="1:38" ht="14.25" customHeight="1" x14ac:dyDescent="0.25">
      <c r="A462" s="38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95"/>
      <c r="O462" s="164"/>
      <c r="P462" s="164"/>
      <c r="Q462" s="200"/>
      <c r="R462" s="200"/>
      <c r="S462" s="200"/>
      <c r="T462" s="200"/>
      <c r="U462" s="200"/>
      <c r="V462" s="200"/>
      <c r="W462" s="96"/>
      <c r="X462" s="96"/>
      <c r="Y462" s="97"/>
      <c r="Z462" s="98"/>
      <c r="AA462" s="38"/>
      <c r="AB462" s="38"/>
      <c r="AC462" s="38"/>
      <c r="AD462" s="91"/>
      <c r="AE462" s="91"/>
      <c r="AF462" s="91"/>
      <c r="AG462" s="91"/>
      <c r="AH462" s="91"/>
      <c r="AI462" s="91"/>
      <c r="AJ462" s="91"/>
      <c r="AK462" s="91"/>
      <c r="AL462" s="91"/>
    </row>
    <row r="463" spans="1:38" ht="14.25" customHeight="1" x14ac:dyDescent="0.25">
      <c r="A463" s="38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95"/>
      <c r="O463" s="164"/>
      <c r="P463" s="164"/>
      <c r="Q463" s="200"/>
      <c r="R463" s="200"/>
      <c r="S463" s="200"/>
      <c r="T463" s="200"/>
      <c r="U463" s="200"/>
      <c r="V463" s="200"/>
      <c r="W463" s="96"/>
      <c r="X463" s="96"/>
      <c r="Y463" s="97"/>
      <c r="Z463" s="98"/>
      <c r="AA463" s="38"/>
      <c r="AB463" s="38"/>
      <c r="AC463" s="38"/>
      <c r="AD463" s="91"/>
      <c r="AE463" s="91"/>
      <c r="AF463" s="91"/>
      <c r="AG463" s="91"/>
      <c r="AH463" s="91"/>
      <c r="AI463" s="91"/>
      <c r="AJ463" s="91"/>
      <c r="AK463" s="91"/>
      <c r="AL463" s="91"/>
    </row>
    <row r="464" spans="1:38" ht="14.25" customHeight="1" x14ac:dyDescent="0.25">
      <c r="A464" s="38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95"/>
      <c r="O464" s="164"/>
      <c r="P464" s="164"/>
      <c r="Q464" s="200"/>
      <c r="R464" s="200"/>
      <c r="S464" s="200"/>
      <c r="T464" s="200"/>
      <c r="U464" s="200"/>
      <c r="V464" s="200"/>
      <c r="W464" s="96"/>
      <c r="X464" s="96"/>
      <c r="Y464" s="97"/>
      <c r="Z464" s="98"/>
      <c r="AA464" s="38"/>
      <c r="AB464" s="38"/>
      <c r="AC464" s="38"/>
      <c r="AD464" s="91"/>
      <c r="AE464" s="91"/>
      <c r="AF464" s="91"/>
      <c r="AG464" s="91"/>
      <c r="AH464" s="91"/>
      <c r="AI464" s="91"/>
      <c r="AJ464" s="91"/>
      <c r="AK464" s="91"/>
      <c r="AL464" s="91"/>
    </row>
    <row r="465" spans="1:38" ht="14.25" customHeight="1" x14ac:dyDescent="0.25">
      <c r="A465" s="38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95"/>
      <c r="O465" s="164"/>
      <c r="P465" s="164"/>
      <c r="Q465" s="200"/>
      <c r="R465" s="200"/>
      <c r="S465" s="200"/>
      <c r="T465" s="200"/>
      <c r="U465" s="200"/>
      <c r="V465" s="200"/>
      <c r="W465" s="96"/>
      <c r="X465" s="96"/>
      <c r="Y465" s="97"/>
      <c r="Z465" s="98"/>
      <c r="AA465" s="38"/>
      <c r="AB465" s="38"/>
      <c r="AC465" s="38"/>
      <c r="AD465" s="91"/>
      <c r="AE465" s="91"/>
      <c r="AF465" s="91"/>
      <c r="AG465" s="91"/>
      <c r="AH465" s="91"/>
      <c r="AI465" s="91"/>
      <c r="AJ465" s="91"/>
      <c r="AK465" s="91"/>
      <c r="AL465" s="91"/>
    </row>
    <row r="466" spans="1:38" ht="14.25" customHeight="1" x14ac:dyDescent="0.25">
      <c r="A466" s="38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95"/>
      <c r="O466" s="164"/>
      <c r="P466" s="164"/>
      <c r="Q466" s="200"/>
      <c r="R466" s="200"/>
      <c r="S466" s="200"/>
      <c r="T466" s="200"/>
      <c r="U466" s="200"/>
      <c r="V466" s="200"/>
      <c r="W466" s="96"/>
      <c r="X466" s="96"/>
      <c r="Y466" s="97"/>
      <c r="Z466" s="98"/>
      <c r="AA466" s="38"/>
      <c r="AB466" s="38"/>
      <c r="AC466" s="38"/>
      <c r="AD466" s="91"/>
      <c r="AE466" s="91"/>
      <c r="AF466" s="91"/>
      <c r="AG466" s="91"/>
      <c r="AH466" s="91"/>
      <c r="AI466" s="91"/>
      <c r="AJ466" s="91"/>
      <c r="AK466" s="91"/>
      <c r="AL466" s="91"/>
    </row>
    <row r="467" spans="1:38" ht="14.25" customHeight="1" x14ac:dyDescent="0.25">
      <c r="A467" s="38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95"/>
      <c r="O467" s="164"/>
      <c r="P467" s="164"/>
      <c r="Q467" s="200"/>
      <c r="R467" s="200"/>
      <c r="S467" s="200"/>
      <c r="T467" s="200"/>
      <c r="U467" s="200"/>
      <c r="V467" s="200"/>
      <c r="W467" s="96"/>
      <c r="X467" s="96"/>
      <c r="Y467" s="97"/>
      <c r="Z467" s="98"/>
      <c r="AA467" s="38"/>
      <c r="AB467" s="38"/>
      <c r="AC467" s="38"/>
      <c r="AD467" s="91"/>
      <c r="AE467" s="91"/>
      <c r="AF467" s="91"/>
      <c r="AG467" s="91"/>
      <c r="AH467" s="91"/>
      <c r="AI467" s="91"/>
      <c r="AJ467" s="91"/>
      <c r="AK467" s="91"/>
      <c r="AL467" s="91"/>
    </row>
    <row r="468" spans="1:38" ht="14.25" customHeight="1" x14ac:dyDescent="0.25">
      <c r="A468" s="38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95"/>
      <c r="O468" s="164"/>
      <c r="P468" s="164"/>
      <c r="Q468" s="200"/>
      <c r="R468" s="200"/>
      <c r="S468" s="200"/>
      <c r="T468" s="200"/>
      <c r="U468" s="200"/>
      <c r="V468" s="200"/>
      <c r="W468" s="96"/>
      <c r="X468" s="96"/>
      <c r="Y468" s="97"/>
      <c r="Z468" s="98"/>
      <c r="AA468" s="38"/>
      <c r="AB468" s="38"/>
      <c r="AC468" s="38"/>
      <c r="AD468" s="91"/>
      <c r="AE468" s="91"/>
      <c r="AF468" s="91"/>
      <c r="AG468" s="91"/>
      <c r="AH468" s="91"/>
      <c r="AI468" s="91"/>
      <c r="AJ468" s="91"/>
      <c r="AK468" s="91"/>
      <c r="AL468" s="91"/>
    </row>
    <row r="469" spans="1:38" ht="14.25" customHeight="1" x14ac:dyDescent="0.25">
      <c r="A469" s="38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95"/>
      <c r="O469" s="164"/>
      <c r="P469" s="164"/>
      <c r="Q469" s="200"/>
      <c r="R469" s="200"/>
      <c r="S469" s="200"/>
      <c r="T469" s="200"/>
      <c r="U469" s="200"/>
      <c r="V469" s="200"/>
      <c r="W469" s="96"/>
      <c r="X469" s="96"/>
      <c r="Y469" s="97"/>
      <c r="Z469" s="98"/>
      <c r="AA469" s="38"/>
      <c r="AB469" s="38"/>
      <c r="AC469" s="38"/>
      <c r="AD469" s="91"/>
      <c r="AE469" s="91"/>
      <c r="AF469" s="91"/>
      <c r="AG469" s="91"/>
      <c r="AH469" s="91"/>
      <c r="AI469" s="91"/>
      <c r="AJ469" s="91"/>
      <c r="AK469" s="91"/>
      <c r="AL469" s="91"/>
    </row>
    <row r="470" spans="1:38" ht="14.25" customHeight="1" x14ac:dyDescent="0.25">
      <c r="A470" s="38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95"/>
      <c r="O470" s="164"/>
      <c r="P470" s="164"/>
      <c r="Q470" s="200"/>
      <c r="R470" s="200"/>
      <c r="S470" s="200"/>
      <c r="T470" s="200"/>
      <c r="U470" s="200"/>
      <c r="V470" s="200"/>
      <c r="W470" s="96"/>
      <c r="X470" s="96"/>
      <c r="Y470" s="97"/>
      <c r="Z470" s="98"/>
      <c r="AA470" s="38"/>
      <c r="AB470" s="38"/>
      <c r="AC470" s="38"/>
      <c r="AD470" s="91"/>
      <c r="AE470" s="91"/>
      <c r="AF470" s="91"/>
      <c r="AG470" s="91"/>
      <c r="AH470" s="91"/>
      <c r="AI470" s="91"/>
      <c r="AJ470" s="91"/>
      <c r="AK470" s="91"/>
      <c r="AL470" s="91"/>
    </row>
    <row r="471" spans="1:38" ht="14.25" customHeight="1" x14ac:dyDescent="0.25">
      <c r="A471" s="38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95"/>
      <c r="O471" s="164"/>
      <c r="P471" s="164"/>
      <c r="Q471" s="200"/>
      <c r="R471" s="200"/>
      <c r="S471" s="200"/>
      <c r="T471" s="200"/>
      <c r="U471" s="200"/>
      <c r="V471" s="200"/>
      <c r="W471" s="96"/>
      <c r="X471" s="96"/>
      <c r="Y471" s="97"/>
      <c r="Z471" s="98"/>
      <c r="AA471" s="38"/>
      <c r="AB471" s="38"/>
      <c r="AC471" s="38"/>
      <c r="AD471" s="91"/>
      <c r="AE471" s="91"/>
      <c r="AF471" s="91"/>
      <c r="AG471" s="91"/>
      <c r="AH471" s="91"/>
      <c r="AI471" s="91"/>
      <c r="AJ471" s="91"/>
      <c r="AK471" s="91"/>
      <c r="AL471" s="91"/>
    </row>
    <row r="472" spans="1:38" ht="14.25" customHeight="1" x14ac:dyDescent="0.25">
      <c r="A472" s="38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95"/>
      <c r="O472" s="164"/>
      <c r="P472" s="164"/>
      <c r="Q472" s="200"/>
      <c r="R472" s="200"/>
      <c r="S472" s="200"/>
      <c r="T472" s="200"/>
      <c r="U472" s="200"/>
      <c r="V472" s="200"/>
      <c r="W472" s="96"/>
      <c r="X472" s="96"/>
      <c r="Y472" s="97"/>
      <c r="Z472" s="98"/>
      <c r="AA472" s="38"/>
      <c r="AB472" s="38"/>
      <c r="AC472" s="38"/>
      <c r="AD472" s="91"/>
      <c r="AE472" s="91"/>
      <c r="AF472" s="91"/>
      <c r="AG472" s="91"/>
      <c r="AH472" s="91"/>
      <c r="AI472" s="91"/>
      <c r="AJ472" s="91"/>
      <c r="AK472" s="91"/>
      <c r="AL472" s="91"/>
    </row>
    <row r="473" spans="1:38" ht="14.25" customHeight="1" x14ac:dyDescent="0.25">
      <c r="A473" s="38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95"/>
      <c r="O473" s="164"/>
      <c r="P473" s="164"/>
      <c r="Q473" s="200"/>
      <c r="R473" s="200"/>
      <c r="S473" s="200"/>
      <c r="T473" s="200"/>
      <c r="U473" s="200"/>
      <c r="V473" s="200"/>
      <c r="W473" s="96"/>
      <c r="X473" s="96"/>
      <c r="Y473" s="97"/>
      <c r="Z473" s="98"/>
      <c r="AA473" s="38"/>
      <c r="AB473" s="38"/>
      <c r="AC473" s="38"/>
      <c r="AD473" s="91"/>
      <c r="AE473" s="91"/>
      <c r="AF473" s="91"/>
      <c r="AG473" s="91"/>
      <c r="AH473" s="91"/>
      <c r="AI473" s="91"/>
      <c r="AJ473" s="91"/>
      <c r="AK473" s="91"/>
      <c r="AL473" s="91"/>
    </row>
    <row r="474" spans="1:38" ht="14.25" customHeight="1" x14ac:dyDescent="0.25">
      <c r="A474" s="38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95"/>
      <c r="O474" s="164"/>
      <c r="P474" s="164"/>
      <c r="Q474" s="200"/>
      <c r="R474" s="200"/>
      <c r="S474" s="200"/>
      <c r="T474" s="200"/>
      <c r="U474" s="200"/>
      <c r="V474" s="200"/>
      <c r="W474" s="96"/>
      <c r="X474" s="96"/>
      <c r="Y474" s="97"/>
      <c r="Z474" s="98"/>
      <c r="AA474" s="38"/>
      <c r="AB474" s="38"/>
      <c r="AC474" s="38"/>
      <c r="AD474" s="91"/>
      <c r="AE474" s="91"/>
      <c r="AF474" s="91"/>
      <c r="AG474" s="91"/>
      <c r="AH474" s="91"/>
      <c r="AI474" s="91"/>
      <c r="AJ474" s="91"/>
      <c r="AK474" s="91"/>
      <c r="AL474" s="91"/>
    </row>
    <row r="475" spans="1:38" ht="14.25" customHeight="1" x14ac:dyDescent="0.25">
      <c r="A475" s="38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95"/>
      <c r="O475" s="164"/>
      <c r="P475" s="164"/>
      <c r="Q475" s="200"/>
      <c r="R475" s="200"/>
      <c r="S475" s="200"/>
      <c r="T475" s="200"/>
      <c r="U475" s="200"/>
      <c r="V475" s="200"/>
      <c r="W475" s="96"/>
      <c r="X475" s="96"/>
      <c r="Y475" s="97"/>
      <c r="Z475" s="98"/>
      <c r="AA475" s="38"/>
      <c r="AB475" s="38"/>
      <c r="AC475" s="38"/>
      <c r="AD475" s="91"/>
      <c r="AE475" s="91"/>
      <c r="AF475" s="91"/>
      <c r="AG475" s="91"/>
      <c r="AH475" s="91"/>
      <c r="AI475" s="91"/>
      <c r="AJ475" s="91"/>
      <c r="AK475" s="91"/>
      <c r="AL475" s="91"/>
    </row>
    <row r="476" spans="1:38" ht="14.25" customHeight="1" x14ac:dyDescent="0.25">
      <c r="A476" s="38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95"/>
      <c r="O476" s="164"/>
      <c r="P476" s="164"/>
      <c r="Q476" s="200"/>
      <c r="R476" s="200"/>
      <c r="S476" s="200"/>
      <c r="T476" s="200"/>
      <c r="U476" s="200"/>
      <c r="V476" s="200"/>
      <c r="W476" s="96"/>
      <c r="X476" s="96"/>
      <c r="Y476" s="97"/>
      <c r="Z476" s="98"/>
      <c r="AA476" s="38"/>
      <c r="AB476" s="38"/>
      <c r="AC476" s="38"/>
      <c r="AD476" s="91"/>
      <c r="AE476" s="91"/>
      <c r="AF476" s="91"/>
      <c r="AG476" s="91"/>
      <c r="AH476" s="91"/>
      <c r="AI476" s="91"/>
      <c r="AJ476" s="91"/>
      <c r="AK476" s="91"/>
      <c r="AL476" s="91"/>
    </row>
    <row r="477" spans="1:38" ht="14.25" customHeight="1" x14ac:dyDescent="0.25">
      <c r="A477" s="38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95"/>
      <c r="O477" s="164"/>
      <c r="P477" s="164"/>
      <c r="Q477" s="200"/>
      <c r="R477" s="200"/>
      <c r="S477" s="200"/>
      <c r="T477" s="200"/>
      <c r="U477" s="200"/>
      <c r="V477" s="200"/>
      <c r="W477" s="96"/>
      <c r="X477" s="96"/>
      <c r="Y477" s="97"/>
      <c r="Z477" s="98"/>
      <c r="AA477" s="38"/>
      <c r="AB477" s="38"/>
      <c r="AC477" s="38"/>
      <c r="AD477" s="91"/>
      <c r="AE477" s="91"/>
      <c r="AF477" s="91"/>
      <c r="AG477" s="91"/>
      <c r="AH477" s="91"/>
      <c r="AI477" s="91"/>
      <c r="AJ477" s="91"/>
      <c r="AK477" s="91"/>
      <c r="AL477" s="91"/>
    </row>
    <row r="478" spans="1:38" ht="14.25" customHeight="1" x14ac:dyDescent="0.25">
      <c r="A478" s="38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95"/>
      <c r="O478" s="164"/>
      <c r="P478" s="164"/>
      <c r="Q478" s="200"/>
      <c r="R478" s="200"/>
      <c r="S478" s="200"/>
      <c r="T478" s="200"/>
      <c r="U478" s="200"/>
      <c r="V478" s="200"/>
      <c r="W478" s="96"/>
      <c r="X478" s="96"/>
      <c r="Y478" s="97"/>
      <c r="Z478" s="98"/>
      <c r="AA478" s="38"/>
      <c r="AB478" s="38"/>
      <c r="AC478" s="38"/>
      <c r="AD478" s="91"/>
      <c r="AE478" s="91"/>
      <c r="AF478" s="91"/>
      <c r="AG478" s="91"/>
      <c r="AH478" s="91"/>
      <c r="AI478" s="91"/>
      <c r="AJ478" s="91"/>
      <c r="AK478" s="91"/>
      <c r="AL478" s="91"/>
    </row>
    <row r="479" spans="1:38" ht="14.25" customHeight="1" x14ac:dyDescent="0.25">
      <c r="A479" s="38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95"/>
      <c r="O479" s="164"/>
      <c r="P479" s="164"/>
      <c r="Q479" s="200"/>
      <c r="R479" s="200"/>
      <c r="S479" s="200"/>
      <c r="T479" s="200"/>
      <c r="U479" s="200"/>
      <c r="V479" s="200"/>
      <c r="W479" s="96"/>
      <c r="X479" s="96"/>
      <c r="Y479" s="97"/>
      <c r="Z479" s="98"/>
      <c r="AA479" s="38"/>
      <c r="AB479" s="38"/>
      <c r="AC479" s="38"/>
      <c r="AD479" s="91"/>
      <c r="AE479" s="91"/>
      <c r="AF479" s="91"/>
      <c r="AG479" s="91"/>
      <c r="AH479" s="91"/>
      <c r="AI479" s="91"/>
      <c r="AJ479" s="91"/>
      <c r="AK479" s="91"/>
      <c r="AL479" s="91"/>
    </row>
    <row r="480" spans="1:38" ht="14.25" customHeight="1" x14ac:dyDescent="0.25">
      <c r="A480" s="38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95"/>
      <c r="O480" s="164"/>
      <c r="P480" s="164"/>
      <c r="Q480" s="200"/>
      <c r="R480" s="200"/>
      <c r="S480" s="200"/>
      <c r="T480" s="200"/>
      <c r="U480" s="200"/>
      <c r="V480" s="200"/>
      <c r="W480" s="96"/>
      <c r="X480" s="96"/>
      <c r="Y480" s="97"/>
      <c r="Z480" s="98"/>
      <c r="AA480" s="38"/>
      <c r="AB480" s="38"/>
      <c r="AC480" s="38"/>
      <c r="AD480" s="91"/>
      <c r="AE480" s="91"/>
      <c r="AF480" s="91"/>
      <c r="AG480" s="91"/>
      <c r="AH480" s="91"/>
      <c r="AI480" s="91"/>
      <c r="AJ480" s="91"/>
      <c r="AK480" s="91"/>
      <c r="AL480" s="91"/>
    </row>
    <row r="481" spans="1:38" ht="14.25" customHeight="1" x14ac:dyDescent="0.25">
      <c r="A481" s="38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95"/>
      <c r="O481" s="164"/>
      <c r="P481" s="164"/>
      <c r="Q481" s="200"/>
      <c r="R481" s="200"/>
      <c r="S481" s="200"/>
      <c r="T481" s="200"/>
      <c r="U481" s="200"/>
      <c r="V481" s="200"/>
      <c r="W481" s="96"/>
      <c r="X481" s="96"/>
      <c r="Y481" s="97"/>
      <c r="Z481" s="98"/>
      <c r="AA481" s="38"/>
      <c r="AB481" s="38"/>
      <c r="AC481" s="38"/>
      <c r="AD481" s="91"/>
      <c r="AE481" s="91"/>
      <c r="AF481" s="91"/>
      <c r="AG481" s="91"/>
      <c r="AH481" s="91"/>
      <c r="AI481" s="91"/>
      <c r="AJ481" s="91"/>
      <c r="AK481" s="91"/>
      <c r="AL481" s="91"/>
    </row>
    <row r="482" spans="1:38" ht="14.25" customHeight="1" x14ac:dyDescent="0.25">
      <c r="A482" s="38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95"/>
      <c r="O482" s="164"/>
      <c r="P482" s="164"/>
      <c r="Q482" s="200"/>
      <c r="R482" s="200"/>
      <c r="S482" s="200"/>
      <c r="T482" s="200"/>
      <c r="U482" s="200"/>
      <c r="V482" s="200"/>
      <c r="W482" s="96"/>
      <c r="X482" s="96"/>
      <c r="Y482" s="97"/>
      <c r="Z482" s="98"/>
      <c r="AA482" s="38"/>
      <c r="AB482" s="38"/>
      <c r="AC482" s="38"/>
      <c r="AD482" s="91"/>
      <c r="AE482" s="91"/>
      <c r="AF482" s="91"/>
      <c r="AG482" s="91"/>
      <c r="AH482" s="91"/>
      <c r="AI482" s="91"/>
      <c r="AJ482" s="91"/>
      <c r="AK482" s="91"/>
      <c r="AL482" s="91"/>
    </row>
    <row r="483" spans="1:38" ht="14.25" customHeight="1" x14ac:dyDescent="0.25">
      <c r="A483" s="38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95"/>
      <c r="O483" s="164"/>
      <c r="P483" s="164"/>
      <c r="Q483" s="200"/>
      <c r="R483" s="200"/>
      <c r="S483" s="200"/>
      <c r="T483" s="200"/>
      <c r="U483" s="200"/>
      <c r="V483" s="200"/>
      <c r="W483" s="96"/>
      <c r="X483" s="96"/>
      <c r="Y483" s="97"/>
      <c r="Z483" s="98"/>
      <c r="AA483" s="38"/>
      <c r="AB483" s="38"/>
      <c r="AC483" s="38"/>
      <c r="AD483" s="91"/>
      <c r="AE483" s="91"/>
      <c r="AF483" s="91"/>
      <c r="AG483" s="91"/>
      <c r="AH483" s="91"/>
      <c r="AI483" s="91"/>
      <c r="AJ483" s="91"/>
      <c r="AK483" s="91"/>
      <c r="AL483" s="91"/>
    </row>
    <row r="484" spans="1:38" ht="14.25" customHeight="1" x14ac:dyDescent="0.25">
      <c r="A484" s="38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95"/>
      <c r="O484" s="164"/>
      <c r="P484" s="164"/>
      <c r="Q484" s="200"/>
      <c r="R484" s="200"/>
      <c r="S484" s="200"/>
      <c r="T484" s="200"/>
      <c r="U484" s="200"/>
      <c r="V484" s="200"/>
      <c r="W484" s="96"/>
      <c r="X484" s="96"/>
      <c r="Y484" s="97"/>
      <c r="Z484" s="98"/>
      <c r="AA484" s="38"/>
      <c r="AB484" s="38"/>
      <c r="AC484" s="38"/>
      <c r="AD484" s="91"/>
      <c r="AE484" s="91"/>
      <c r="AF484" s="91"/>
      <c r="AG484" s="91"/>
      <c r="AH484" s="91"/>
      <c r="AI484" s="91"/>
      <c r="AJ484" s="91"/>
      <c r="AK484" s="91"/>
      <c r="AL484" s="91"/>
    </row>
    <row r="485" spans="1:38" ht="14.25" customHeight="1" x14ac:dyDescent="0.25">
      <c r="A485" s="38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95"/>
      <c r="O485" s="164"/>
      <c r="P485" s="164"/>
      <c r="Q485" s="200"/>
      <c r="R485" s="200"/>
      <c r="S485" s="200"/>
      <c r="T485" s="200"/>
      <c r="U485" s="200"/>
      <c r="V485" s="200"/>
      <c r="W485" s="96"/>
      <c r="X485" s="96"/>
      <c r="Y485" s="97"/>
      <c r="Z485" s="98"/>
      <c r="AA485" s="38"/>
      <c r="AB485" s="38"/>
      <c r="AC485" s="38"/>
      <c r="AD485" s="91"/>
      <c r="AE485" s="91"/>
      <c r="AF485" s="91"/>
      <c r="AG485" s="91"/>
      <c r="AH485" s="91"/>
      <c r="AI485" s="91"/>
      <c r="AJ485" s="91"/>
      <c r="AK485" s="91"/>
      <c r="AL485" s="91"/>
    </row>
    <row r="486" spans="1:38" ht="14.25" customHeight="1" x14ac:dyDescent="0.25">
      <c r="A486" s="38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95"/>
      <c r="O486" s="164"/>
      <c r="P486" s="164"/>
      <c r="Q486" s="200"/>
      <c r="R486" s="200"/>
      <c r="S486" s="200"/>
      <c r="T486" s="200"/>
      <c r="U486" s="200"/>
      <c r="V486" s="200"/>
      <c r="W486" s="96"/>
      <c r="X486" s="96"/>
      <c r="Y486" s="97"/>
      <c r="Z486" s="98"/>
      <c r="AA486" s="38"/>
      <c r="AB486" s="38"/>
      <c r="AC486" s="38"/>
      <c r="AD486" s="91"/>
      <c r="AE486" s="91"/>
      <c r="AF486" s="91"/>
      <c r="AG486" s="91"/>
      <c r="AH486" s="91"/>
      <c r="AI486" s="91"/>
      <c r="AJ486" s="91"/>
      <c r="AK486" s="91"/>
      <c r="AL486" s="91"/>
    </row>
    <row r="487" spans="1:38" ht="14.25" customHeight="1" x14ac:dyDescent="0.25">
      <c r="A487" s="38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95"/>
      <c r="O487" s="164"/>
      <c r="P487" s="164"/>
      <c r="Q487" s="200"/>
      <c r="R487" s="200"/>
      <c r="S487" s="200"/>
      <c r="T487" s="200"/>
      <c r="U487" s="200"/>
      <c r="V487" s="200"/>
      <c r="W487" s="96"/>
      <c r="X487" s="96"/>
      <c r="Y487" s="97"/>
      <c r="Z487" s="98"/>
      <c r="AA487" s="38"/>
      <c r="AB487" s="38"/>
      <c r="AC487" s="38"/>
      <c r="AD487" s="91"/>
      <c r="AE487" s="91"/>
      <c r="AF487" s="91"/>
      <c r="AG487" s="91"/>
      <c r="AH487" s="91"/>
      <c r="AI487" s="91"/>
      <c r="AJ487" s="91"/>
      <c r="AK487" s="91"/>
      <c r="AL487" s="91"/>
    </row>
    <row r="488" spans="1:38" ht="14.25" customHeight="1" x14ac:dyDescent="0.25">
      <c r="A488" s="38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95"/>
      <c r="O488" s="164"/>
      <c r="P488" s="164"/>
      <c r="Q488" s="200"/>
      <c r="R488" s="200"/>
      <c r="S488" s="200"/>
      <c r="T488" s="200"/>
      <c r="U488" s="200"/>
      <c r="V488" s="200"/>
      <c r="W488" s="96"/>
      <c r="X488" s="96"/>
      <c r="Y488" s="97"/>
      <c r="Z488" s="98"/>
      <c r="AA488" s="38"/>
      <c r="AB488" s="38"/>
      <c r="AC488" s="38"/>
      <c r="AD488" s="91"/>
      <c r="AE488" s="91"/>
      <c r="AF488" s="91"/>
      <c r="AG488" s="91"/>
      <c r="AH488" s="91"/>
      <c r="AI488" s="91"/>
      <c r="AJ488" s="91"/>
      <c r="AK488" s="91"/>
      <c r="AL488" s="91"/>
    </row>
    <row r="489" spans="1:38" ht="14.25" customHeight="1" x14ac:dyDescent="0.25">
      <c r="A489" s="38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95"/>
      <c r="O489" s="164"/>
      <c r="P489" s="164"/>
      <c r="Q489" s="200"/>
      <c r="R489" s="200"/>
      <c r="S489" s="200"/>
      <c r="T489" s="200"/>
      <c r="U489" s="200"/>
      <c r="V489" s="200"/>
      <c r="W489" s="96"/>
      <c r="X489" s="96"/>
      <c r="Y489" s="97"/>
      <c r="Z489" s="98"/>
      <c r="AA489" s="38"/>
      <c r="AB489" s="38"/>
      <c r="AC489" s="38"/>
      <c r="AD489" s="91"/>
      <c r="AE489" s="91"/>
      <c r="AF489" s="91"/>
      <c r="AG489" s="91"/>
      <c r="AH489" s="91"/>
      <c r="AI489" s="91"/>
      <c r="AJ489" s="91"/>
      <c r="AK489" s="91"/>
      <c r="AL489" s="91"/>
    </row>
    <row r="490" spans="1:38" ht="14.25" customHeight="1" x14ac:dyDescent="0.25">
      <c r="A490" s="38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95"/>
      <c r="O490" s="164"/>
      <c r="P490" s="164"/>
      <c r="Q490" s="200"/>
      <c r="R490" s="200"/>
      <c r="S490" s="200"/>
      <c r="T490" s="200"/>
      <c r="U490" s="200"/>
      <c r="V490" s="200"/>
      <c r="W490" s="96"/>
      <c r="X490" s="96"/>
      <c r="Y490" s="97"/>
      <c r="Z490" s="98"/>
      <c r="AA490" s="38"/>
      <c r="AB490" s="38"/>
      <c r="AC490" s="38"/>
      <c r="AD490" s="91"/>
      <c r="AE490" s="91"/>
      <c r="AF490" s="91"/>
      <c r="AG490" s="91"/>
      <c r="AH490" s="91"/>
      <c r="AI490" s="91"/>
      <c r="AJ490" s="91"/>
      <c r="AK490" s="91"/>
      <c r="AL490" s="91"/>
    </row>
    <row r="491" spans="1:38" ht="14.25" customHeight="1" x14ac:dyDescent="0.25">
      <c r="A491" s="38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95"/>
      <c r="O491" s="164"/>
      <c r="P491" s="164"/>
      <c r="Q491" s="200"/>
      <c r="R491" s="200"/>
      <c r="S491" s="200"/>
      <c r="T491" s="200"/>
      <c r="U491" s="200"/>
      <c r="V491" s="200"/>
      <c r="W491" s="96"/>
      <c r="X491" s="96"/>
      <c r="Y491" s="97"/>
      <c r="Z491" s="98"/>
      <c r="AA491" s="38"/>
      <c r="AB491" s="38"/>
      <c r="AC491" s="38"/>
      <c r="AD491" s="91"/>
      <c r="AE491" s="91"/>
      <c r="AF491" s="91"/>
      <c r="AG491" s="91"/>
      <c r="AH491" s="91"/>
      <c r="AI491" s="91"/>
      <c r="AJ491" s="91"/>
      <c r="AK491" s="91"/>
      <c r="AL491" s="91"/>
    </row>
    <row r="492" spans="1:38" ht="14.25" customHeight="1" x14ac:dyDescent="0.25">
      <c r="A492" s="38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95"/>
      <c r="O492" s="164"/>
      <c r="P492" s="164"/>
      <c r="Q492" s="200"/>
      <c r="R492" s="200"/>
      <c r="S492" s="200"/>
      <c r="T492" s="200"/>
      <c r="U492" s="200"/>
      <c r="V492" s="200"/>
      <c r="W492" s="96"/>
      <c r="X492" s="96"/>
      <c r="Y492" s="97"/>
      <c r="Z492" s="98"/>
      <c r="AA492" s="38"/>
      <c r="AB492" s="38"/>
      <c r="AC492" s="38"/>
      <c r="AD492" s="91"/>
      <c r="AE492" s="91"/>
      <c r="AF492" s="91"/>
      <c r="AG492" s="91"/>
      <c r="AH492" s="91"/>
      <c r="AI492" s="91"/>
      <c r="AJ492" s="91"/>
      <c r="AK492" s="91"/>
      <c r="AL492" s="91"/>
    </row>
    <row r="493" spans="1:38" ht="14.25" customHeight="1" x14ac:dyDescent="0.25">
      <c r="A493" s="38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95"/>
      <c r="O493" s="164"/>
      <c r="P493" s="164"/>
      <c r="Q493" s="200"/>
      <c r="R493" s="200"/>
      <c r="S493" s="200"/>
      <c r="T493" s="200"/>
      <c r="U493" s="200"/>
      <c r="V493" s="200"/>
      <c r="W493" s="96"/>
      <c r="X493" s="96"/>
      <c r="Y493" s="97"/>
      <c r="Z493" s="98"/>
      <c r="AA493" s="38"/>
      <c r="AB493" s="38"/>
      <c r="AC493" s="38"/>
      <c r="AD493" s="91"/>
      <c r="AE493" s="91"/>
      <c r="AF493" s="91"/>
      <c r="AG493" s="91"/>
      <c r="AH493" s="91"/>
      <c r="AI493" s="91"/>
      <c r="AJ493" s="91"/>
      <c r="AK493" s="91"/>
      <c r="AL493" s="91"/>
    </row>
    <row r="494" spans="1:38" ht="14.25" customHeight="1" x14ac:dyDescent="0.25">
      <c r="A494" s="38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95"/>
      <c r="O494" s="164"/>
      <c r="P494" s="164"/>
      <c r="Q494" s="200"/>
      <c r="R494" s="200"/>
      <c r="S494" s="200"/>
      <c r="T494" s="200"/>
      <c r="U494" s="200"/>
      <c r="V494" s="200"/>
      <c r="W494" s="96"/>
      <c r="X494" s="96"/>
      <c r="Y494" s="97"/>
      <c r="Z494" s="98"/>
      <c r="AA494" s="38"/>
      <c r="AB494" s="38"/>
      <c r="AC494" s="38"/>
      <c r="AD494" s="91"/>
      <c r="AE494" s="91"/>
      <c r="AF494" s="91"/>
      <c r="AG494" s="91"/>
      <c r="AH494" s="91"/>
      <c r="AI494" s="91"/>
      <c r="AJ494" s="91"/>
      <c r="AK494" s="91"/>
      <c r="AL494" s="91"/>
    </row>
    <row r="495" spans="1:38" ht="14.25" customHeight="1" x14ac:dyDescent="0.25">
      <c r="A495" s="38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95"/>
      <c r="O495" s="164"/>
      <c r="P495" s="164"/>
      <c r="Q495" s="200"/>
      <c r="R495" s="200"/>
      <c r="S495" s="200"/>
      <c r="T495" s="200"/>
      <c r="U495" s="200"/>
      <c r="V495" s="200"/>
      <c r="W495" s="96"/>
      <c r="X495" s="96"/>
      <c r="Y495" s="97"/>
      <c r="Z495" s="98"/>
      <c r="AA495" s="38"/>
      <c r="AB495" s="38"/>
      <c r="AC495" s="38"/>
      <c r="AD495" s="91"/>
      <c r="AE495" s="91"/>
      <c r="AF495" s="91"/>
      <c r="AG495" s="91"/>
      <c r="AH495" s="91"/>
      <c r="AI495" s="91"/>
      <c r="AJ495" s="91"/>
      <c r="AK495" s="91"/>
      <c r="AL495" s="91"/>
    </row>
    <row r="496" spans="1:38" ht="14.25" customHeight="1" x14ac:dyDescent="0.25">
      <c r="A496" s="38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95"/>
      <c r="O496" s="164"/>
      <c r="P496" s="164"/>
      <c r="Q496" s="200"/>
      <c r="R496" s="200"/>
      <c r="S496" s="200"/>
      <c r="T496" s="200"/>
      <c r="U496" s="200"/>
      <c r="V496" s="200"/>
      <c r="W496" s="96"/>
      <c r="X496" s="96"/>
      <c r="Y496" s="97"/>
      <c r="Z496" s="98"/>
      <c r="AA496" s="38"/>
      <c r="AB496" s="38"/>
      <c r="AC496" s="38"/>
      <c r="AD496" s="91"/>
      <c r="AE496" s="91"/>
      <c r="AF496" s="91"/>
      <c r="AG496" s="91"/>
      <c r="AH496" s="91"/>
      <c r="AI496" s="91"/>
      <c r="AJ496" s="91"/>
      <c r="AK496" s="91"/>
      <c r="AL496" s="91"/>
    </row>
    <row r="497" spans="1:38" ht="14.25" customHeight="1" x14ac:dyDescent="0.25">
      <c r="A497" s="38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95"/>
      <c r="O497" s="164"/>
      <c r="P497" s="164"/>
      <c r="Q497" s="200"/>
      <c r="R497" s="200"/>
      <c r="S497" s="200"/>
      <c r="T497" s="200"/>
      <c r="U497" s="200"/>
      <c r="V497" s="200"/>
      <c r="W497" s="96"/>
      <c r="X497" s="96"/>
      <c r="Y497" s="97"/>
      <c r="Z497" s="98"/>
      <c r="AA497" s="38"/>
      <c r="AB497" s="38"/>
      <c r="AC497" s="38"/>
      <c r="AD497" s="91"/>
      <c r="AE497" s="91"/>
      <c r="AF497" s="91"/>
      <c r="AG497" s="91"/>
      <c r="AH497" s="91"/>
      <c r="AI497" s="91"/>
      <c r="AJ497" s="91"/>
      <c r="AK497" s="91"/>
      <c r="AL497" s="91"/>
    </row>
    <row r="498" spans="1:38" ht="14.25" customHeight="1" x14ac:dyDescent="0.25">
      <c r="A498" s="38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95"/>
      <c r="O498" s="164"/>
      <c r="P498" s="164"/>
      <c r="Q498" s="200"/>
      <c r="R498" s="200"/>
      <c r="S498" s="200"/>
      <c r="T498" s="200"/>
      <c r="U498" s="200"/>
      <c r="V498" s="200"/>
      <c r="W498" s="96"/>
      <c r="X498" s="96"/>
      <c r="Y498" s="97"/>
      <c r="Z498" s="98"/>
      <c r="AA498" s="38"/>
      <c r="AB498" s="38"/>
      <c r="AC498" s="38"/>
      <c r="AD498" s="91"/>
      <c r="AE498" s="91"/>
      <c r="AF498" s="91"/>
      <c r="AG498" s="91"/>
      <c r="AH498" s="91"/>
      <c r="AI498" s="91"/>
      <c r="AJ498" s="91"/>
      <c r="AK498" s="91"/>
      <c r="AL498" s="91"/>
    </row>
    <row r="499" spans="1:38" ht="14.25" customHeight="1" x14ac:dyDescent="0.25">
      <c r="A499" s="38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95"/>
      <c r="O499" s="164"/>
      <c r="P499" s="164"/>
      <c r="Q499" s="200"/>
      <c r="R499" s="200"/>
      <c r="S499" s="200"/>
      <c r="T499" s="200"/>
      <c r="U499" s="200"/>
      <c r="V499" s="200"/>
      <c r="W499" s="96"/>
      <c r="X499" s="96"/>
      <c r="Y499" s="97"/>
      <c r="Z499" s="98"/>
      <c r="AA499" s="38"/>
      <c r="AB499" s="38"/>
      <c r="AC499" s="38"/>
      <c r="AD499" s="91"/>
      <c r="AE499" s="91"/>
      <c r="AF499" s="91"/>
      <c r="AG499" s="91"/>
      <c r="AH499" s="91"/>
      <c r="AI499" s="91"/>
      <c r="AJ499" s="91"/>
      <c r="AK499" s="91"/>
      <c r="AL499" s="91"/>
    </row>
    <row r="500" spans="1:38" ht="14.25" customHeight="1" x14ac:dyDescent="0.25">
      <c r="A500" s="38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95"/>
      <c r="O500" s="164"/>
      <c r="P500" s="164"/>
      <c r="Q500" s="200"/>
      <c r="R500" s="200"/>
      <c r="S500" s="200"/>
      <c r="T500" s="200"/>
      <c r="U500" s="200"/>
      <c r="V500" s="200"/>
      <c r="W500" s="96"/>
      <c r="X500" s="96"/>
      <c r="Y500" s="97"/>
      <c r="Z500" s="98"/>
      <c r="AA500" s="38"/>
      <c r="AB500" s="38"/>
      <c r="AC500" s="38"/>
      <c r="AD500" s="91"/>
      <c r="AE500" s="91"/>
      <c r="AF500" s="91"/>
      <c r="AG500" s="91"/>
      <c r="AH500" s="91"/>
      <c r="AI500" s="91"/>
      <c r="AJ500" s="91"/>
      <c r="AK500" s="91"/>
      <c r="AL500" s="91"/>
    </row>
    <row r="501" spans="1:38" ht="14.25" customHeight="1" x14ac:dyDescent="0.25">
      <c r="A501" s="38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95"/>
      <c r="O501" s="164"/>
      <c r="P501" s="164"/>
      <c r="Q501" s="200"/>
      <c r="R501" s="200"/>
      <c r="S501" s="200"/>
      <c r="T501" s="200"/>
      <c r="U501" s="200"/>
      <c r="V501" s="200"/>
      <c r="W501" s="96"/>
      <c r="X501" s="96"/>
      <c r="Y501" s="97"/>
      <c r="Z501" s="98"/>
      <c r="AA501" s="38"/>
      <c r="AB501" s="38"/>
      <c r="AC501" s="38"/>
      <c r="AD501" s="91"/>
      <c r="AE501" s="91"/>
      <c r="AF501" s="91"/>
      <c r="AG501" s="91"/>
      <c r="AH501" s="91"/>
      <c r="AI501" s="91"/>
      <c r="AJ501" s="91"/>
      <c r="AK501" s="91"/>
      <c r="AL501" s="91"/>
    </row>
    <row r="502" spans="1:38" ht="14.25" customHeight="1" x14ac:dyDescent="0.25">
      <c r="A502" s="38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95"/>
      <c r="O502" s="164"/>
      <c r="P502" s="164"/>
      <c r="Q502" s="200"/>
      <c r="R502" s="200"/>
      <c r="S502" s="200"/>
      <c r="T502" s="200"/>
      <c r="U502" s="200"/>
      <c r="V502" s="200"/>
      <c r="W502" s="96"/>
      <c r="X502" s="96"/>
      <c r="Y502" s="97"/>
      <c r="Z502" s="98"/>
      <c r="AA502" s="38"/>
      <c r="AB502" s="38"/>
      <c r="AC502" s="38"/>
      <c r="AD502" s="91"/>
      <c r="AE502" s="91"/>
      <c r="AF502" s="91"/>
      <c r="AG502" s="91"/>
      <c r="AH502" s="91"/>
      <c r="AI502" s="91"/>
      <c r="AJ502" s="91"/>
      <c r="AK502" s="91"/>
      <c r="AL502" s="91"/>
    </row>
    <row r="503" spans="1:38" ht="14.25" customHeight="1" x14ac:dyDescent="0.25">
      <c r="A503" s="38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95"/>
      <c r="O503" s="164"/>
      <c r="P503" s="164"/>
      <c r="Q503" s="200"/>
      <c r="R503" s="200"/>
      <c r="S503" s="200"/>
      <c r="T503" s="200"/>
      <c r="U503" s="200"/>
      <c r="V503" s="200"/>
      <c r="W503" s="96"/>
      <c r="X503" s="96"/>
      <c r="Y503" s="97"/>
      <c r="Z503" s="98"/>
      <c r="AA503" s="38"/>
      <c r="AB503" s="38"/>
      <c r="AC503" s="38"/>
      <c r="AD503" s="91"/>
      <c r="AE503" s="91"/>
      <c r="AF503" s="91"/>
      <c r="AG503" s="91"/>
      <c r="AH503" s="91"/>
      <c r="AI503" s="91"/>
      <c r="AJ503" s="91"/>
      <c r="AK503" s="91"/>
      <c r="AL503" s="91"/>
    </row>
    <row r="504" spans="1:38" ht="14.25" customHeight="1" x14ac:dyDescent="0.25">
      <c r="A504" s="38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95"/>
      <c r="O504" s="164"/>
      <c r="P504" s="164"/>
      <c r="Q504" s="200"/>
      <c r="R504" s="200"/>
      <c r="S504" s="200"/>
      <c r="T504" s="200"/>
      <c r="U504" s="200"/>
      <c r="V504" s="200"/>
      <c r="W504" s="96"/>
      <c r="X504" s="96"/>
      <c r="Y504" s="97"/>
      <c r="Z504" s="98"/>
      <c r="AA504" s="38"/>
      <c r="AB504" s="38"/>
      <c r="AC504" s="38"/>
      <c r="AD504" s="91"/>
      <c r="AE504" s="91"/>
      <c r="AF504" s="91"/>
      <c r="AG504" s="91"/>
      <c r="AH504" s="91"/>
      <c r="AI504" s="91"/>
      <c r="AJ504" s="91"/>
      <c r="AK504" s="91"/>
      <c r="AL504" s="91"/>
    </row>
    <row r="505" spans="1:38" ht="14.25" customHeight="1" x14ac:dyDescent="0.25">
      <c r="A505" s="38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95"/>
      <c r="O505" s="164"/>
      <c r="P505" s="164"/>
      <c r="Q505" s="200"/>
      <c r="R505" s="200"/>
      <c r="S505" s="200"/>
      <c r="T505" s="200"/>
      <c r="U505" s="200"/>
      <c r="V505" s="200"/>
      <c r="W505" s="96"/>
      <c r="X505" s="96"/>
      <c r="Y505" s="97"/>
      <c r="Z505" s="98"/>
      <c r="AA505" s="38"/>
      <c r="AB505" s="38"/>
      <c r="AC505" s="38"/>
      <c r="AD505" s="91"/>
      <c r="AE505" s="91"/>
      <c r="AF505" s="91"/>
      <c r="AG505" s="91"/>
      <c r="AH505" s="91"/>
      <c r="AI505" s="91"/>
      <c r="AJ505" s="91"/>
      <c r="AK505" s="91"/>
      <c r="AL505" s="91"/>
    </row>
    <row r="506" spans="1:38" ht="14.25" customHeight="1" x14ac:dyDescent="0.25">
      <c r="A506" s="38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95"/>
      <c r="O506" s="164"/>
      <c r="P506" s="164"/>
      <c r="Q506" s="200"/>
      <c r="R506" s="200"/>
      <c r="S506" s="200"/>
      <c r="T506" s="200"/>
      <c r="U506" s="200"/>
      <c r="V506" s="200"/>
      <c r="W506" s="96"/>
      <c r="X506" s="96"/>
      <c r="Y506" s="97"/>
      <c r="Z506" s="98"/>
      <c r="AA506" s="38"/>
      <c r="AB506" s="38"/>
      <c r="AC506" s="38"/>
      <c r="AD506" s="91"/>
      <c r="AE506" s="91"/>
      <c r="AF506" s="91"/>
      <c r="AG506" s="91"/>
      <c r="AH506" s="91"/>
      <c r="AI506" s="91"/>
      <c r="AJ506" s="91"/>
      <c r="AK506" s="91"/>
      <c r="AL506" s="91"/>
    </row>
    <row r="507" spans="1:38" ht="14.25" customHeight="1" x14ac:dyDescent="0.25">
      <c r="A507" s="38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95"/>
      <c r="O507" s="164"/>
      <c r="P507" s="164"/>
      <c r="Q507" s="200"/>
      <c r="R507" s="200"/>
      <c r="S507" s="200"/>
      <c r="T507" s="200"/>
      <c r="U507" s="200"/>
      <c r="V507" s="200"/>
      <c r="W507" s="96"/>
      <c r="X507" s="96"/>
      <c r="Y507" s="97"/>
      <c r="Z507" s="98"/>
      <c r="AA507" s="38"/>
      <c r="AB507" s="38"/>
      <c r="AC507" s="38"/>
      <c r="AD507" s="91"/>
      <c r="AE507" s="91"/>
      <c r="AF507" s="91"/>
      <c r="AG507" s="91"/>
      <c r="AH507" s="91"/>
      <c r="AI507" s="91"/>
      <c r="AJ507" s="91"/>
      <c r="AK507" s="91"/>
      <c r="AL507" s="91"/>
    </row>
    <row r="508" spans="1:38" ht="14.25" customHeight="1" x14ac:dyDescent="0.25">
      <c r="A508" s="38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95"/>
      <c r="O508" s="164"/>
      <c r="P508" s="164"/>
      <c r="Q508" s="200"/>
      <c r="R508" s="200"/>
      <c r="S508" s="200"/>
      <c r="T508" s="200"/>
      <c r="U508" s="200"/>
      <c r="V508" s="200"/>
      <c r="W508" s="96"/>
      <c r="X508" s="96"/>
      <c r="Y508" s="97"/>
      <c r="Z508" s="98"/>
      <c r="AA508" s="38"/>
      <c r="AB508" s="38"/>
      <c r="AC508" s="38"/>
      <c r="AD508" s="91"/>
      <c r="AE508" s="91"/>
      <c r="AF508" s="91"/>
      <c r="AG508" s="91"/>
      <c r="AH508" s="91"/>
      <c r="AI508" s="91"/>
      <c r="AJ508" s="91"/>
      <c r="AK508" s="91"/>
      <c r="AL508" s="91"/>
    </row>
    <row r="509" spans="1:38" ht="14.25" customHeight="1" x14ac:dyDescent="0.25">
      <c r="A509" s="38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95"/>
      <c r="O509" s="164"/>
      <c r="P509" s="164"/>
      <c r="Q509" s="200"/>
      <c r="R509" s="200"/>
      <c r="S509" s="200"/>
      <c r="T509" s="200"/>
      <c r="U509" s="200"/>
      <c r="V509" s="200"/>
      <c r="W509" s="96"/>
      <c r="X509" s="96"/>
      <c r="Y509" s="97"/>
      <c r="Z509" s="98"/>
      <c r="AA509" s="38"/>
      <c r="AB509" s="38"/>
      <c r="AC509" s="38"/>
      <c r="AD509" s="91"/>
      <c r="AE509" s="91"/>
      <c r="AF509" s="91"/>
      <c r="AG509" s="91"/>
      <c r="AH509" s="91"/>
      <c r="AI509" s="91"/>
      <c r="AJ509" s="91"/>
      <c r="AK509" s="91"/>
      <c r="AL509" s="91"/>
    </row>
    <row r="510" spans="1:38" ht="14.25" customHeight="1" x14ac:dyDescent="0.25">
      <c r="A510" s="38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95"/>
      <c r="O510" s="164"/>
      <c r="P510" s="164"/>
      <c r="Q510" s="200"/>
      <c r="R510" s="200"/>
      <c r="S510" s="200"/>
      <c r="T510" s="200"/>
      <c r="U510" s="200"/>
      <c r="V510" s="200"/>
      <c r="W510" s="96"/>
      <c r="X510" s="96"/>
      <c r="Y510" s="97"/>
      <c r="Z510" s="98"/>
      <c r="AA510" s="38"/>
      <c r="AB510" s="38"/>
      <c r="AC510" s="38"/>
      <c r="AD510" s="91"/>
      <c r="AE510" s="91"/>
      <c r="AF510" s="91"/>
      <c r="AG510" s="91"/>
      <c r="AH510" s="91"/>
      <c r="AI510" s="91"/>
      <c r="AJ510" s="91"/>
      <c r="AK510" s="91"/>
      <c r="AL510" s="91"/>
    </row>
    <row r="511" spans="1:38" ht="14.25" customHeight="1" x14ac:dyDescent="0.25">
      <c r="A511" s="38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95"/>
      <c r="O511" s="164"/>
      <c r="P511" s="164"/>
      <c r="Q511" s="200"/>
      <c r="R511" s="200"/>
      <c r="S511" s="200"/>
      <c r="T511" s="200"/>
      <c r="U511" s="200"/>
      <c r="V511" s="200"/>
      <c r="W511" s="96"/>
      <c r="X511" s="96"/>
      <c r="Y511" s="97"/>
      <c r="Z511" s="98"/>
      <c r="AA511" s="38"/>
      <c r="AB511" s="38"/>
      <c r="AC511" s="38"/>
      <c r="AD511" s="91"/>
      <c r="AE511" s="91"/>
      <c r="AF511" s="91"/>
      <c r="AG511" s="91"/>
      <c r="AH511" s="91"/>
      <c r="AI511" s="91"/>
      <c r="AJ511" s="91"/>
      <c r="AK511" s="91"/>
      <c r="AL511" s="91"/>
    </row>
    <row r="512" spans="1:38" ht="14.25" customHeight="1" x14ac:dyDescent="0.25">
      <c r="A512" s="38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95"/>
      <c r="O512" s="164"/>
      <c r="P512" s="164"/>
      <c r="Q512" s="200"/>
      <c r="R512" s="200"/>
      <c r="S512" s="200"/>
      <c r="T512" s="200"/>
      <c r="U512" s="200"/>
      <c r="V512" s="200"/>
      <c r="W512" s="96"/>
      <c r="X512" s="96"/>
      <c r="Y512" s="97"/>
      <c r="Z512" s="98"/>
      <c r="AA512" s="38"/>
      <c r="AB512" s="38"/>
      <c r="AC512" s="38"/>
      <c r="AD512" s="91"/>
      <c r="AE512" s="91"/>
      <c r="AF512" s="91"/>
      <c r="AG512" s="91"/>
      <c r="AH512" s="91"/>
      <c r="AI512" s="91"/>
      <c r="AJ512" s="91"/>
      <c r="AK512" s="91"/>
      <c r="AL512" s="91"/>
    </row>
    <row r="513" spans="1:38" ht="14.25" customHeight="1" x14ac:dyDescent="0.25">
      <c r="A513" s="38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95"/>
      <c r="O513" s="164"/>
      <c r="P513" s="164"/>
      <c r="Q513" s="200"/>
      <c r="R513" s="200"/>
      <c r="S513" s="200"/>
      <c r="T513" s="200"/>
      <c r="U513" s="200"/>
      <c r="V513" s="200"/>
      <c r="W513" s="96"/>
      <c r="X513" s="96"/>
      <c r="Y513" s="97"/>
      <c r="Z513" s="98"/>
      <c r="AA513" s="38"/>
      <c r="AB513" s="38"/>
      <c r="AC513" s="38"/>
      <c r="AD513" s="91"/>
      <c r="AE513" s="91"/>
      <c r="AF513" s="91"/>
      <c r="AG513" s="91"/>
      <c r="AH513" s="91"/>
      <c r="AI513" s="91"/>
      <c r="AJ513" s="91"/>
      <c r="AK513" s="91"/>
      <c r="AL513" s="91"/>
    </row>
    <row r="514" spans="1:38" ht="14.25" customHeight="1" x14ac:dyDescent="0.25">
      <c r="A514" s="38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95"/>
      <c r="O514" s="164"/>
      <c r="P514" s="164"/>
      <c r="Q514" s="200"/>
      <c r="R514" s="200"/>
      <c r="S514" s="200"/>
      <c r="T514" s="200"/>
      <c r="U514" s="200"/>
      <c r="V514" s="200"/>
      <c r="W514" s="96"/>
      <c r="X514" s="96"/>
      <c r="Y514" s="97"/>
      <c r="Z514" s="98"/>
      <c r="AA514" s="38"/>
      <c r="AB514" s="38"/>
      <c r="AC514" s="38"/>
      <c r="AD514" s="91"/>
      <c r="AE514" s="91"/>
      <c r="AF514" s="91"/>
      <c r="AG514" s="91"/>
      <c r="AH514" s="91"/>
      <c r="AI514" s="91"/>
      <c r="AJ514" s="91"/>
      <c r="AK514" s="91"/>
      <c r="AL514" s="91"/>
    </row>
    <row r="515" spans="1:38" ht="14.25" customHeight="1" x14ac:dyDescent="0.25">
      <c r="A515" s="38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95"/>
      <c r="O515" s="164"/>
      <c r="P515" s="164"/>
      <c r="Q515" s="200"/>
      <c r="R515" s="200"/>
      <c r="S515" s="200"/>
      <c r="T515" s="200"/>
      <c r="U515" s="200"/>
      <c r="V515" s="200"/>
      <c r="W515" s="96"/>
      <c r="X515" s="96"/>
      <c r="Y515" s="97"/>
      <c r="Z515" s="98"/>
      <c r="AA515" s="38"/>
      <c r="AB515" s="38"/>
      <c r="AC515" s="38"/>
      <c r="AD515" s="91"/>
      <c r="AE515" s="91"/>
      <c r="AF515" s="91"/>
      <c r="AG515" s="91"/>
      <c r="AH515" s="91"/>
      <c r="AI515" s="91"/>
      <c r="AJ515" s="91"/>
      <c r="AK515" s="91"/>
      <c r="AL515" s="91"/>
    </row>
    <row r="516" spans="1:38" ht="14.25" customHeight="1" x14ac:dyDescent="0.25">
      <c r="A516" s="38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95"/>
      <c r="O516" s="164"/>
      <c r="P516" s="164"/>
      <c r="Q516" s="200"/>
      <c r="R516" s="200"/>
      <c r="S516" s="200"/>
      <c r="T516" s="200"/>
      <c r="U516" s="200"/>
      <c r="V516" s="200"/>
      <c r="W516" s="96"/>
      <c r="X516" s="96"/>
      <c r="Y516" s="97"/>
      <c r="Z516" s="98"/>
      <c r="AA516" s="38"/>
      <c r="AB516" s="38"/>
      <c r="AC516" s="38"/>
      <c r="AD516" s="91"/>
      <c r="AE516" s="91"/>
      <c r="AF516" s="91"/>
      <c r="AG516" s="91"/>
      <c r="AH516" s="91"/>
      <c r="AI516" s="91"/>
      <c r="AJ516" s="91"/>
      <c r="AK516" s="91"/>
      <c r="AL516" s="91"/>
    </row>
    <row r="517" spans="1:38" ht="14.25" customHeight="1" x14ac:dyDescent="0.25">
      <c r="A517" s="38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95"/>
      <c r="O517" s="164"/>
      <c r="P517" s="164"/>
      <c r="Q517" s="200"/>
      <c r="R517" s="200"/>
      <c r="S517" s="200"/>
      <c r="T517" s="200"/>
      <c r="U517" s="200"/>
      <c r="V517" s="200"/>
      <c r="W517" s="96"/>
      <c r="X517" s="96"/>
      <c r="Y517" s="97"/>
      <c r="Z517" s="98"/>
      <c r="AA517" s="38"/>
      <c r="AB517" s="38"/>
      <c r="AC517" s="38"/>
      <c r="AD517" s="91"/>
      <c r="AE517" s="91"/>
      <c r="AF517" s="91"/>
      <c r="AG517" s="91"/>
      <c r="AH517" s="91"/>
      <c r="AI517" s="91"/>
      <c r="AJ517" s="91"/>
      <c r="AK517" s="91"/>
      <c r="AL517" s="91"/>
    </row>
    <row r="518" spans="1:38" ht="14.25" customHeight="1" x14ac:dyDescent="0.25">
      <c r="A518" s="38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95"/>
      <c r="O518" s="164"/>
      <c r="P518" s="164"/>
      <c r="Q518" s="200"/>
      <c r="R518" s="200"/>
      <c r="S518" s="200"/>
      <c r="T518" s="200"/>
      <c r="U518" s="200"/>
      <c r="V518" s="200"/>
      <c r="W518" s="96"/>
      <c r="X518" s="96"/>
      <c r="Y518" s="97"/>
      <c r="Z518" s="98"/>
      <c r="AA518" s="38"/>
      <c r="AB518" s="38"/>
      <c r="AC518" s="38"/>
      <c r="AD518" s="91"/>
      <c r="AE518" s="91"/>
      <c r="AF518" s="91"/>
      <c r="AG518" s="91"/>
      <c r="AH518" s="91"/>
      <c r="AI518" s="91"/>
      <c r="AJ518" s="91"/>
      <c r="AK518" s="91"/>
      <c r="AL518" s="91"/>
    </row>
    <row r="519" spans="1:38" ht="14.25" customHeight="1" x14ac:dyDescent="0.25">
      <c r="A519" s="38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95"/>
      <c r="O519" s="164"/>
      <c r="P519" s="164"/>
      <c r="Q519" s="200"/>
      <c r="R519" s="200"/>
      <c r="S519" s="200"/>
      <c r="T519" s="200"/>
      <c r="U519" s="200"/>
      <c r="V519" s="200"/>
      <c r="W519" s="96"/>
      <c r="X519" s="96"/>
      <c r="Y519" s="97"/>
      <c r="Z519" s="98"/>
      <c r="AA519" s="38"/>
      <c r="AB519" s="38"/>
      <c r="AC519" s="38"/>
      <c r="AD519" s="91"/>
      <c r="AE519" s="91"/>
      <c r="AF519" s="91"/>
      <c r="AG519" s="91"/>
      <c r="AH519" s="91"/>
      <c r="AI519" s="91"/>
      <c r="AJ519" s="91"/>
      <c r="AK519" s="91"/>
      <c r="AL519" s="91"/>
    </row>
    <row r="520" spans="1:38" ht="14.25" customHeight="1" x14ac:dyDescent="0.25">
      <c r="A520" s="38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95"/>
      <c r="O520" s="164"/>
      <c r="P520" s="164"/>
      <c r="Q520" s="200"/>
      <c r="R520" s="200"/>
      <c r="S520" s="200"/>
      <c r="T520" s="200"/>
      <c r="U520" s="200"/>
      <c r="V520" s="200"/>
      <c r="W520" s="96"/>
      <c r="X520" s="96"/>
      <c r="Y520" s="97"/>
      <c r="Z520" s="98"/>
      <c r="AA520" s="38"/>
      <c r="AB520" s="38"/>
      <c r="AC520" s="38"/>
      <c r="AD520" s="91"/>
      <c r="AE520" s="91"/>
      <c r="AF520" s="91"/>
      <c r="AG520" s="91"/>
      <c r="AH520" s="91"/>
      <c r="AI520" s="91"/>
      <c r="AJ520" s="91"/>
      <c r="AK520" s="91"/>
      <c r="AL520" s="91"/>
    </row>
    <row r="521" spans="1:38" ht="14.25" customHeight="1" x14ac:dyDescent="0.25">
      <c r="A521" s="38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95"/>
      <c r="O521" s="164"/>
      <c r="P521" s="164"/>
      <c r="Q521" s="200"/>
      <c r="R521" s="200"/>
      <c r="S521" s="200"/>
      <c r="T521" s="200"/>
      <c r="U521" s="200"/>
      <c r="V521" s="200"/>
      <c r="W521" s="96"/>
      <c r="X521" s="96"/>
      <c r="Y521" s="97"/>
      <c r="Z521" s="98"/>
      <c r="AA521" s="38"/>
      <c r="AB521" s="38"/>
      <c r="AC521" s="38"/>
      <c r="AD521" s="91"/>
      <c r="AE521" s="91"/>
      <c r="AF521" s="91"/>
      <c r="AG521" s="91"/>
      <c r="AH521" s="91"/>
      <c r="AI521" s="91"/>
      <c r="AJ521" s="91"/>
      <c r="AK521" s="91"/>
      <c r="AL521" s="91"/>
    </row>
    <row r="522" spans="1:38" ht="14.25" customHeight="1" x14ac:dyDescent="0.25">
      <c r="A522" s="38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95"/>
      <c r="O522" s="164"/>
      <c r="P522" s="164"/>
      <c r="Q522" s="200"/>
      <c r="R522" s="200"/>
      <c r="S522" s="200"/>
      <c r="T522" s="200"/>
      <c r="U522" s="200"/>
      <c r="V522" s="200"/>
      <c r="W522" s="96"/>
      <c r="X522" s="96"/>
      <c r="Y522" s="97"/>
      <c r="Z522" s="98"/>
      <c r="AA522" s="38"/>
      <c r="AB522" s="38"/>
      <c r="AC522" s="38"/>
      <c r="AD522" s="91"/>
      <c r="AE522" s="91"/>
      <c r="AF522" s="91"/>
      <c r="AG522" s="91"/>
      <c r="AH522" s="91"/>
      <c r="AI522" s="91"/>
      <c r="AJ522" s="91"/>
      <c r="AK522" s="91"/>
      <c r="AL522" s="91"/>
    </row>
    <row r="523" spans="1:38" ht="14.25" customHeight="1" x14ac:dyDescent="0.25">
      <c r="A523" s="38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95"/>
      <c r="O523" s="164"/>
      <c r="P523" s="164"/>
      <c r="Q523" s="200"/>
      <c r="R523" s="200"/>
      <c r="S523" s="200"/>
      <c r="T523" s="200"/>
      <c r="U523" s="200"/>
      <c r="V523" s="200"/>
      <c r="W523" s="96"/>
      <c r="X523" s="96"/>
      <c r="Y523" s="97"/>
      <c r="Z523" s="98"/>
      <c r="AA523" s="38"/>
      <c r="AB523" s="38"/>
      <c r="AC523" s="38"/>
      <c r="AD523" s="91"/>
      <c r="AE523" s="91"/>
      <c r="AF523" s="91"/>
      <c r="AG523" s="91"/>
      <c r="AH523" s="91"/>
      <c r="AI523" s="91"/>
      <c r="AJ523" s="91"/>
      <c r="AK523" s="91"/>
      <c r="AL523" s="91"/>
    </row>
    <row r="524" spans="1:38" ht="14.25" customHeight="1" x14ac:dyDescent="0.25">
      <c r="A524" s="38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95"/>
      <c r="O524" s="164"/>
      <c r="P524" s="164"/>
      <c r="Q524" s="200"/>
      <c r="R524" s="200"/>
      <c r="S524" s="200"/>
      <c r="T524" s="200"/>
      <c r="U524" s="200"/>
      <c r="V524" s="200"/>
      <c r="W524" s="96"/>
      <c r="X524" s="96"/>
      <c r="Y524" s="97"/>
      <c r="Z524" s="98"/>
      <c r="AA524" s="38"/>
      <c r="AB524" s="38"/>
      <c r="AC524" s="38"/>
      <c r="AD524" s="91"/>
      <c r="AE524" s="91"/>
      <c r="AF524" s="91"/>
      <c r="AG524" s="91"/>
      <c r="AH524" s="91"/>
      <c r="AI524" s="91"/>
      <c r="AJ524" s="91"/>
      <c r="AK524" s="91"/>
      <c r="AL524" s="91"/>
    </row>
    <row r="525" spans="1:38" ht="14.25" customHeight="1" x14ac:dyDescent="0.25">
      <c r="A525" s="38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95"/>
      <c r="O525" s="164"/>
      <c r="P525" s="164"/>
      <c r="Q525" s="200"/>
      <c r="R525" s="200"/>
      <c r="S525" s="200"/>
      <c r="T525" s="200"/>
      <c r="U525" s="200"/>
      <c r="V525" s="200"/>
      <c r="W525" s="96"/>
      <c r="X525" s="96"/>
      <c r="Y525" s="97"/>
      <c r="Z525" s="98"/>
      <c r="AA525" s="38"/>
      <c r="AB525" s="38"/>
      <c r="AC525" s="38"/>
      <c r="AD525" s="91"/>
      <c r="AE525" s="91"/>
      <c r="AF525" s="91"/>
      <c r="AG525" s="91"/>
      <c r="AH525" s="91"/>
      <c r="AI525" s="91"/>
      <c r="AJ525" s="91"/>
      <c r="AK525" s="91"/>
      <c r="AL525" s="91"/>
    </row>
    <row r="526" spans="1:38" ht="14.25" customHeight="1" x14ac:dyDescent="0.25">
      <c r="A526" s="38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95"/>
      <c r="O526" s="164"/>
      <c r="P526" s="164"/>
      <c r="Q526" s="200"/>
      <c r="R526" s="200"/>
      <c r="S526" s="200"/>
      <c r="T526" s="200"/>
      <c r="U526" s="200"/>
      <c r="V526" s="200"/>
      <c r="W526" s="96"/>
      <c r="X526" s="96"/>
      <c r="Y526" s="97"/>
      <c r="Z526" s="98"/>
      <c r="AA526" s="38"/>
      <c r="AB526" s="38"/>
      <c r="AC526" s="38"/>
      <c r="AD526" s="91"/>
      <c r="AE526" s="91"/>
      <c r="AF526" s="91"/>
      <c r="AG526" s="91"/>
      <c r="AH526" s="91"/>
      <c r="AI526" s="91"/>
      <c r="AJ526" s="91"/>
      <c r="AK526" s="91"/>
      <c r="AL526" s="91"/>
    </row>
    <row r="527" spans="1:38" ht="14.25" customHeight="1" x14ac:dyDescent="0.25">
      <c r="A527" s="38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95"/>
      <c r="O527" s="164"/>
      <c r="P527" s="164"/>
      <c r="Q527" s="200"/>
      <c r="R527" s="200"/>
      <c r="S527" s="200"/>
      <c r="T527" s="200"/>
      <c r="U527" s="200"/>
      <c r="V527" s="200"/>
      <c r="W527" s="96"/>
      <c r="X527" s="96"/>
      <c r="Y527" s="97"/>
      <c r="Z527" s="98"/>
      <c r="AA527" s="38"/>
      <c r="AB527" s="38"/>
      <c r="AC527" s="38"/>
      <c r="AD527" s="91"/>
      <c r="AE527" s="91"/>
      <c r="AF527" s="91"/>
      <c r="AG527" s="91"/>
      <c r="AH527" s="91"/>
      <c r="AI527" s="91"/>
      <c r="AJ527" s="91"/>
      <c r="AK527" s="91"/>
      <c r="AL527" s="91"/>
    </row>
    <row r="528" spans="1:38" ht="14.25" customHeight="1" x14ac:dyDescent="0.25">
      <c r="A528" s="38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95"/>
      <c r="O528" s="164"/>
      <c r="P528" s="164"/>
      <c r="Q528" s="200"/>
      <c r="R528" s="200"/>
      <c r="S528" s="200"/>
      <c r="T528" s="200"/>
      <c r="U528" s="200"/>
      <c r="V528" s="200"/>
      <c r="W528" s="96"/>
      <c r="X528" s="96"/>
      <c r="Y528" s="97"/>
      <c r="Z528" s="98"/>
      <c r="AA528" s="38"/>
      <c r="AB528" s="38"/>
      <c r="AC528" s="38"/>
      <c r="AD528" s="91"/>
      <c r="AE528" s="91"/>
      <c r="AF528" s="91"/>
      <c r="AG528" s="91"/>
      <c r="AH528" s="91"/>
      <c r="AI528" s="91"/>
      <c r="AJ528" s="91"/>
      <c r="AK528" s="91"/>
      <c r="AL528" s="91"/>
    </row>
    <row r="529" spans="1:38" ht="14.25" customHeight="1" x14ac:dyDescent="0.25">
      <c r="A529" s="38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95"/>
      <c r="O529" s="164"/>
      <c r="P529" s="164"/>
      <c r="Q529" s="200"/>
      <c r="R529" s="200"/>
      <c r="S529" s="200"/>
      <c r="T529" s="200"/>
      <c r="U529" s="200"/>
      <c r="V529" s="200"/>
      <c r="W529" s="96"/>
      <c r="X529" s="96"/>
      <c r="Y529" s="97"/>
      <c r="Z529" s="98"/>
      <c r="AA529" s="38"/>
      <c r="AB529" s="38"/>
      <c r="AC529" s="38"/>
      <c r="AD529" s="91"/>
      <c r="AE529" s="91"/>
      <c r="AF529" s="91"/>
      <c r="AG529" s="91"/>
      <c r="AH529" s="91"/>
      <c r="AI529" s="91"/>
      <c r="AJ529" s="91"/>
      <c r="AK529" s="91"/>
      <c r="AL529" s="91"/>
    </row>
    <row r="530" spans="1:38" ht="14.25" customHeight="1" x14ac:dyDescent="0.25">
      <c r="A530" s="38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95"/>
      <c r="O530" s="164"/>
      <c r="P530" s="164"/>
      <c r="Q530" s="200"/>
      <c r="R530" s="200"/>
      <c r="S530" s="200"/>
      <c r="T530" s="200"/>
      <c r="U530" s="200"/>
      <c r="V530" s="200"/>
      <c r="W530" s="96"/>
      <c r="X530" s="96"/>
      <c r="Y530" s="97"/>
      <c r="Z530" s="98"/>
      <c r="AA530" s="38"/>
      <c r="AB530" s="38"/>
      <c r="AC530" s="38"/>
      <c r="AD530" s="91"/>
      <c r="AE530" s="91"/>
      <c r="AF530" s="91"/>
      <c r="AG530" s="91"/>
      <c r="AH530" s="91"/>
      <c r="AI530" s="91"/>
      <c r="AJ530" s="91"/>
      <c r="AK530" s="91"/>
      <c r="AL530" s="91"/>
    </row>
    <row r="531" spans="1:38" ht="14.25" customHeight="1" x14ac:dyDescent="0.25">
      <c r="A531" s="38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95"/>
      <c r="O531" s="164"/>
      <c r="P531" s="164"/>
      <c r="Q531" s="200"/>
      <c r="R531" s="200"/>
      <c r="S531" s="200"/>
      <c r="T531" s="200"/>
      <c r="U531" s="200"/>
      <c r="V531" s="200"/>
      <c r="W531" s="96"/>
      <c r="X531" s="96"/>
      <c r="Y531" s="97"/>
      <c r="Z531" s="98"/>
      <c r="AA531" s="38"/>
      <c r="AB531" s="38"/>
      <c r="AC531" s="38"/>
      <c r="AD531" s="91"/>
      <c r="AE531" s="91"/>
      <c r="AF531" s="91"/>
      <c r="AG531" s="91"/>
      <c r="AH531" s="91"/>
      <c r="AI531" s="91"/>
      <c r="AJ531" s="91"/>
      <c r="AK531" s="91"/>
      <c r="AL531" s="91"/>
    </row>
    <row r="532" spans="1:38" ht="14.25" customHeight="1" x14ac:dyDescent="0.25">
      <c r="A532" s="38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95"/>
      <c r="O532" s="164"/>
      <c r="P532" s="164"/>
      <c r="Q532" s="200"/>
      <c r="R532" s="200"/>
      <c r="S532" s="200"/>
      <c r="T532" s="200"/>
      <c r="U532" s="200"/>
      <c r="V532" s="200"/>
      <c r="W532" s="96"/>
      <c r="X532" s="96"/>
      <c r="Y532" s="97"/>
      <c r="Z532" s="98"/>
      <c r="AA532" s="38"/>
      <c r="AB532" s="38"/>
      <c r="AC532" s="38"/>
      <c r="AD532" s="91"/>
      <c r="AE532" s="91"/>
      <c r="AF532" s="91"/>
      <c r="AG532" s="91"/>
      <c r="AH532" s="91"/>
      <c r="AI532" s="91"/>
      <c r="AJ532" s="91"/>
      <c r="AK532" s="91"/>
      <c r="AL532" s="91"/>
    </row>
    <row r="533" spans="1:38" ht="14.25" customHeight="1" x14ac:dyDescent="0.25">
      <c r="A533" s="38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95"/>
      <c r="O533" s="164"/>
      <c r="P533" s="164"/>
      <c r="Q533" s="200"/>
      <c r="R533" s="200"/>
      <c r="S533" s="200"/>
      <c r="T533" s="200"/>
      <c r="U533" s="200"/>
      <c r="V533" s="200"/>
      <c r="W533" s="96"/>
      <c r="X533" s="96"/>
      <c r="Y533" s="97"/>
      <c r="Z533" s="98"/>
      <c r="AA533" s="38"/>
      <c r="AB533" s="38"/>
      <c r="AC533" s="38"/>
      <c r="AD533" s="91"/>
      <c r="AE533" s="91"/>
      <c r="AF533" s="91"/>
      <c r="AG533" s="91"/>
      <c r="AH533" s="91"/>
      <c r="AI533" s="91"/>
      <c r="AJ533" s="91"/>
      <c r="AK533" s="91"/>
      <c r="AL533" s="91"/>
    </row>
    <row r="534" spans="1:38" ht="14.25" customHeight="1" x14ac:dyDescent="0.25">
      <c r="A534" s="38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95"/>
      <c r="O534" s="164"/>
      <c r="P534" s="164"/>
      <c r="Q534" s="200"/>
      <c r="R534" s="200"/>
      <c r="S534" s="200"/>
      <c r="T534" s="200"/>
      <c r="U534" s="200"/>
      <c r="V534" s="200"/>
      <c r="W534" s="96"/>
      <c r="X534" s="96"/>
      <c r="Y534" s="97"/>
      <c r="Z534" s="98"/>
      <c r="AA534" s="38"/>
      <c r="AB534" s="38"/>
      <c r="AC534" s="38"/>
      <c r="AD534" s="91"/>
      <c r="AE534" s="91"/>
      <c r="AF534" s="91"/>
      <c r="AG534" s="91"/>
      <c r="AH534" s="91"/>
      <c r="AI534" s="91"/>
      <c r="AJ534" s="91"/>
      <c r="AK534" s="91"/>
      <c r="AL534" s="91"/>
    </row>
    <row r="535" spans="1:38" ht="14.25" customHeight="1" x14ac:dyDescent="0.25">
      <c r="A535" s="38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95"/>
      <c r="O535" s="164"/>
      <c r="P535" s="164"/>
      <c r="Q535" s="200"/>
      <c r="R535" s="200"/>
      <c r="S535" s="200"/>
      <c r="T535" s="200"/>
      <c r="U535" s="200"/>
      <c r="V535" s="200"/>
      <c r="W535" s="96"/>
      <c r="X535" s="96"/>
      <c r="Y535" s="97"/>
      <c r="Z535" s="98"/>
      <c r="AA535" s="38"/>
      <c r="AB535" s="38"/>
      <c r="AC535" s="38"/>
      <c r="AD535" s="91"/>
      <c r="AE535" s="91"/>
      <c r="AF535" s="91"/>
      <c r="AG535" s="91"/>
      <c r="AH535" s="91"/>
      <c r="AI535" s="91"/>
      <c r="AJ535" s="91"/>
      <c r="AK535" s="91"/>
      <c r="AL535" s="91"/>
    </row>
    <row r="536" spans="1:38" ht="14.25" customHeight="1" x14ac:dyDescent="0.25">
      <c r="A536" s="38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95"/>
      <c r="O536" s="164"/>
      <c r="P536" s="164"/>
      <c r="Q536" s="200"/>
      <c r="R536" s="200"/>
      <c r="S536" s="200"/>
      <c r="T536" s="200"/>
      <c r="U536" s="200"/>
      <c r="V536" s="200"/>
      <c r="W536" s="96"/>
      <c r="X536" s="96"/>
      <c r="Y536" s="97"/>
      <c r="Z536" s="98"/>
      <c r="AA536" s="38"/>
      <c r="AB536" s="38"/>
      <c r="AC536" s="38"/>
      <c r="AD536" s="91"/>
      <c r="AE536" s="91"/>
      <c r="AF536" s="91"/>
      <c r="AG536" s="91"/>
      <c r="AH536" s="91"/>
      <c r="AI536" s="91"/>
      <c r="AJ536" s="91"/>
      <c r="AK536" s="91"/>
      <c r="AL536" s="91"/>
    </row>
    <row r="537" spans="1:38" ht="14.25" customHeight="1" x14ac:dyDescent="0.25">
      <c r="A537" s="38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95"/>
      <c r="O537" s="164"/>
      <c r="P537" s="164"/>
      <c r="Q537" s="200"/>
      <c r="R537" s="200"/>
      <c r="S537" s="200"/>
      <c r="T537" s="200"/>
      <c r="U537" s="200"/>
      <c r="V537" s="200"/>
      <c r="W537" s="96"/>
      <c r="X537" s="96"/>
      <c r="Y537" s="97"/>
      <c r="Z537" s="98"/>
      <c r="AA537" s="38"/>
      <c r="AB537" s="38"/>
      <c r="AC537" s="38"/>
      <c r="AD537" s="91"/>
      <c r="AE537" s="91"/>
      <c r="AF537" s="91"/>
      <c r="AG537" s="91"/>
      <c r="AH537" s="91"/>
      <c r="AI537" s="91"/>
      <c r="AJ537" s="91"/>
      <c r="AK537" s="91"/>
      <c r="AL537" s="91"/>
    </row>
    <row r="538" spans="1:38" ht="14.25" customHeight="1" x14ac:dyDescent="0.25">
      <c r="A538" s="38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95"/>
      <c r="O538" s="164"/>
      <c r="P538" s="164"/>
      <c r="Q538" s="200"/>
      <c r="R538" s="200"/>
      <c r="S538" s="200"/>
      <c r="T538" s="200"/>
      <c r="U538" s="200"/>
      <c r="V538" s="200"/>
      <c r="W538" s="96"/>
      <c r="X538" s="96"/>
      <c r="Y538" s="97"/>
      <c r="Z538" s="98"/>
      <c r="AA538" s="38"/>
      <c r="AB538" s="38"/>
      <c r="AC538" s="38"/>
      <c r="AD538" s="91"/>
      <c r="AE538" s="91"/>
      <c r="AF538" s="91"/>
      <c r="AG538" s="91"/>
      <c r="AH538" s="91"/>
      <c r="AI538" s="91"/>
      <c r="AJ538" s="91"/>
      <c r="AK538" s="91"/>
      <c r="AL538" s="91"/>
    </row>
    <row r="539" spans="1:38" ht="14.25" customHeight="1" x14ac:dyDescent="0.25">
      <c r="A539" s="38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95"/>
      <c r="O539" s="164"/>
      <c r="P539" s="164"/>
      <c r="Q539" s="200"/>
      <c r="R539" s="200"/>
      <c r="S539" s="200"/>
      <c r="T539" s="200"/>
      <c r="U539" s="200"/>
      <c r="V539" s="200"/>
      <c r="W539" s="96"/>
      <c r="X539" s="96"/>
      <c r="Y539" s="97"/>
      <c r="Z539" s="98"/>
      <c r="AA539" s="38"/>
      <c r="AB539" s="38"/>
      <c r="AC539" s="38"/>
      <c r="AD539" s="91"/>
      <c r="AE539" s="91"/>
      <c r="AF539" s="91"/>
      <c r="AG539" s="91"/>
      <c r="AH539" s="91"/>
      <c r="AI539" s="91"/>
      <c r="AJ539" s="91"/>
      <c r="AK539" s="91"/>
      <c r="AL539" s="91"/>
    </row>
    <row r="540" spans="1:38" ht="14.25" customHeight="1" x14ac:dyDescent="0.25">
      <c r="A540" s="38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95"/>
      <c r="O540" s="164"/>
      <c r="P540" s="164"/>
      <c r="Q540" s="200"/>
      <c r="R540" s="200"/>
      <c r="S540" s="200"/>
      <c r="T540" s="200"/>
      <c r="U540" s="200"/>
      <c r="V540" s="200"/>
      <c r="W540" s="96"/>
      <c r="X540" s="96"/>
      <c r="Y540" s="97"/>
      <c r="Z540" s="98"/>
      <c r="AA540" s="38"/>
      <c r="AB540" s="38"/>
      <c r="AC540" s="38"/>
      <c r="AD540" s="91"/>
      <c r="AE540" s="91"/>
      <c r="AF540" s="91"/>
      <c r="AG540" s="91"/>
      <c r="AH540" s="91"/>
      <c r="AI540" s="91"/>
      <c r="AJ540" s="91"/>
      <c r="AK540" s="91"/>
      <c r="AL540" s="91"/>
    </row>
    <row r="541" spans="1:38" ht="14.25" customHeight="1" x14ac:dyDescent="0.25">
      <c r="A541" s="38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95"/>
      <c r="O541" s="164"/>
      <c r="P541" s="164"/>
      <c r="Q541" s="200"/>
      <c r="R541" s="200"/>
      <c r="S541" s="200"/>
      <c r="T541" s="200"/>
      <c r="U541" s="200"/>
      <c r="V541" s="200"/>
      <c r="W541" s="96"/>
      <c r="X541" s="96"/>
      <c r="Y541" s="97"/>
      <c r="Z541" s="98"/>
      <c r="AA541" s="38"/>
      <c r="AB541" s="38"/>
      <c r="AC541" s="38"/>
      <c r="AD541" s="91"/>
      <c r="AE541" s="91"/>
      <c r="AF541" s="91"/>
      <c r="AG541" s="91"/>
      <c r="AH541" s="91"/>
      <c r="AI541" s="91"/>
      <c r="AJ541" s="91"/>
      <c r="AK541" s="91"/>
      <c r="AL541" s="91"/>
    </row>
    <row r="542" spans="1:38" ht="14.25" customHeight="1" x14ac:dyDescent="0.25">
      <c r="A542" s="38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95"/>
      <c r="O542" s="164"/>
      <c r="P542" s="164"/>
      <c r="Q542" s="200"/>
      <c r="R542" s="200"/>
      <c r="S542" s="200"/>
      <c r="T542" s="200"/>
      <c r="U542" s="200"/>
      <c r="V542" s="200"/>
      <c r="W542" s="96"/>
      <c r="X542" s="96"/>
      <c r="Y542" s="97"/>
      <c r="Z542" s="98"/>
      <c r="AA542" s="38"/>
      <c r="AB542" s="38"/>
      <c r="AC542" s="38"/>
      <c r="AD542" s="91"/>
      <c r="AE542" s="91"/>
      <c r="AF542" s="91"/>
      <c r="AG542" s="91"/>
      <c r="AH542" s="91"/>
      <c r="AI542" s="91"/>
      <c r="AJ542" s="91"/>
      <c r="AK542" s="91"/>
      <c r="AL542" s="91"/>
    </row>
    <row r="543" spans="1:38" ht="14.25" customHeight="1" x14ac:dyDescent="0.25">
      <c r="A543" s="38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95"/>
      <c r="O543" s="164"/>
      <c r="P543" s="164"/>
      <c r="Q543" s="200"/>
      <c r="R543" s="200"/>
      <c r="S543" s="200"/>
      <c r="T543" s="200"/>
      <c r="U543" s="200"/>
      <c r="V543" s="200"/>
      <c r="W543" s="96"/>
      <c r="X543" s="96"/>
      <c r="Y543" s="97"/>
      <c r="Z543" s="98"/>
      <c r="AA543" s="38"/>
      <c r="AB543" s="38"/>
      <c r="AC543" s="38"/>
      <c r="AD543" s="91"/>
      <c r="AE543" s="91"/>
      <c r="AF543" s="91"/>
      <c r="AG543" s="91"/>
      <c r="AH543" s="91"/>
      <c r="AI543" s="91"/>
      <c r="AJ543" s="91"/>
      <c r="AK543" s="91"/>
      <c r="AL543" s="91"/>
    </row>
    <row r="544" spans="1:38" ht="14.25" customHeight="1" x14ac:dyDescent="0.25">
      <c r="A544" s="38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95"/>
      <c r="O544" s="164"/>
      <c r="P544" s="164"/>
      <c r="Q544" s="200"/>
      <c r="R544" s="200"/>
      <c r="S544" s="200"/>
      <c r="T544" s="200"/>
      <c r="U544" s="200"/>
      <c r="V544" s="200"/>
      <c r="W544" s="96"/>
      <c r="X544" s="96"/>
      <c r="Y544" s="97"/>
      <c r="Z544" s="98"/>
      <c r="AA544" s="38"/>
      <c r="AB544" s="38"/>
      <c r="AC544" s="38"/>
      <c r="AD544" s="91"/>
      <c r="AE544" s="91"/>
      <c r="AF544" s="91"/>
      <c r="AG544" s="91"/>
      <c r="AH544" s="91"/>
      <c r="AI544" s="91"/>
      <c r="AJ544" s="91"/>
      <c r="AK544" s="91"/>
      <c r="AL544" s="91"/>
    </row>
    <row r="545" spans="1:38" ht="14.25" customHeight="1" x14ac:dyDescent="0.25">
      <c r="A545" s="38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95"/>
      <c r="O545" s="164"/>
      <c r="P545" s="164"/>
      <c r="Q545" s="200"/>
      <c r="R545" s="200"/>
      <c r="S545" s="200"/>
      <c r="T545" s="200"/>
      <c r="U545" s="200"/>
      <c r="V545" s="200"/>
      <c r="W545" s="96"/>
      <c r="X545" s="96"/>
      <c r="Y545" s="97"/>
      <c r="Z545" s="98"/>
      <c r="AA545" s="38"/>
      <c r="AB545" s="38"/>
      <c r="AC545" s="38"/>
      <c r="AD545" s="91"/>
      <c r="AE545" s="91"/>
      <c r="AF545" s="91"/>
      <c r="AG545" s="91"/>
      <c r="AH545" s="91"/>
      <c r="AI545" s="91"/>
      <c r="AJ545" s="91"/>
      <c r="AK545" s="91"/>
      <c r="AL545" s="91"/>
    </row>
    <row r="546" spans="1:38" ht="14.25" customHeight="1" x14ac:dyDescent="0.25">
      <c r="A546" s="38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95"/>
      <c r="O546" s="164"/>
      <c r="P546" s="164"/>
      <c r="Q546" s="200"/>
      <c r="R546" s="200"/>
      <c r="S546" s="200"/>
      <c r="T546" s="200"/>
      <c r="U546" s="200"/>
      <c r="V546" s="200"/>
      <c r="W546" s="96"/>
      <c r="X546" s="96"/>
      <c r="Y546" s="97"/>
      <c r="Z546" s="98"/>
      <c r="AA546" s="38"/>
      <c r="AB546" s="38"/>
      <c r="AC546" s="38"/>
      <c r="AD546" s="91"/>
      <c r="AE546" s="91"/>
      <c r="AF546" s="91"/>
      <c r="AG546" s="91"/>
      <c r="AH546" s="91"/>
      <c r="AI546" s="91"/>
      <c r="AJ546" s="91"/>
      <c r="AK546" s="91"/>
      <c r="AL546" s="91"/>
    </row>
    <row r="547" spans="1:38" ht="14.25" customHeight="1" x14ac:dyDescent="0.25">
      <c r="A547" s="38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95"/>
      <c r="O547" s="164"/>
      <c r="P547" s="164"/>
      <c r="Q547" s="200"/>
      <c r="R547" s="200"/>
      <c r="S547" s="200"/>
      <c r="T547" s="200"/>
      <c r="U547" s="200"/>
      <c r="V547" s="200"/>
      <c r="W547" s="96"/>
      <c r="X547" s="96"/>
      <c r="Y547" s="97"/>
      <c r="Z547" s="98"/>
      <c r="AA547" s="38"/>
      <c r="AB547" s="38"/>
      <c r="AC547" s="38"/>
      <c r="AD547" s="91"/>
      <c r="AE547" s="91"/>
      <c r="AF547" s="91"/>
      <c r="AG547" s="91"/>
      <c r="AH547" s="91"/>
      <c r="AI547" s="91"/>
      <c r="AJ547" s="91"/>
      <c r="AK547" s="91"/>
      <c r="AL547" s="91"/>
    </row>
    <row r="548" spans="1:38" ht="14.25" customHeight="1" x14ac:dyDescent="0.25">
      <c r="A548" s="38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95"/>
      <c r="O548" s="164"/>
      <c r="P548" s="164"/>
      <c r="Q548" s="200"/>
      <c r="R548" s="200"/>
      <c r="S548" s="200"/>
      <c r="T548" s="200"/>
      <c r="U548" s="200"/>
      <c r="V548" s="200"/>
      <c r="W548" s="96"/>
      <c r="X548" s="96"/>
      <c r="Y548" s="97"/>
      <c r="Z548" s="98"/>
      <c r="AA548" s="38"/>
      <c r="AB548" s="38"/>
      <c r="AC548" s="38"/>
      <c r="AD548" s="91"/>
      <c r="AE548" s="91"/>
      <c r="AF548" s="91"/>
      <c r="AG548" s="91"/>
      <c r="AH548" s="91"/>
      <c r="AI548" s="91"/>
      <c r="AJ548" s="91"/>
      <c r="AK548" s="91"/>
      <c r="AL548" s="91"/>
    </row>
    <row r="549" spans="1:38" ht="14.25" customHeight="1" x14ac:dyDescent="0.25">
      <c r="A549" s="38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95"/>
      <c r="O549" s="164"/>
      <c r="P549" s="164"/>
      <c r="Q549" s="200"/>
      <c r="R549" s="200"/>
      <c r="S549" s="200"/>
      <c r="T549" s="200"/>
      <c r="U549" s="200"/>
      <c r="V549" s="200"/>
      <c r="W549" s="96"/>
      <c r="X549" s="96"/>
      <c r="Y549" s="97"/>
      <c r="Z549" s="98"/>
      <c r="AA549" s="38"/>
      <c r="AB549" s="38"/>
      <c r="AC549" s="38"/>
      <c r="AD549" s="91"/>
      <c r="AE549" s="91"/>
      <c r="AF549" s="91"/>
      <c r="AG549" s="91"/>
      <c r="AH549" s="91"/>
      <c r="AI549" s="91"/>
      <c r="AJ549" s="91"/>
      <c r="AK549" s="91"/>
      <c r="AL549" s="91"/>
    </row>
    <row r="550" spans="1:38" ht="14.25" customHeight="1" x14ac:dyDescent="0.25">
      <c r="A550" s="38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95"/>
      <c r="O550" s="164"/>
      <c r="P550" s="164"/>
      <c r="Q550" s="200"/>
      <c r="R550" s="200"/>
      <c r="S550" s="200"/>
      <c r="T550" s="200"/>
      <c r="U550" s="200"/>
      <c r="V550" s="200"/>
      <c r="W550" s="96"/>
      <c r="X550" s="96"/>
      <c r="Y550" s="97"/>
      <c r="Z550" s="98"/>
      <c r="AA550" s="38"/>
      <c r="AB550" s="38"/>
      <c r="AC550" s="38"/>
      <c r="AD550" s="91"/>
      <c r="AE550" s="91"/>
      <c r="AF550" s="91"/>
      <c r="AG550" s="91"/>
      <c r="AH550" s="91"/>
      <c r="AI550" s="91"/>
      <c r="AJ550" s="91"/>
      <c r="AK550" s="91"/>
      <c r="AL550" s="91"/>
    </row>
    <row r="551" spans="1:38" ht="14.25" customHeight="1" x14ac:dyDescent="0.25">
      <c r="A551" s="38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95"/>
      <c r="O551" s="164"/>
      <c r="P551" s="164"/>
      <c r="Q551" s="200"/>
      <c r="R551" s="200"/>
      <c r="S551" s="200"/>
      <c r="T551" s="200"/>
      <c r="U551" s="200"/>
      <c r="V551" s="200"/>
      <c r="W551" s="96"/>
      <c r="X551" s="96"/>
      <c r="Y551" s="97"/>
      <c r="Z551" s="98"/>
      <c r="AA551" s="38"/>
      <c r="AB551" s="38"/>
      <c r="AC551" s="38"/>
      <c r="AD551" s="91"/>
      <c r="AE551" s="91"/>
      <c r="AF551" s="91"/>
      <c r="AG551" s="91"/>
      <c r="AH551" s="91"/>
      <c r="AI551" s="91"/>
      <c r="AJ551" s="91"/>
      <c r="AK551" s="91"/>
      <c r="AL551" s="91"/>
    </row>
    <row r="552" spans="1:38" ht="14.25" customHeight="1" x14ac:dyDescent="0.25">
      <c r="A552" s="91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95"/>
      <c r="O552" s="164"/>
      <c r="P552" s="164"/>
      <c r="Q552" s="200"/>
      <c r="R552" s="200"/>
      <c r="S552" s="200"/>
      <c r="T552" s="200"/>
      <c r="U552" s="200"/>
      <c r="V552" s="200"/>
      <c r="W552" s="96"/>
      <c r="X552" s="96"/>
      <c r="Y552" s="97"/>
      <c r="Z552" s="98"/>
      <c r="AA552" s="38"/>
      <c r="AB552" s="38"/>
      <c r="AC552" s="38"/>
      <c r="AD552" s="91"/>
      <c r="AE552" s="91"/>
      <c r="AF552" s="91"/>
      <c r="AG552" s="91"/>
      <c r="AH552" s="91"/>
      <c r="AI552" s="91"/>
      <c r="AJ552" s="91"/>
      <c r="AK552" s="91"/>
      <c r="AL552" s="91"/>
    </row>
    <row r="553" spans="1:38" ht="14.25" customHeight="1" x14ac:dyDescent="0.25">
      <c r="A553" s="91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95"/>
      <c r="O553" s="164"/>
      <c r="P553" s="164"/>
      <c r="Q553" s="200"/>
      <c r="R553" s="200"/>
      <c r="S553" s="200"/>
      <c r="T553" s="200"/>
      <c r="U553" s="200"/>
      <c r="V553" s="200"/>
      <c r="W553" s="96"/>
      <c r="X553" s="96"/>
      <c r="Y553" s="97"/>
      <c r="Z553" s="98"/>
      <c r="AA553" s="38"/>
      <c r="AB553" s="38"/>
      <c r="AC553" s="38"/>
      <c r="AD553" s="91"/>
      <c r="AE553" s="91"/>
      <c r="AF553" s="91"/>
      <c r="AG553" s="91"/>
      <c r="AH553" s="91"/>
      <c r="AI553" s="91"/>
      <c r="AJ553" s="91"/>
      <c r="AK553" s="91"/>
      <c r="AL553" s="91"/>
    </row>
    <row r="554" spans="1:38" ht="14.25" customHeight="1" x14ac:dyDescent="0.25">
      <c r="A554" s="65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</row>
    <row r="555" spans="1:38" ht="14.25" customHeight="1" x14ac:dyDescent="0.25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</row>
    <row r="556" spans="1:38" ht="14.25" customHeight="1" x14ac:dyDescent="0.25">
      <c r="A556" s="93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9"/>
      <c r="M556" s="39"/>
      <c r="N556" s="39"/>
      <c r="O556" s="38"/>
      <c r="P556" s="38"/>
      <c r="Q556" s="38"/>
      <c r="R556" s="40"/>
      <c r="S556" s="40"/>
      <c r="T556" s="40"/>
      <c r="U556" s="40"/>
      <c r="V556" s="39"/>
      <c r="W556" s="38"/>
      <c r="X556" s="38"/>
      <c r="Y556" s="38"/>
      <c r="Z556" s="38"/>
      <c r="AA556" s="38"/>
      <c r="AB556" s="38"/>
      <c r="AC556" s="38"/>
      <c r="AD556" s="38"/>
      <c r="AE556" s="91"/>
      <c r="AF556" s="91"/>
      <c r="AG556" s="91"/>
      <c r="AH556" s="91"/>
      <c r="AI556" s="91"/>
      <c r="AJ556" s="91"/>
      <c r="AK556" s="91"/>
      <c r="AL556" s="91"/>
    </row>
    <row r="557" spans="1:38" ht="14.25" customHeight="1" x14ac:dyDescent="0.25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</row>
    <row r="558" spans="1:38" ht="14.25" customHeight="1" x14ac:dyDescent="0.25">
      <c r="A558" s="91"/>
      <c r="B558" s="201"/>
      <c r="C558" s="202"/>
      <c r="D558" s="202"/>
      <c r="E558" s="165"/>
      <c r="F558" s="165"/>
      <c r="G558" s="165"/>
      <c r="H558" s="201"/>
      <c r="I558" s="201"/>
      <c r="J558" s="201"/>
      <c r="K558" s="201"/>
      <c r="L558" s="201"/>
      <c r="M558" s="201"/>
      <c r="N558" s="201"/>
      <c r="O558" s="201"/>
      <c r="P558" s="201"/>
      <c r="Q558" s="165"/>
      <c r="R558" s="91"/>
      <c r="S558" s="91"/>
      <c r="T558" s="91"/>
      <c r="U558" s="91"/>
      <c r="V558" s="91"/>
      <c r="W558" s="93"/>
      <c r="X558" s="93"/>
      <c r="Y558" s="37"/>
      <c r="Z558" s="93"/>
      <c r="AA558" s="91"/>
      <c r="AB558" s="91"/>
      <c r="AC558" s="91"/>
      <c r="AD558" s="93"/>
      <c r="AE558" s="91"/>
      <c r="AF558" s="91"/>
      <c r="AG558" s="91"/>
      <c r="AH558" s="91"/>
      <c r="AI558" s="91"/>
      <c r="AJ558" s="91"/>
      <c r="AK558" s="91"/>
      <c r="AL558" s="91"/>
    </row>
    <row r="559" spans="1:38" ht="14.25" customHeight="1" x14ac:dyDescent="0.25">
      <c r="A559" s="91"/>
      <c r="B559" s="203"/>
      <c r="C559" s="203"/>
      <c r="D559" s="203"/>
      <c r="E559" s="99"/>
      <c r="F559" s="99"/>
      <c r="G559" s="99"/>
      <c r="H559" s="204"/>
      <c r="I559" s="204"/>
      <c r="J559" s="204"/>
      <c r="K559" s="204"/>
      <c r="L559" s="205"/>
      <c r="M559" s="205"/>
      <c r="N559" s="205"/>
      <c r="O559" s="205"/>
      <c r="P559" s="205"/>
      <c r="Q559" s="101"/>
      <c r="R559" s="101"/>
      <c r="S559" s="91"/>
      <c r="T559" s="91"/>
      <c r="U559" s="91"/>
      <c r="V559" s="91"/>
      <c r="W559" s="91"/>
      <c r="X559" s="91"/>
      <c r="Y559" s="103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</row>
    <row r="560" spans="1:38" ht="14.25" customHeight="1" x14ac:dyDescent="0.25">
      <c r="A560" s="91"/>
      <c r="B560" s="203"/>
      <c r="C560" s="203"/>
      <c r="D560" s="203"/>
      <c r="E560" s="99"/>
      <c r="F560" s="99"/>
      <c r="G560" s="99"/>
      <c r="H560" s="204"/>
      <c r="I560" s="204"/>
      <c r="J560" s="204"/>
      <c r="K560" s="204"/>
      <c r="L560" s="205"/>
      <c r="M560" s="205"/>
      <c r="N560" s="205"/>
      <c r="O560" s="205"/>
      <c r="P560" s="205"/>
      <c r="Q560" s="101"/>
      <c r="R560" s="101"/>
      <c r="S560" s="91"/>
      <c r="T560" s="91"/>
      <c r="U560" s="91"/>
      <c r="V560" s="91"/>
      <c r="W560" s="91"/>
      <c r="X560" s="91"/>
      <c r="Y560" s="103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</row>
    <row r="561" spans="1:38" ht="14.25" customHeight="1" x14ac:dyDescent="0.25">
      <c r="A561" s="91"/>
      <c r="B561" s="203"/>
      <c r="C561" s="203"/>
      <c r="D561" s="203"/>
      <c r="E561" s="99"/>
      <c r="F561" s="99"/>
      <c r="G561" s="99"/>
      <c r="H561" s="204"/>
      <c r="I561" s="204"/>
      <c r="J561" s="204"/>
      <c r="K561" s="204"/>
      <c r="L561" s="205"/>
      <c r="M561" s="205"/>
      <c r="N561" s="205"/>
      <c r="O561" s="205"/>
      <c r="P561" s="205"/>
      <c r="Q561" s="101"/>
      <c r="R561" s="101"/>
      <c r="S561" s="91"/>
      <c r="T561" s="91"/>
      <c r="U561" s="91"/>
      <c r="V561" s="91"/>
      <c r="W561" s="91"/>
      <c r="X561" s="91"/>
      <c r="Y561" s="103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</row>
    <row r="562" spans="1:38" ht="14.25" customHeight="1" x14ac:dyDescent="0.25">
      <c r="A562" s="91"/>
      <c r="B562" s="203"/>
      <c r="C562" s="203"/>
      <c r="D562" s="203"/>
      <c r="E562" s="99"/>
      <c r="F562" s="99"/>
      <c r="G562" s="99"/>
      <c r="H562" s="204"/>
      <c r="I562" s="204"/>
      <c r="J562" s="204"/>
      <c r="K562" s="204"/>
      <c r="L562" s="205"/>
      <c r="M562" s="205"/>
      <c r="N562" s="205"/>
      <c r="O562" s="205"/>
      <c r="P562" s="205"/>
      <c r="Q562" s="101"/>
      <c r="R562" s="101"/>
      <c r="S562" s="91"/>
      <c r="T562" s="91"/>
      <c r="U562" s="91"/>
      <c r="V562" s="91"/>
      <c r="W562" s="91"/>
      <c r="X562" s="91"/>
      <c r="Y562" s="103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</row>
    <row r="563" spans="1:38" ht="14.25" customHeight="1" x14ac:dyDescent="0.25">
      <c r="A563" s="91"/>
      <c r="B563" s="203"/>
      <c r="C563" s="203"/>
      <c r="D563" s="203"/>
      <c r="E563" s="99"/>
      <c r="F563" s="99"/>
      <c r="G563" s="99"/>
      <c r="H563" s="204"/>
      <c r="I563" s="204"/>
      <c r="J563" s="204"/>
      <c r="K563" s="204"/>
      <c r="L563" s="205"/>
      <c r="M563" s="205"/>
      <c r="N563" s="205"/>
      <c r="O563" s="205"/>
      <c r="P563" s="205"/>
      <c r="Q563" s="101"/>
      <c r="R563" s="101"/>
      <c r="S563" s="91"/>
      <c r="T563" s="91"/>
      <c r="U563" s="91"/>
      <c r="V563" s="91"/>
      <c r="W563" s="91"/>
      <c r="X563" s="91"/>
      <c r="Y563" s="103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</row>
    <row r="564" spans="1:38" ht="14.25" customHeight="1" x14ac:dyDescent="0.25">
      <c r="A564" s="91"/>
      <c r="B564" s="203"/>
      <c r="C564" s="203"/>
      <c r="D564" s="203"/>
      <c r="E564" s="99"/>
      <c r="F564" s="99"/>
      <c r="G564" s="99"/>
      <c r="H564" s="204"/>
      <c r="I564" s="204"/>
      <c r="J564" s="204"/>
      <c r="K564" s="204"/>
      <c r="L564" s="205"/>
      <c r="M564" s="205"/>
      <c r="N564" s="205"/>
      <c r="O564" s="205"/>
      <c r="P564" s="205"/>
      <c r="Q564" s="101"/>
      <c r="R564" s="101"/>
      <c r="S564" s="91"/>
      <c r="T564" s="91"/>
      <c r="U564" s="91"/>
      <c r="V564" s="91"/>
      <c r="W564" s="91"/>
      <c r="X564" s="91"/>
      <c r="Y564" s="103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</row>
    <row r="565" spans="1:38" ht="14.25" customHeight="1" x14ac:dyDescent="0.25">
      <c r="A565" s="91"/>
      <c r="B565" s="203"/>
      <c r="C565" s="203"/>
      <c r="D565" s="203"/>
      <c r="E565" s="99"/>
      <c r="F565" s="99"/>
      <c r="G565" s="99"/>
      <c r="H565" s="204"/>
      <c r="I565" s="204"/>
      <c r="J565" s="204"/>
      <c r="K565" s="204"/>
      <c r="L565" s="205"/>
      <c r="M565" s="205"/>
      <c r="N565" s="205"/>
      <c r="O565" s="205"/>
      <c r="P565" s="205"/>
      <c r="Q565" s="101"/>
      <c r="R565" s="101"/>
      <c r="S565" s="91"/>
      <c r="T565" s="91"/>
      <c r="U565" s="91"/>
      <c r="V565" s="91"/>
      <c r="W565" s="91"/>
      <c r="X565" s="91"/>
      <c r="Y565" s="103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</row>
    <row r="566" spans="1:38" ht="14.25" customHeight="1" x14ac:dyDescent="0.25">
      <c r="A566" s="91"/>
      <c r="B566" s="203"/>
      <c r="C566" s="203"/>
      <c r="D566" s="203"/>
      <c r="E566" s="99"/>
      <c r="F566" s="99"/>
      <c r="G566" s="99"/>
      <c r="H566" s="204"/>
      <c r="I566" s="204"/>
      <c r="J566" s="204"/>
      <c r="K566" s="204"/>
      <c r="L566" s="205"/>
      <c r="M566" s="205"/>
      <c r="N566" s="205"/>
      <c r="O566" s="205"/>
      <c r="P566" s="205"/>
      <c r="Q566" s="101"/>
      <c r="R566" s="101"/>
      <c r="S566" s="91"/>
      <c r="T566" s="91"/>
      <c r="U566" s="91"/>
      <c r="V566" s="91"/>
      <c r="W566" s="91"/>
      <c r="X566" s="91"/>
      <c r="Y566" s="103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</row>
    <row r="567" spans="1:38" ht="14.25" customHeight="1" x14ac:dyDescent="0.25">
      <c r="A567" s="91"/>
      <c r="B567" s="203"/>
      <c r="C567" s="203"/>
      <c r="D567" s="203"/>
      <c r="E567" s="99"/>
      <c r="F567" s="99"/>
      <c r="G567" s="99"/>
      <c r="H567" s="204"/>
      <c r="I567" s="204"/>
      <c r="J567" s="204"/>
      <c r="K567" s="204"/>
      <c r="L567" s="205"/>
      <c r="M567" s="205"/>
      <c r="N567" s="205"/>
      <c r="O567" s="205"/>
      <c r="P567" s="205"/>
      <c r="Q567" s="101"/>
      <c r="R567" s="101"/>
      <c r="S567" s="91"/>
      <c r="T567" s="91"/>
      <c r="U567" s="91"/>
      <c r="V567" s="91"/>
      <c r="W567" s="91"/>
      <c r="X567" s="91"/>
      <c r="Y567" s="103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</row>
    <row r="568" spans="1:38" ht="14.25" customHeight="1" x14ac:dyDescent="0.25">
      <c r="A568" s="91"/>
      <c r="B568" s="203"/>
      <c r="C568" s="203"/>
      <c r="D568" s="203"/>
      <c r="E568" s="99"/>
      <c r="F568" s="99"/>
      <c r="G568" s="99"/>
      <c r="H568" s="204"/>
      <c r="I568" s="204"/>
      <c r="J568" s="204"/>
      <c r="K568" s="204"/>
      <c r="L568" s="205"/>
      <c r="M568" s="205"/>
      <c r="N568" s="205"/>
      <c r="O568" s="205"/>
      <c r="P568" s="205"/>
      <c r="Q568" s="101"/>
      <c r="R568" s="101"/>
      <c r="S568" s="91"/>
      <c r="T568" s="91"/>
      <c r="U568" s="91"/>
      <c r="V568" s="91"/>
      <c r="W568" s="91"/>
      <c r="X568" s="91"/>
      <c r="Y568" s="103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</row>
    <row r="569" spans="1:38" ht="14.25" customHeight="1" x14ac:dyDescent="0.25">
      <c r="A569" s="91"/>
      <c r="B569" s="203"/>
      <c r="C569" s="203"/>
      <c r="D569" s="203"/>
      <c r="E569" s="99"/>
      <c r="F569" s="99"/>
      <c r="G569" s="99"/>
      <c r="H569" s="204"/>
      <c r="I569" s="204"/>
      <c r="J569" s="204"/>
      <c r="K569" s="204"/>
      <c r="L569" s="205"/>
      <c r="M569" s="205"/>
      <c r="N569" s="205"/>
      <c r="O569" s="205"/>
      <c r="P569" s="205"/>
      <c r="Q569" s="101"/>
      <c r="R569" s="101"/>
      <c r="S569" s="91"/>
      <c r="T569" s="91"/>
      <c r="U569" s="91"/>
      <c r="V569" s="91"/>
      <c r="W569" s="91"/>
      <c r="X569" s="91"/>
      <c r="Y569" s="103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</row>
    <row r="570" spans="1:38" ht="14.25" customHeight="1" x14ac:dyDescent="0.25">
      <c r="A570" s="91"/>
      <c r="B570" s="203"/>
      <c r="C570" s="203"/>
      <c r="D570" s="203"/>
      <c r="E570" s="99"/>
      <c r="F570" s="99"/>
      <c r="G570" s="99"/>
      <c r="H570" s="204"/>
      <c r="I570" s="204"/>
      <c r="J570" s="204"/>
      <c r="K570" s="204"/>
      <c r="L570" s="205"/>
      <c r="M570" s="205"/>
      <c r="N570" s="205"/>
      <c r="O570" s="205"/>
      <c r="P570" s="205"/>
      <c r="Q570" s="101"/>
      <c r="R570" s="101"/>
      <c r="S570" s="91"/>
      <c r="T570" s="91"/>
      <c r="U570" s="91"/>
      <c r="V570" s="91"/>
      <c r="W570" s="91"/>
      <c r="X570" s="91"/>
      <c r="Y570" s="103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</row>
    <row r="571" spans="1:38" ht="14.25" customHeight="1" x14ac:dyDescent="0.25">
      <c r="A571" s="91"/>
      <c r="B571" s="203"/>
      <c r="C571" s="203"/>
      <c r="D571" s="203"/>
      <c r="E571" s="99"/>
      <c r="F571" s="99"/>
      <c r="G571" s="99"/>
      <c r="H571" s="204"/>
      <c r="I571" s="204"/>
      <c r="J571" s="204"/>
      <c r="K571" s="204"/>
      <c r="L571" s="205"/>
      <c r="M571" s="205"/>
      <c r="N571" s="205"/>
      <c r="O571" s="205"/>
      <c r="P571" s="205"/>
      <c r="Q571" s="101"/>
      <c r="R571" s="101"/>
      <c r="S571" s="91"/>
      <c r="T571" s="91"/>
      <c r="U571" s="91"/>
      <c r="V571" s="91"/>
      <c r="W571" s="91"/>
      <c r="X571" s="91"/>
      <c r="Y571" s="103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</row>
    <row r="572" spans="1:38" ht="14.25" customHeight="1" x14ac:dyDescent="0.25">
      <c r="A572" s="91"/>
      <c r="B572" s="203"/>
      <c r="C572" s="203"/>
      <c r="D572" s="203"/>
      <c r="E572" s="99"/>
      <c r="F572" s="99"/>
      <c r="G572" s="99"/>
      <c r="H572" s="204"/>
      <c r="I572" s="204"/>
      <c r="J572" s="204"/>
      <c r="K572" s="204"/>
      <c r="L572" s="205"/>
      <c r="M572" s="205"/>
      <c r="N572" s="205"/>
      <c r="O572" s="205"/>
      <c r="P572" s="205"/>
      <c r="Q572" s="101"/>
      <c r="R572" s="101"/>
      <c r="S572" s="91"/>
      <c r="T572" s="91"/>
      <c r="U572" s="91"/>
      <c r="V572" s="91"/>
      <c r="W572" s="91"/>
      <c r="X572" s="91"/>
      <c r="Y572" s="103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</row>
    <row r="573" spans="1:38" ht="14.25" customHeight="1" x14ac:dyDescent="0.25">
      <c r="A573" s="91"/>
      <c r="B573" s="203"/>
      <c r="C573" s="203"/>
      <c r="D573" s="203"/>
      <c r="E573" s="99"/>
      <c r="F573" s="99"/>
      <c r="G573" s="99"/>
      <c r="H573" s="204"/>
      <c r="I573" s="204"/>
      <c r="J573" s="204"/>
      <c r="K573" s="204"/>
      <c r="L573" s="205"/>
      <c r="M573" s="205"/>
      <c r="N573" s="205"/>
      <c r="O573" s="205"/>
      <c r="P573" s="205"/>
      <c r="Q573" s="101"/>
      <c r="R573" s="101"/>
      <c r="S573" s="91"/>
      <c r="T573" s="91"/>
      <c r="U573" s="91"/>
      <c r="V573" s="91"/>
      <c r="W573" s="91"/>
      <c r="X573" s="91"/>
      <c r="Y573" s="103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</row>
    <row r="574" spans="1:38" ht="14.25" customHeight="1" x14ac:dyDescent="0.25">
      <c r="A574" s="91"/>
      <c r="B574" s="203"/>
      <c r="C574" s="203"/>
      <c r="D574" s="203"/>
      <c r="E574" s="99"/>
      <c r="F574" s="99"/>
      <c r="G574" s="99"/>
      <c r="H574" s="204"/>
      <c r="I574" s="204"/>
      <c r="J574" s="204"/>
      <c r="K574" s="204"/>
      <c r="L574" s="205"/>
      <c r="M574" s="205"/>
      <c r="N574" s="205"/>
      <c r="O574" s="205"/>
      <c r="P574" s="205"/>
      <c r="Q574" s="101"/>
      <c r="R574" s="101"/>
      <c r="S574" s="91"/>
      <c r="T574" s="91"/>
      <c r="U574" s="91"/>
      <c r="V574" s="91"/>
      <c r="W574" s="91"/>
      <c r="X574" s="91"/>
      <c r="Y574" s="103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</row>
    <row r="575" spans="1:38" ht="14.25" customHeight="1" x14ac:dyDescent="0.25">
      <c r="A575" s="91"/>
      <c r="B575" s="203"/>
      <c r="C575" s="203"/>
      <c r="D575" s="203"/>
      <c r="E575" s="99"/>
      <c r="F575" s="99"/>
      <c r="G575" s="99"/>
      <c r="H575" s="204"/>
      <c r="I575" s="204"/>
      <c r="J575" s="204"/>
      <c r="K575" s="204"/>
      <c r="L575" s="205"/>
      <c r="M575" s="205"/>
      <c r="N575" s="205"/>
      <c r="O575" s="205"/>
      <c r="P575" s="205"/>
      <c r="Q575" s="101"/>
      <c r="R575" s="101"/>
      <c r="S575" s="91"/>
      <c r="T575" s="91"/>
      <c r="U575" s="91"/>
      <c r="V575" s="91"/>
      <c r="W575" s="91"/>
      <c r="X575" s="91"/>
      <c r="Y575" s="103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</row>
    <row r="576" spans="1:38" ht="14.25" customHeight="1" x14ac:dyDescent="0.25">
      <c r="A576" s="91"/>
      <c r="B576" s="203"/>
      <c r="C576" s="203"/>
      <c r="D576" s="203"/>
      <c r="E576" s="99"/>
      <c r="F576" s="99"/>
      <c r="G576" s="99"/>
      <c r="H576" s="204"/>
      <c r="I576" s="204"/>
      <c r="J576" s="204"/>
      <c r="K576" s="204"/>
      <c r="L576" s="205"/>
      <c r="M576" s="205"/>
      <c r="N576" s="205"/>
      <c r="O576" s="205"/>
      <c r="P576" s="205"/>
      <c r="Q576" s="101"/>
      <c r="R576" s="101"/>
      <c r="S576" s="91"/>
      <c r="T576" s="91"/>
      <c r="U576" s="91"/>
      <c r="V576" s="91"/>
      <c r="W576" s="91"/>
      <c r="X576" s="91"/>
      <c r="Y576" s="103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</row>
    <row r="577" spans="1:38" ht="14.25" customHeight="1" x14ac:dyDescent="0.25">
      <c r="A577" s="91"/>
      <c r="B577" s="203"/>
      <c r="C577" s="203"/>
      <c r="D577" s="203"/>
      <c r="E577" s="99"/>
      <c r="F577" s="99"/>
      <c r="G577" s="99"/>
      <c r="H577" s="204"/>
      <c r="I577" s="204"/>
      <c r="J577" s="204"/>
      <c r="K577" s="204"/>
      <c r="L577" s="205"/>
      <c r="M577" s="205"/>
      <c r="N577" s="205"/>
      <c r="O577" s="205"/>
      <c r="P577" s="205"/>
      <c r="Q577" s="101"/>
      <c r="R577" s="101"/>
      <c r="S577" s="91"/>
      <c r="T577" s="91"/>
      <c r="U577" s="91"/>
      <c r="V577" s="91"/>
      <c r="W577" s="91"/>
      <c r="X577" s="91"/>
      <c r="Y577" s="102"/>
      <c r="Z577" s="10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</row>
    <row r="578" spans="1:38" ht="14.25" customHeight="1" x14ac:dyDescent="0.25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105"/>
      <c r="M578" s="105"/>
      <c r="N578" s="105"/>
      <c r="O578" s="105"/>
      <c r="P578" s="105"/>
      <c r="Q578" s="91"/>
      <c r="R578" s="91"/>
      <c r="S578" s="91"/>
      <c r="T578" s="91"/>
      <c r="U578" s="91"/>
      <c r="V578" s="91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</row>
    <row r="579" spans="1:38" ht="14.25" customHeight="1" x14ac:dyDescent="0.25">
      <c r="A579" s="38"/>
      <c r="B579" s="91"/>
      <c r="C579" s="91"/>
      <c r="D579" s="91"/>
      <c r="E579" s="91"/>
      <c r="F579" s="91"/>
      <c r="G579" s="91"/>
      <c r="H579" s="91"/>
      <c r="I579" s="91"/>
      <c r="J579" s="91"/>
      <c r="K579" s="105"/>
      <c r="L579" s="105"/>
      <c r="M579" s="105"/>
      <c r="N579" s="105"/>
      <c r="O579" s="105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</row>
    <row r="580" spans="1:38" ht="14.25" customHeight="1" x14ac:dyDescent="0.25">
      <c r="A580" s="38"/>
      <c r="B580" s="201"/>
      <c r="C580" s="202"/>
      <c r="D580" s="202"/>
      <c r="E580" s="206"/>
      <c r="F580" s="206"/>
      <c r="G580" s="206"/>
      <c r="H580" s="206"/>
      <c r="I580" s="206"/>
      <c r="J580" s="206"/>
      <c r="K580" s="206"/>
      <c r="L580" s="206"/>
      <c r="M580" s="206"/>
      <c r="N580" s="165"/>
      <c r="O580" s="165"/>
      <c r="P580" s="201"/>
      <c r="Q580" s="201"/>
      <c r="R580" s="201"/>
      <c r="S580" s="201"/>
      <c r="T580" s="201"/>
      <c r="U580" s="201"/>
      <c r="V580" s="165"/>
      <c r="W580" s="165"/>
      <c r="X580" s="165"/>
      <c r="Y580" s="165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</row>
    <row r="581" spans="1:38" ht="14.25" customHeight="1" x14ac:dyDescent="0.25">
      <c r="A581" s="38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95"/>
      <c r="O581" s="164"/>
      <c r="P581" s="200"/>
      <c r="Q581" s="200"/>
      <c r="R581" s="200"/>
      <c r="S581" s="200"/>
      <c r="T581" s="200"/>
      <c r="U581" s="200"/>
      <c r="V581" s="96"/>
      <c r="W581" s="96"/>
      <c r="X581" s="97"/>
      <c r="Y581" s="98"/>
      <c r="Z581" s="38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</row>
    <row r="582" spans="1:38" ht="14.25" customHeight="1" x14ac:dyDescent="0.25">
      <c r="A582" s="38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95"/>
      <c r="O582" s="164"/>
      <c r="P582" s="200"/>
      <c r="Q582" s="200"/>
      <c r="R582" s="200"/>
      <c r="S582" s="200"/>
      <c r="T582" s="200"/>
      <c r="U582" s="200"/>
      <c r="V582" s="96"/>
      <c r="W582" s="96"/>
      <c r="X582" s="97"/>
      <c r="Y582" s="98"/>
      <c r="Z582" s="38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</row>
    <row r="583" spans="1:38" ht="14.25" customHeight="1" x14ac:dyDescent="0.25">
      <c r="A583" s="38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95"/>
      <c r="O583" s="164"/>
      <c r="P583" s="200"/>
      <c r="Q583" s="200"/>
      <c r="R583" s="200"/>
      <c r="S583" s="200"/>
      <c r="T583" s="200"/>
      <c r="U583" s="200"/>
      <c r="V583" s="96"/>
      <c r="W583" s="96"/>
      <c r="X583" s="97"/>
      <c r="Y583" s="98"/>
      <c r="Z583" s="38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</row>
    <row r="584" spans="1:38" ht="14.25" customHeight="1" x14ac:dyDescent="0.25">
      <c r="A584" s="38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95"/>
      <c r="O584" s="164"/>
      <c r="P584" s="200"/>
      <c r="Q584" s="200"/>
      <c r="R584" s="200"/>
      <c r="S584" s="200"/>
      <c r="T584" s="200"/>
      <c r="U584" s="200"/>
      <c r="V584" s="96"/>
      <c r="W584" s="96"/>
      <c r="X584" s="97"/>
      <c r="Y584" s="98"/>
      <c r="Z584" s="38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</row>
    <row r="585" spans="1:38" ht="14.25" customHeight="1" x14ac:dyDescent="0.25">
      <c r="A585" s="38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95"/>
      <c r="O585" s="164"/>
      <c r="P585" s="200"/>
      <c r="Q585" s="200"/>
      <c r="R585" s="200"/>
      <c r="S585" s="200"/>
      <c r="T585" s="200"/>
      <c r="U585" s="200"/>
      <c r="V585" s="96"/>
      <c r="W585" s="96"/>
      <c r="X585" s="97"/>
      <c r="Y585" s="98"/>
      <c r="Z585" s="38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</row>
    <row r="586" spans="1:38" ht="14.25" customHeight="1" x14ac:dyDescent="0.25">
      <c r="A586" s="38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95"/>
      <c r="O586" s="164"/>
      <c r="P586" s="200"/>
      <c r="Q586" s="200"/>
      <c r="R586" s="200"/>
      <c r="S586" s="200"/>
      <c r="T586" s="200"/>
      <c r="U586" s="200"/>
      <c r="V586" s="96"/>
      <c r="W586" s="96"/>
      <c r="X586" s="97"/>
      <c r="Y586" s="98"/>
      <c r="Z586" s="38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</row>
    <row r="587" spans="1:38" ht="14.25" customHeight="1" x14ac:dyDescent="0.25">
      <c r="A587" s="38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95"/>
      <c r="O587" s="164"/>
      <c r="P587" s="200"/>
      <c r="Q587" s="200"/>
      <c r="R587" s="200"/>
      <c r="S587" s="200"/>
      <c r="T587" s="200"/>
      <c r="U587" s="200"/>
      <c r="V587" s="96"/>
      <c r="W587" s="96"/>
      <c r="X587" s="97"/>
      <c r="Y587" s="98"/>
      <c r="Z587" s="38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</row>
    <row r="588" spans="1:38" ht="14.25" customHeight="1" x14ac:dyDescent="0.25">
      <c r="A588" s="38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95"/>
      <c r="O588" s="164"/>
      <c r="P588" s="200"/>
      <c r="Q588" s="200"/>
      <c r="R588" s="200"/>
      <c r="S588" s="200"/>
      <c r="T588" s="200"/>
      <c r="U588" s="200"/>
      <c r="V588" s="96"/>
      <c r="W588" s="96"/>
      <c r="X588" s="97"/>
      <c r="Y588" s="98"/>
      <c r="Z588" s="38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</row>
    <row r="589" spans="1:38" ht="14.25" customHeight="1" x14ac:dyDescent="0.25">
      <c r="A589" s="38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95"/>
      <c r="O589" s="164"/>
      <c r="P589" s="200"/>
      <c r="Q589" s="200"/>
      <c r="R589" s="200"/>
      <c r="S589" s="200"/>
      <c r="T589" s="200"/>
      <c r="U589" s="200"/>
      <c r="V589" s="96"/>
      <c r="W589" s="96"/>
      <c r="X589" s="97"/>
      <c r="Y589" s="98"/>
      <c r="Z589" s="38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</row>
    <row r="590" spans="1:38" ht="14.25" customHeight="1" x14ac:dyDescent="0.25">
      <c r="A590" s="38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95"/>
      <c r="O590" s="164"/>
      <c r="P590" s="200"/>
      <c r="Q590" s="200"/>
      <c r="R590" s="200"/>
      <c r="S590" s="200"/>
      <c r="T590" s="200"/>
      <c r="U590" s="200"/>
      <c r="V590" s="96"/>
      <c r="W590" s="96"/>
      <c r="X590" s="97"/>
      <c r="Y590" s="98"/>
      <c r="Z590" s="38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</row>
    <row r="591" spans="1:38" ht="14.25" customHeight="1" x14ac:dyDescent="0.25">
      <c r="A591" s="38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95"/>
      <c r="O591" s="164"/>
      <c r="P591" s="200"/>
      <c r="Q591" s="200"/>
      <c r="R591" s="200"/>
      <c r="S591" s="200"/>
      <c r="T591" s="200"/>
      <c r="U591" s="200"/>
      <c r="V591" s="96"/>
      <c r="W591" s="96"/>
      <c r="X591" s="97"/>
      <c r="Y591" s="98"/>
      <c r="Z591" s="38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</row>
    <row r="592" spans="1:38" ht="14.25" customHeight="1" x14ac:dyDescent="0.25">
      <c r="A592" s="38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95"/>
      <c r="O592" s="164"/>
      <c r="P592" s="200"/>
      <c r="Q592" s="200"/>
      <c r="R592" s="200"/>
      <c r="S592" s="200"/>
      <c r="T592" s="200"/>
      <c r="U592" s="200"/>
      <c r="V592" s="96"/>
      <c r="W592" s="96"/>
      <c r="X592" s="97"/>
      <c r="Y592" s="98"/>
      <c r="Z592" s="38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</row>
    <row r="593" spans="1:38" ht="14.25" customHeight="1" x14ac:dyDescent="0.25">
      <c r="A593" s="38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95"/>
      <c r="O593" s="164"/>
      <c r="P593" s="200"/>
      <c r="Q593" s="200"/>
      <c r="R593" s="200"/>
      <c r="S593" s="200"/>
      <c r="T593" s="200"/>
      <c r="U593" s="200"/>
      <c r="V593" s="96"/>
      <c r="W593" s="96"/>
      <c r="X593" s="97"/>
      <c r="Y593" s="98"/>
      <c r="Z593" s="38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</row>
    <row r="594" spans="1:38" ht="14.25" customHeight="1" x14ac:dyDescent="0.25">
      <c r="A594" s="38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95"/>
      <c r="O594" s="164"/>
      <c r="P594" s="200"/>
      <c r="Q594" s="200"/>
      <c r="R594" s="200"/>
      <c r="S594" s="200"/>
      <c r="T594" s="200"/>
      <c r="U594" s="200"/>
      <c r="V594" s="96"/>
      <c r="W594" s="96"/>
      <c r="X594" s="97"/>
      <c r="Y594" s="98"/>
      <c r="Z594" s="38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</row>
    <row r="595" spans="1:38" ht="14.25" customHeight="1" x14ac:dyDescent="0.25">
      <c r="A595" s="38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95"/>
      <c r="O595" s="164"/>
      <c r="P595" s="200"/>
      <c r="Q595" s="200"/>
      <c r="R595" s="200"/>
      <c r="S595" s="200"/>
      <c r="T595" s="200"/>
      <c r="U595" s="200"/>
      <c r="V595" s="96"/>
      <c r="W595" s="96"/>
      <c r="X595" s="97"/>
      <c r="Y595" s="98"/>
      <c r="Z595" s="38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</row>
    <row r="596" spans="1:38" ht="14.25" customHeight="1" x14ac:dyDescent="0.25">
      <c r="A596" s="38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95"/>
      <c r="O596" s="164"/>
      <c r="P596" s="200"/>
      <c r="Q596" s="200"/>
      <c r="R596" s="200"/>
      <c r="S596" s="200"/>
      <c r="T596" s="200"/>
      <c r="U596" s="200"/>
      <c r="V596" s="96"/>
      <c r="W596" s="96"/>
      <c r="X596" s="97"/>
      <c r="Y596" s="98"/>
      <c r="Z596" s="38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</row>
    <row r="597" spans="1:38" ht="14.25" customHeight="1" x14ac:dyDescent="0.25">
      <c r="A597" s="38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95"/>
      <c r="O597" s="164"/>
      <c r="P597" s="200"/>
      <c r="Q597" s="200"/>
      <c r="R597" s="200"/>
      <c r="S597" s="200"/>
      <c r="T597" s="200"/>
      <c r="U597" s="200"/>
      <c r="V597" s="96"/>
      <c r="W597" s="96"/>
      <c r="X597" s="97"/>
      <c r="Y597" s="98"/>
      <c r="Z597" s="38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</row>
    <row r="598" spans="1:38" ht="14.25" customHeight="1" x14ac:dyDescent="0.25">
      <c r="A598" s="38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95"/>
      <c r="O598" s="164"/>
      <c r="P598" s="200"/>
      <c r="Q598" s="200"/>
      <c r="R598" s="200"/>
      <c r="S598" s="200"/>
      <c r="T598" s="200"/>
      <c r="U598" s="200"/>
      <c r="V598" s="96"/>
      <c r="W598" s="96"/>
      <c r="X598" s="97"/>
      <c r="Y598" s="98"/>
      <c r="Z598" s="38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</row>
    <row r="599" spans="1:38" ht="14.25" customHeight="1" x14ac:dyDescent="0.25">
      <c r="A599" s="38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95"/>
      <c r="O599" s="164"/>
      <c r="P599" s="200"/>
      <c r="Q599" s="200"/>
      <c r="R599" s="200"/>
      <c r="S599" s="200"/>
      <c r="T599" s="200"/>
      <c r="U599" s="200"/>
      <c r="V599" s="96"/>
      <c r="W599" s="96"/>
      <c r="X599" s="97"/>
      <c r="Y599" s="98"/>
      <c r="Z599" s="38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</row>
    <row r="600" spans="1:38" ht="14.25" customHeight="1" x14ac:dyDescent="0.25">
      <c r="A600" s="38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95"/>
      <c r="O600" s="164"/>
      <c r="P600" s="200"/>
      <c r="Q600" s="200"/>
      <c r="R600" s="200"/>
      <c r="S600" s="200"/>
      <c r="T600" s="200"/>
      <c r="U600" s="200"/>
      <c r="V600" s="96"/>
      <c r="W600" s="96"/>
      <c r="X600" s="97"/>
      <c r="Y600" s="98"/>
      <c r="Z600" s="38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</row>
    <row r="601" spans="1:38" ht="14.25" customHeight="1" x14ac:dyDescent="0.25">
      <c r="A601" s="38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95"/>
      <c r="O601" s="164"/>
      <c r="P601" s="200"/>
      <c r="Q601" s="200"/>
      <c r="R601" s="200"/>
      <c r="S601" s="200"/>
      <c r="T601" s="200"/>
      <c r="U601" s="200"/>
      <c r="V601" s="96"/>
      <c r="W601" s="96"/>
      <c r="X601" s="97"/>
      <c r="Y601" s="98"/>
      <c r="Z601" s="38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</row>
    <row r="602" spans="1:38" ht="14.25" customHeight="1" x14ac:dyDescent="0.25">
      <c r="A602" s="38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95"/>
      <c r="O602" s="164"/>
      <c r="P602" s="200"/>
      <c r="Q602" s="200"/>
      <c r="R602" s="200"/>
      <c r="S602" s="200"/>
      <c r="T602" s="200"/>
      <c r="U602" s="200"/>
      <c r="V602" s="96"/>
      <c r="W602" s="96"/>
      <c r="X602" s="97"/>
      <c r="Y602" s="98"/>
      <c r="Z602" s="38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</row>
    <row r="603" spans="1:38" ht="14.25" customHeight="1" x14ac:dyDescent="0.25">
      <c r="A603" s="38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95"/>
      <c r="O603" s="164"/>
      <c r="P603" s="200"/>
      <c r="Q603" s="200"/>
      <c r="R603" s="200"/>
      <c r="S603" s="200"/>
      <c r="T603" s="200"/>
      <c r="U603" s="200"/>
      <c r="V603" s="96"/>
      <c r="W603" s="96"/>
      <c r="X603" s="97"/>
      <c r="Y603" s="98"/>
      <c r="Z603" s="38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</row>
    <row r="604" spans="1:38" ht="14.25" customHeight="1" x14ac:dyDescent="0.25">
      <c r="A604" s="38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95"/>
      <c r="O604" s="164"/>
      <c r="P604" s="200"/>
      <c r="Q604" s="200"/>
      <c r="R604" s="200"/>
      <c r="S604" s="200"/>
      <c r="T604" s="200"/>
      <c r="U604" s="200"/>
      <c r="V604" s="96"/>
      <c r="W604" s="96"/>
      <c r="X604" s="97"/>
      <c r="Y604" s="98"/>
      <c r="Z604" s="38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</row>
    <row r="605" spans="1:38" ht="14.25" customHeight="1" x14ac:dyDescent="0.25">
      <c r="A605" s="38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95"/>
      <c r="O605" s="164"/>
      <c r="P605" s="200"/>
      <c r="Q605" s="200"/>
      <c r="R605" s="200"/>
      <c r="S605" s="200"/>
      <c r="T605" s="200"/>
      <c r="U605" s="200"/>
      <c r="V605" s="96"/>
      <c r="W605" s="96"/>
      <c r="X605" s="97"/>
      <c r="Y605" s="98"/>
      <c r="Z605" s="38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</row>
    <row r="606" spans="1:38" ht="14.25" customHeight="1" x14ac:dyDescent="0.25">
      <c r="A606" s="38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95"/>
      <c r="O606" s="164"/>
      <c r="P606" s="200"/>
      <c r="Q606" s="200"/>
      <c r="R606" s="200"/>
      <c r="S606" s="200"/>
      <c r="T606" s="200"/>
      <c r="U606" s="200"/>
      <c r="V606" s="96"/>
      <c r="W606" s="96"/>
      <c r="X606" s="97"/>
      <c r="Y606" s="98"/>
      <c r="Z606" s="38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</row>
    <row r="607" spans="1:38" ht="14.25" customHeight="1" x14ac:dyDescent="0.25">
      <c r="A607" s="38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95"/>
      <c r="O607" s="164"/>
      <c r="P607" s="200"/>
      <c r="Q607" s="200"/>
      <c r="R607" s="200"/>
      <c r="S607" s="200"/>
      <c r="T607" s="200"/>
      <c r="U607" s="200"/>
      <c r="V607" s="96"/>
      <c r="W607" s="96"/>
      <c r="X607" s="97"/>
      <c r="Y607" s="98"/>
      <c r="Z607" s="38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</row>
    <row r="608" spans="1:38" ht="14.25" customHeight="1" x14ac:dyDescent="0.25">
      <c r="A608" s="38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95"/>
      <c r="O608" s="164"/>
      <c r="P608" s="200"/>
      <c r="Q608" s="200"/>
      <c r="R608" s="200"/>
      <c r="S608" s="200"/>
      <c r="T608" s="200"/>
      <c r="U608" s="200"/>
      <c r="V608" s="96"/>
      <c r="W608" s="96"/>
      <c r="X608" s="97"/>
      <c r="Y608" s="98"/>
      <c r="Z608" s="38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</row>
    <row r="609" spans="1:38" ht="14.25" customHeight="1" x14ac:dyDescent="0.25">
      <c r="A609" s="38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95"/>
      <c r="O609" s="164"/>
      <c r="P609" s="200"/>
      <c r="Q609" s="200"/>
      <c r="R609" s="200"/>
      <c r="S609" s="200"/>
      <c r="T609" s="200"/>
      <c r="U609" s="200"/>
      <c r="V609" s="96"/>
      <c r="W609" s="96"/>
      <c r="X609" s="97"/>
      <c r="Y609" s="98"/>
      <c r="Z609" s="38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</row>
    <row r="610" spans="1:38" ht="14.25" customHeight="1" x14ac:dyDescent="0.25">
      <c r="A610" s="38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95"/>
      <c r="O610" s="164"/>
      <c r="P610" s="200"/>
      <c r="Q610" s="200"/>
      <c r="R610" s="200"/>
      <c r="S610" s="200"/>
      <c r="T610" s="200"/>
      <c r="U610" s="200"/>
      <c r="V610" s="96"/>
      <c r="W610" s="96"/>
      <c r="X610" s="97"/>
      <c r="Y610" s="98"/>
      <c r="Z610" s="38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</row>
    <row r="611" spans="1:38" ht="14.25" customHeight="1" x14ac:dyDescent="0.25">
      <c r="A611" s="38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95"/>
      <c r="O611" s="164"/>
      <c r="P611" s="200"/>
      <c r="Q611" s="200"/>
      <c r="R611" s="200"/>
      <c r="S611" s="200"/>
      <c r="T611" s="200"/>
      <c r="U611" s="200"/>
      <c r="V611" s="96"/>
      <c r="W611" s="96"/>
      <c r="X611" s="97"/>
      <c r="Y611" s="98"/>
      <c r="Z611" s="38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</row>
    <row r="612" spans="1:38" ht="14.25" customHeight="1" x14ac:dyDescent="0.25">
      <c r="A612" s="38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95"/>
      <c r="O612" s="164"/>
      <c r="P612" s="200"/>
      <c r="Q612" s="200"/>
      <c r="R612" s="200"/>
      <c r="S612" s="200"/>
      <c r="T612" s="200"/>
      <c r="U612" s="200"/>
      <c r="V612" s="96"/>
      <c r="W612" s="96"/>
      <c r="X612" s="97"/>
      <c r="Y612" s="98"/>
      <c r="Z612" s="38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</row>
    <row r="613" spans="1:38" ht="14.25" customHeight="1" x14ac:dyDescent="0.25">
      <c r="A613" s="38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95"/>
      <c r="O613" s="164"/>
      <c r="P613" s="200"/>
      <c r="Q613" s="200"/>
      <c r="R613" s="200"/>
      <c r="S613" s="200"/>
      <c r="T613" s="200"/>
      <c r="U613" s="200"/>
      <c r="V613" s="96"/>
      <c r="W613" s="96"/>
      <c r="X613" s="97"/>
      <c r="Y613" s="98"/>
      <c r="Z613" s="38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</row>
    <row r="614" spans="1:38" ht="14.25" customHeight="1" x14ac:dyDescent="0.25">
      <c r="A614" s="38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95"/>
      <c r="O614" s="164"/>
      <c r="P614" s="200"/>
      <c r="Q614" s="200"/>
      <c r="R614" s="200"/>
      <c r="S614" s="200"/>
      <c r="T614" s="200"/>
      <c r="U614" s="200"/>
      <c r="V614" s="96"/>
      <c r="W614" s="96"/>
      <c r="X614" s="97"/>
      <c r="Y614" s="98"/>
      <c r="Z614" s="38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</row>
    <row r="615" spans="1:38" ht="14.25" customHeight="1" x14ac:dyDescent="0.25">
      <c r="A615" s="38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95"/>
      <c r="O615" s="164"/>
      <c r="P615" s="200"/>
      <c r="Q615" s="200"/>
      <c r="R615" s="200"/>
      <c r="S615" s="200"/>
      <c r="T615" s="200"/>
      <c r="U615" s="200"/>
      <c r="V615" s="96"/>
      <c r="W615" s="96"/>
      <c r="X615" s="97"/>
      <c r="Y615" s="98"/>
      <c r="Z615" s="38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</row>
    <row r="616" spans="1:38" ht="14.25" customHeight="1" x14ac:dyDescent="0.25">
      <c r="A616" s="38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95"/>
      <c r="O616" s="164"/>
      <c r="P616" s="200"/>
      <c r="Q616" s="200"/>
      <c r="R616" s="200"/>
      <c r="S616" s="200"/>
      <c r="T616" s="200"/>
      <c r="U616" s="200"/>
      <c r="V616" s="96"/>
      <c r="W616" s="96"/>
      <c r="X616" s="97"/>
      <c r="Y616" s="98"/>
      <c r="Z616" s="38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</row>
    <row r="617" spans="1:38" ht="14.25" customHeight="1" x14ac:dyDescent="0.25">
      <c r="A617" s="38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95"/>
      <c r="O617" s="164"/>
      <c r="P617" s="200"/>
      <c r="Q617" s="200"/>
      <c r="R617" s="200"/>
      <c r="S617" s="200"/>
      <c r="T617" s="200"/>
      <c r="U617" s="200"/>
      <c r="V617" s="96"/>
      <c r="W617" s="96"/>
      <c r="X617" s="97"/>
      <c r="Y617" s="98"/>
      <c r="Z617" s="38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</row>
    <row r="618" spans="1:38" ht="14.25" customHeight="1" x14ac:dyDescent="0.25">
      <c r="A618" s="38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95"/>
      <c r="O618" s="164"/>
      <c r="P618" s="200"/>
      <c r="Q618" s="200"/>
      <c r="R618" s="200"/>
      <c r="S618" s="200"/>
      <c r="T618" s="200"/>
      <c r="U618" s="200"/>
      <c r="V618" s="96"/>
      <c r="W618" s="96"/>
      <c r="X618" s="97"/>
      <c r="Y618" s="98"/>
      <c r="Z618" s="38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</row>
    <row r="619" spans="1:38" ht="14.25" customHeight="1" x14ac:dyDescent="0.25">
      <c r="A619" s="38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95"/>
      <c r="O619" s="164"/>
      <c r="P619" s="200"/>
      <c r="Q619" s="200"/>
      <c r="R619" s="200"/>
      <c r="S619" s="200"/>
      <c r="T619" s="200"/>
      <c r="U619" s="200"/>
      <c r="V619" s="96"/>
      <c r="W619" s="96"/>
      <c r="X619" s="97"/>
      <c r="Y619" s="98"/>
      <c r="Z619" s="38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</row>
    <row r="620" spans="1:38" ht="14.25" customHeight="1" x14ac:dyDescent="0.25">
      <c r="A620" s="38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95"/>
      <c r="O620" s="164"/>
      <c r="P620" s="200"/>
      <c r="Q620" s="200"/>
      <c r="R620" s="200"/>
      <c r="S620" s="200"/>
      <c r="T620" s="200"/>
      <c r="U620" s="200"/>
      <c r="V620" s="96"/>
      <c r="W620" s="96"/>
      <c r="X620" s="97"/>
      <c r="Y620" s="98"/>
      <c r="Z620" s="38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</row>
    <row r="621" spans="1:38" ht="14.25" customHeight="1" x14ac:dyDescent="0.25">
      <c r="A621" s="38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95"/>
      <c r="O621" s="164"/>
      <c r="P621" s="200"/>
      <c r="Q621" s="200"/>
      <c r="R621" s="200"/>
      <c r="S621" s="200"/>
      <c r="T621" s="200"/>
      <c r="U621" s="200"/>
      <c r="V621" s="96"/>
      <c r="W621" s="96"/>
      <c r="X621" s="97"/>
      <c r="Y621" s="98"/>
      <c r="Z621" s="38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</row>
    <row r="622" spans="1:38" ht="14.25" customHeight="1" x14ac:dyDescent="0.25">
      <c r="A622" s="38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95"/>
      <c r="O622" s="164"/>
      <c r="P622" s="200"/>
      <c r="Q622" s="200"/>
      <c r="R622" s="200"/>
      <c r="S622" s="200"/>
      <c r="T622" s="200"/>
      <c r="U622" s="200"/>
      <c r="V622" s="96"/>
      <c r="W622" s="96"/>
      <c r="X622" s="97"/>
      <c r="Y622" s="98"/>
      <c r="Z622" s="38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</row>
    <row r="623" spans="1:38" ht="14.25" customHeight="1" x14ac:dyDescent="0.25">
      <c r="A623" s="38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95"/>
      <c r="O623" s="164"/>
      <c r="P623" s="200"/>
      <c r="Q623" s="200"/>
      <c r="R623" s="200"/>
      <c r="S623" s="200"/>
      <c r="T623" s="200"/>
      <c r="U623" s="200"/>
      <c r="V623" s="96"/>
      <c r="W623" s="96"/>
      <c r="X623" s="97"/>
      <c r="Y623" s="98"/>
      <c r="Z623" s="38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</row>
    <row r="624" spans="1:38" ht="14.25" customHeight="1" x14ac:dyDescent="0.25">
      <c r="A624" s="38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95"/>
      <c r="O624" s="164"/>
      <c r="P624" s="200"/>
      <c r="Q624" s="200"/>
      <c r="R624" s="200"/>
      <c r="S624" s="200"/>
      <c r="T624" s="200"/>
      <c r="U624" s="200"/>
      <c r="V624" s="96"/>
      <c r="W624" s="96"/>
      <c r="X624" s="97"/>
      <c r="Y624" s="98"/>
      <c r="Z624" s="38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</row>
    <row r="625" spans="1:38" ht="14.25" customHeight="1" x14ac:dyDescent="0.25">
      <c r="A625" s="38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95"/>
      <c r="O625" s="164"/>
      <c r="P625" s="200"/>
      <c r="Q625" s="200"/>
      <c r="R625" s="200"/>
      <c r="S625" s="200"/>
      <c r="T625" s="200"/>
      <c r="U625" s="200"/>
      <c r="V625" s="96"/>
      <c r="W625" s="96"/>
      <c r="X625" s="97"/>
      <c r="Y625" s="98"/>
      <c r="Z625" s="38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</row>
    <row r="626" spans="1:38" ht="14.25" customHeight="1" x14ac:dyDescent="0.25">
      <c r="A626" s="38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95"/>
      <c r="O626" s="164"/>
      <c r="P626" s="200"/>
      <c r="Q626" s="200"/>
      <c r="R626" s="200"/>
      <c r="S626" s="200"/>
      <c r="T626" s="200"/>
      <c r="U626" s="200"/>
      <c r="V626" s="96"/>
      <c r="W626" s="96"/>
      <c r="X626" s="97"/>
      <c r="Y626" s="98"/>
      <c r="Z626" s="38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</row>
    <row r="627" spans="1:38" ht="14.25" customHeight="1" x14ac:dyDescent="0.25">
      <c r="A627" s="38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95"/>
      <c r="O627" s="164"/>
      <c r="P627" s="200"/>
      <c r="Q627" s="200"/>
      <c r="R627" s="200"/>
      <c r="S627" s="200"/>
      <c r="T627" s="200"/>
      <c r="U627" s="200"/>
      <c r="V627" s="96"/>
      <c r="W627" s="96"/>
      <c r="X627" s="97"/>
      <c r="Y627" s="98"/>
      <c r="Z627" s="38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</row>
    <row r="628" spans="1:38" ht="14.25" customHeight="1" x14ac:dyDescent="0.25">
      <c r="A628" s="38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95"/>
      <c r="O628" s="164"/>
      <c r="P628" s="200"/>
      <c r="Q628" s="200"/>
      <c r="R628" s="200"/>
      <c r="S628" s="200"/>
      <c r="T628" s="200"/>
      <c r="U628" s="200"/>
      <c r="V628" s="96"/>
      <c r="W628" s="96"/>
      <c r="X628" s="97"/>
      <c r="Y628" s="98"/>
      <c r="Z628" s="38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</row>
    <row r="629" spans="1:38" ht="14.25" customHeight="1" x14ac:dyDescent="0.25">
      <c r="A629" s="38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95"/>
      <c r="O629" s="164"/>
      <c r="P629" s="200"/>
      <c r="Q629" s="200"/>
      <c r="R629" s="200"/>
      <c r="S629" s="200"/>
      <c r="T629" s="200"/>
      <c r="U629" s="200"/>
      <c r="V629" s="96"/>
      <c r="W629" s="96"/>
      <c r="X629" s="97"/>
      <c r="Y629" s="98"/>
      <c r="Z629" s="38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</row>
    <row r="630" spans="1:38" ht="14.25" customHeight="1" x14ac:dyDescent="0.25">
      <c r="A630" s="38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95"/>
      <c r="O630" s="164"/>
      <c r="P630" s="200"/>
      <c r="Q630" s="200"/>
      <c r="R630" s="200"/>
      <c r="S630" s="200"/>
      <c r="T630" s="200"/>
      <c r="U630" s="200"/>
      <c r="V630" s="96"/>
      <c r="W630" s="96"/>
      <c r="X630" s="97"/>
      <c r="Y630" s="98"/>
      <c r="Z630" s="38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</row>
    <row r="631" spans="1:38" ht="14.25" customHeight="1" x14ac:dyDescent="0.25">
      <c r="A631" s="38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95"/>
      <c r="O631" s="164"/>
      <c r="P631" s="200"/>
      <c r="Q631" s="200"/>
      <c r="R631" s="200"/>
      <c r="S631" s="200"/>
      <c r="T631" s="200"/>
      <c r="U631" s="200"/>
      <c r="V631" s="96"/>
      <c r="W631" s="96"/>
      <c r="X631" s="97"/>
      <c r="Y631" s="98"/>
      <c r="Z631" s="38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</row>
    <row r="632" spans="1:38" ht="14.25" customHeight="1" x14ac:dyDescent="0.25">
      <c r="A632" s="38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95"/>
      <c r="O632" s="164"/>
      <c r="P632" s="200"/>
      <c r="Q632" s="200"/>
      <c r="R632" s="200"/>
      <c r="S632" s="200"/>
      <c r="T632" s="200"/>
      <c r="U632" s="200"/>
      <c r="V632" s="96"/>
      <c r="W632" s="96"/>
      <c r="X632" s="97"/>
      <c r="Y632" s="98"/>
      <c r="Z632" s="38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</row>
    <row r="633" spans="1:38" ht="14.25" customHeight="1" x14ac:dyDescent="0.25">
      <c r="A633" s="38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95"/>
      <c r="O633" s="164"/>
      <c r="P633" s="200"/>
      <c r="Q633" s="200"/>
      <c r="R633" s="200"/>
      <c r="S633" s="200"/>
      <c r="T633" s="200"/>
      <c r="U633" s="200"/>
      <c r="V633" s="96"/>
      <c r="W633" s="96"/>
      <c r="X633" s="97"/>
      <c r="Y633" s="98"/>
      <c r="Z633" s="38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</row>
    <row r="634" spans="1:38" ht="14.25" customHeight="1" x14ac:dyDescent="0.25">
      <c r="A634" s="38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95"/>
      <c r="O634" s="164"/>
      <c r="P634" s="200"/>
      <c r="Q634" s="200"/>
      <c r="R634" s="200"/>
      <c r="S634" s="200"/>
      <c r="T634" s="200"/>
      <c r="U634" s="200"/>
      <c r="V634" s="96"/>
      <c r="W634" s="96"/>
      <c r="X634" s="97"/>
      <c r="Y634" s="98"/>
      <c r="Z634" s="38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</row>
    <row r="635" spans="1:38" ht="14.25" customHeight="1" x14ac:dyDescent="0.25">
      <c r="A635" s="38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95"/>
      <c r="O635" s="164"/>
      <c r="P635" s="200"/>
      <c r="Q635" s="200"/>
      <c r="R635" s="200"/>
      <c r="S635" s="200"/>
      <c r="T635" s="200"/>
      <c r="U635" s="200"/>
      <c r="V635" s="96"/>
      <c r="W635" s="96"/>
      <c r="X635" s="97"/>
      <c r="Y635" s="98"/>
      <c r="Z635" s="38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</row>
    <row r="636" spans="1:38" ht="14.25" customHeight="1" x14ac:dyDescent="0.25">
      <c r="A636" s="38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95"/>
      <c r="O636" s="164"/>
      <c r="P636" s="200"/>
      <c r="Q636" s="200"/>
      <c r="R636" s="200"/>
      <c r="S636" s="200"/>
      <c r="T636" s="200"/>
      <c r="U636" s="200"/>
      <c r="V636" s="96"/>
      <c r="W636" s="96"/>
      <c r="X636" s="97"/>
      <c r="Y636" s="98"/>
      <c r="Z636" s="38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</row>
    <row r="637" spans="1:38" ht="14.25" customHeight="1" x14ac:dyDescent="0.25">
      <c r="A637" s="38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95"/>
      <c r="O637" s="164"/>
      <c r="P637" s="200"/>
      <c r="Q637" s="200"/>
      <c r="R637" s="200"/>
      <c r="S637" s="200"/>
      <c r="T637" s="200"/>
      <c r="U637" s="200"/>
      <c r="V637" s="96"/>
      <c r="W637" s="96"/>
      <c r="X637" s="97"/>
      <c r="Y637" s="98"/>
      <c r="Z637" s="38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</row>
    <row r="638" spans="1:38" ht="14.25" customHeight="1" x14ac:dyDescent="0.25">
      <c r="A638" s="38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95"/>
      <c r="O638" s="164"/>
      <c r="P638" s="200"/>
      <c r="Q638" s="200"/>
      <c r="R638" s="200"/>
      <c r="S638" s="200"/>
      <c r="T638" s="200"/>
      <c r="U638" s="200"/>
      <c r="V638" s="96"/>
      <c r="W638" s="96"/>
      <c r="X638" s="97"/>
      <c r="Y638" s="98"/>
      <c r="Z638" s="38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</row>
    <row r="639" spans="1:38" ht="14.25" customHeight="1" x14ac:dyDescent="0.25">
      <c r="A639" s="38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95"/>
      <c r="O639" s="164"/>
      <c r="P639" s="200"/>
      <c r="Q639" s="200"/>
      <c r="R639" s="200"/>
      <c r="S639" s="200"/>
      <c r="T639" s="200"/>
      <c r="U639" s="200"/>
      <c r="V639" s="96"/>
      <c r="W639" s="96"/>
      <c r="X639" s="97"/>
      <c r="Y639" s="98"/>
      <c r="Z639" s="38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</row>
    <row r="640" spans="1:38" ht="14.25" customHeight="1" x14ac:dyDescent="0.25">
      <c r="A640" s="38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95"/>
      <c r="O640" s="164"/>
      <c r="P640" s="200"/>
      <c r="Q640" s="200"/>
      <c r="R640" s="200"/>
      <c r="S640" s="200"/>
      <c r="T640" s="200"/>
      <c r="U640" s="200"/>
      <c r="V640" s="96"/>
      <c r="W640" s="96"/>
      <c r="X640" s="97"/>
      <c r="Y640" s="98"/>
      <c r="Z640" s="38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</row>
    <row r="641" spans="1:38" ht="14.25" customHeight="1" x14ac:dyDescent="0.25">
      <c r="A641" s="38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95"/>
      <c r="O641" s="164"/>
      <c r="P641" s="200"/>
      <c r="Q641" s="200"/>
      <c r="R641" s="200"/>
      <c r="S641" s="200"/>
      <c r="T641" s="200"/>
      <c r="U641" s="200"/>
      <c r="V641" s="96"/>
      <c r="W641" s="96"/>
      <c r="X641" s="97"/>
      <c r="Y641" s="98"/>
      <c r="Z641" s="38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</row>
    <row r="642" spans="1:38" ht="14.25" customHeight="1" x14ac:dyDescent="0.25">
      <c r="A642" s="38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95"/>
      <c r="O642" s="164"/>
      <c r="P642" s="200"/>
      <c r="Q642" s="200"/>
      <c r="R642" s="200"/>
      <c r="S642" s="200"/>
      <c r="T642" s="200"/>
      <c r="U642" s="200"/>
      <c r="V642" s="96"/>
      <c r="W642" s="96"/>
      <c r="X642" s="97"/>
      <c r="Y642" s="98"/>
      <c r="Z642" s="38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</row>
    <row r="643" spans="1:38" ht="14.25" customHeight="1" x14ac:dyDescent="0.25">
      <c r="A643" s="38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95"/>
      <c r="O643" s="164"/>
      <c r="P643" s="200"/>
      <c r="Q643" s="200"/>
      <c r="R643" s="200"/>
      <c r="S643" s="200"/>
      <c r="T643" s="200"/>
      <c r="U643" s="200"/>
      <c r="V643" s="96"/>
      <c r="W643" s="96"/>
      <c r="X643" s="97"/>
      <c r="Y643" s="98"/>
      <c r="Z643" s="38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</row>
    <row r="644" spans="1:38" ht="14.25" customHeight="1" x14ac:dyDescent="0.25">
      <c r="A644" s="38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95"/>
      <c r="O644" s="164"/>
      <c r="P644" s="200"/>
      <c r="Q644" s="200"/>
      <c r="R644" s="200"/>
      <c r="S644" s="200"/>
      <c r="T644" s="200"/>
      <c r="U644" s="200"/>
      <c r="V644" s="96"/>
      <c r="W644" s="96"/>
      <c r="X644" s="97"/>
      <c r="Y644" s="98"/>
      <c r="Z644" s="38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</row>
    <row r="645" spans="1:38" ht="14.25" customHeight="1" x14ac:dyDescent="0.25">
      <c r="A645" s="38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95"/>
      <c r="O645" s="164"/>
      <c r="P645" s="200"/>
      <c r="Q645" s="200"/>
      <c r="R645" s="200"/>
      <c r="S645" s="200"/>
      <c r="T645" s="200"/>
      <c r="U645" s="200"/>
      <c r="V645" s="96"/>
      <c r="W645" s="96"/>
      <c r="X645" s="97"/>
      <c r="Y645" s="98"/>
      <c r="Z645" s="38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</row>
    <row r="646" spans="1:38" ht="14.25" customHeight="1" x14ac:dyDescent="0.25">
      <c r="A646" s="38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95"/>
      <c r="O646" s="164"/>
      <c r="P646" s="200"/>
      <c r="Q646" s="200"/>
      <c r="R646" s="200"/>
      <c r="S646" s="200"/>
      <c r="T646" s="200"/>
      <c r="U646" s="200"/>
      <c r="V646" s="96"/>
      <c r="W646" s="96"/>
      <c r="X646" s="97"/>
      <c r="Y646" s="98"/>
      <c r="Z646" s="38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</row>
    <row r="647" spans="1:38" ht="14.25" customHeight="1" x14ac:dyDescent="0.25">
      <c r="A647" s="38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95"/>
      <c r="O647" s="164"/>
      <c r="P647" s="200"/>
      <c r="Q647" s="200"/>
      <c r="R647" s="200"/>
      <c r="S647" s="200"/>
      <c r="T647" s="200"/>
      <c r="U647" s="200"/>
      <c r="V647" s="96"/>
      <c r="W647" s="96"/>
      <c r="X647" s="97"/>
      <c r="Y647" s="98"/>
      <c r="Z647" s="38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</row>
    <row r="648" spans="1:38" ht="14.25" customHeight="1" x14ac:dyDescent="0.25">
      <c r="A648" s="38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95"/>
      <c r="O648" s="164"/>
      <c r="P648" s="200"/>
      <c r="Q648" s="200"/>
      <c r="R648" s="200"/>
      <c r="S648" s="200"/>
      <c r="T648" s="200"/>
      <c r="U648" s="200"/>
      <c r="V648" s="96"/>
      <c r="W648" s="96"/>
      <c r="X648" s="97"/>
      <c r="Y648" s="98"/>
      <c r="Z648" s="38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</row>
    <row r="649" spans="1:38" ht="14.25" customHeight="1" x14ac:dyDescent="0.25">
      <c r="A649" s="38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95"/>
      <c r="O649" s="164"/>
      <c r="P649" s="200"/>
      <c r="Q649" s="200"/>
      <c r="R649" s="200"/>
      <c r="S649" s="200"/>
      <c r="T649" s="200"/>
      <c r="U649" s="200"/>
      <c r="V649" s="96"/>
      <c r="W649" s="96"/>
      <c r="X649" s="97"/>
      <c r="Y649" s="98"/>
      <c r="Z649" s="38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</row>
    <row r="650" spans="1:38" ht="14.25" customHeight="1" x14ac:dyDescent="0.25">
      <c r="A650" s="38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95"/>
      <c r="O650" s="164"/>
      <c r="P650" s="200"/>
      <c r="Q650" s="200"/>
      <c r="R650" s="200"/>
      <c r="S650" s="200"/>
      <c r="T650" s="200"/>
      <c r="U650" s="200"/>
      <c r="V650" s="96"/>
      <c r="W650" s="96"/>
      <c r="X650" s="97"/>
      <c r="Y650" s="98"/>
      <c r="Z650" s="38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</row>
    <row r="651" spans="1:38" ht="14.25" customHeight="1" x14ac:dyDescent="0.25">
      <c r="A651" s="38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95"/>
      <c r="O651" s="164"/>
      <c r="P651" s="200"/>
      <c r="Q651" s="200"/>
      <c r="R651" s="200"/>
      <c r="S651" s="200"/>
      <c r="T651" s="200"/>
      <c r="U651" s="200"/>
      <c r="V651" s="96"/>
      <c r="W651" s="96"/>
      <c r="X651" s="97"/>
      <c r="Y651" s="98"/>
      <c r="Z651" s="38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</row>
    <row r="652" spans="1:38" ht="14.25" customHeight="1" x14ac:dyDescent="0.25">
      <c r="A652" s="38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95"/>
      <c r="O652" s="164"/>
      <c r="P652" s="200"/>
      <c r="Q652" s="200"/>
      <c r="R652" s="200"/>
      <c r="S652" s="200"/>
      <c r="T652" s="200"/>
      <c r="U652" s="200"/>
      <c r="V652" s="96"/>
      <c r="W652" s="96"/>
      <c r="X652" s="97"/>
      <c r="Y652" s="98"/>
      <c r="Z652" s="38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</row>
    <row r="653" spans="1:38" ht="14.25" customHeight="1" x14ac:dyDescent="0.25">
      <c r="A653" s="38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95"/>
      <c r="O653" s="164"/>
      <c r="P653" s="200"/>
      <c r="Q653" s="200"/>
      <c r="R653" s="200"/>
      <c r="S653" s="200"/>
      <c r="T653" s="200"/>
      <c r="U653" s="200"/>
      <c r="V653" s="96"/>
      <c r="W653" s="96"/>
      <c r="X653" s="97"/>
      <c r="Y653" s="98"/>
      <c r="Z653" s="38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</row>
    <row r="654" spans="1:38" ht="14.25" customHeight="1" x14ac:dyDescent="0.25">
      <c r="A654" s="38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95"/>
      <c r="O654" s="164"/>
      <c r="P654" s="200"/>
      <c r="Q654" s="200"/>
      <c r="R654" s="200"/>
      <c r="S654" s="200"/>
      <c r="T654" s="200"/>
      <c r="U654" s="200"/>
      <c r="V654" s="96"/>
      <c r="W654" s="96"/>
      <c r="X654" s="97"/>
      <c r="Y654" s="98"/>
      <c r="Z654" s="38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</row>
    <row r="655" spans="1:38" ht="14.25" customHeight="1" x14ac:dyDescent="0.25">
      <c r="A655" s="38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95"/>
      <c r="O655" s="164"/>
      <c r="P655" s="200"/>
      <c r="Q655" s="200"/>
      <c r="R655" s="200"/>
      <c r="S655" s="200"/>
      <c r="T655" s="200"/>
      <c r="U655" s="200"/>
      <c r="V655" s="96"/>
      <c r="W655" s="96"/>
      <c r="X655" s="97"/>
      <c r="Y655" s="98"/>
      <c r="Z655" s="38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</row>
    <row r="656" spans="1:38" ht="14.25" customHeight="1" x14ac:dyDescent="0.25">
      <c r="A656" s="38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95"/>
      <c r="O656" s="164"/>
      <c r="P656" s="200"/>
      <c r="Q656" s="200"/>
      <c r="R656" s="200"/>
      <c r="S656" s="200"/>
      <c r="T656" s="200"/>
      <c r="U656" s="200"/>
      <c r="V656" s="96"/>
      <c r="W656" s="96"/>
      <c r="X656" s="97"/>
      <c r="Y656" s="98"/>
      <c r="Z656" s="38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</row>
    <row r="657" spans="1:38" ht="14.25" customHeight="1" x14ac:dyDescent="0.25">
      <c r="A657" s="38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95"/>
      <c r="O657" s="164"/>
      <c r="P657" s="200"/>
      <c r="Q657" s="200"/>
      <c r="R657" s="200"/>
      <c r="S657" s="200"/>
      <c r="T657" s="200"/>
      <c r="U657" s="200"/>
      <c r="V657" s="96"/>
      <c r="W657" s="96"/>
      <c r="X657" s="97"/>
      <c r="Y657" s="98"/>
      <c r="Z657" s="38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</row>
    <row r="658" spans="1:38" ht="14.25" customHeight="1" x14ac:dyDescent="0.25">
      <c r="A658" s="38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95"/>
      <c r="O658" s="164"/>
      <c r="P658" s="200"/>
      <c r="Q658" s="200"/>
      <c r="R658" s="200"/>
      <c r="S658" s="200"/>
      <c r="T658" s="200"/>
      <c r="U658" s="200"/>
      <c r="V658" s="96"/>
      <c r="W658" s="96"/>
      <c r="X658" s="97"/>
      <c r="Y658" s="98"/>
      <c r="Z658" s="38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</row>
    <row r="659" spans="1:38" ht="14.25" customHeight="1" x14ac:dyDescent="0.25">
      <c r="A659" s="38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95"/>
      <c r="O659" s="164"/>
      <c r="P659" s="200"/>
      <c r="Q659" s="200"/>
      <c r="R659" s="200"/>
      <c r="S659" s="200"/>
      <c r="T659" s="200"/>
      <c r="U659" s="200"/>
      <c r="V659" s="96"/>
      <c r="W659" s="96"/>
      <c r="X659" s="97"/>
      <c r="Y659" s="98"/>
      <c r="Z659" s="38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</row>
    <row r="660" spans="1:38" ht="14.25" customHeight="1" x14ac:dyDescent="0.25">
      <c r="A660" s="38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95"/>
      <c r="O660" s="164"/>
      <c r="P660" s="200"/>
      <c r="Q660" s="200"/>
      <c r="R660" s="200"/>
      <c r="S660" s="200"/>
      <c r="T660" s="200"/>
      <c r="U660" s="200"/>
      <c r="V660" s="96"/>
      <c r="W660" s="96"/>
      <c r="X660" s="97"/>
      <c r="Y660" s="98"/>
      <c r="Z660" s="38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</row>
    <row r="661" spans="1:38" ht="14.25" customHeight="1" x14ac:dyDescent="0.25">
      <c r="A661" s="38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95"/>
      <c r="O661" s="164"/>
      <c r="P661" s="200"/>
      <c r="Q661" s="200"/>
      <c r="R661" s="200"/>
      <c r="S661" s="200"/>
      <c r="T661" s="200"/>
      <c r="U661" s="200"/>
      <c r="V661" s="96"/>
      <c r="W661" s="96"/>
      <c r="X661" s="97"/>
      <c r="Y661" s="98"/>
      <c r="Z661" s="38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</row>
    <row r="662" spans="1:38" ht="14.25" customHeight="1" x14ac:dyDescent="0.25">
      <c r="A662" s="38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95"/>
      <c r="O662" s="164"/>
      <c r="P662" s="200"/>
      <c r="Q662" s="200"/>
      <c r="R662" s="200"/>
      <c r="S662" s="200"/>
      <c r="T662" s="200"/>
      <c r="U662" s="200"/>
      <c r="V662" s="96"/>
      <c r="W662" s="96"/>
      <c r="X662" s="97"/>
      <c r="Y662" s="98"/>
      <c r="Z662" s="38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</row>
    <row r="663" spans="1:38" ht="14.25" customHeight="1" x14ac:dyDescent="0.25">
      <c r="A663" s="38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95"/>
      <c r="O663" s="164"/>
      <c r="P663" s="200"/>
      <c r="Q663" s="200"/>
      <c r="R663" s="200"/>
      <c r="S663" s="200"/>
      <c r="T663" s="200"/>
      <c r="U663" s="200"/>
      <c r="V663" s="96"/>
      <c r="W663" s="96"/>
      <c r="X663" s="97"/>
      <c r="Y663" s="98"/>
      <c r="Z663" s="38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</row>
    <row r="664" spans="1:38" ht="14.25" customHeight="1" x14ac:dyDescent="0.25">
      <c r="A664" s="38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95"/>
      <c r="O664" s="164"/>
      <c r="P664" s="200"/>
      <c r="Q664" s="200"/>
      <c r="R664" s="200"/>
      <c r="S664" s="200"/>
      <c r="T664" s="200"/>
      <c r="U664" s="200"/>
      <c r="V664" s="96"/>
      <c r="W664" s="96"/>
      <c r="X664" s="97"/>
      <c r="Y664" s="98"/>
      <c r="Z664" s="38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</row>
    <row r="665" spans="1:38" ht="14.25" customHeight="1" x14ac:dyDescent="0.25">
      <c r="A665" s="38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95"/>
      <c r="O665" s="164"/>
      <c r="P665" s="200"/>
      <c r="Q665" s="200"/>
      <c r="R665" s="200"/>
      <c r="S665" s="200"/>
      <c r="T665" s="200"/>
      <c r="U665" s="200"/>
      <c r="V665" s="96"/>
      <c r="W665" s="96"/>
      <c r="X665" s="97"/>
      <c r="Y665" s="98"/>
      <c r="Z665" s="38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</row>
    <row r="666" spans="1:38" ht="14.25" customHeight="1" x14ac:dyDescent="0.25">
      <c r="A666" s="38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95"/>
      <c r="O666" s="164"/>
      <c r="P666" s="200"/>
      <c r="Q666" s="200"/>
      <c r="R666" s="200"/>
      <c r="S666" s="200"/>
      <c r="T666" s="200"/>
      <c r="U666" s="200"/>
      <c r="V666" s="96"/>
      <c r="W666" s="96"/>
      <c r="X666" s="97"/>
      <c r="Y666" s="98"/>
      <c r="Z666" s="38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</row>
    <row r="667" spans="1:38" ht="14.25" customHeight="1" x14ac:dyDescent="0.25">
      <c r="A667" s="38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95"/>
      <c r="O667" s="164"/>
      <c r="P667" s="200"/>
      <c r="Q667" s="200"/>
      <c r="R667" s="200"/>
      <c r="S667" s="200"/>
      <c r="T667" s="200"/>
      <c r="U667" s="200"/>
      <c r="V667" s="96"/>
      <c r="W667" s="96"/>
      <c r="X667" s="97"/>
      <c r="Y667" s="98"/>
      <c r="Z667" s="38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</row>
    <row r="668" spans="1:38" ht="14.25" customHeight="1" x14ac:dyDescent="0.25">
      <c r="A668" s="38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95"/>
      <c r="O668" s="164"/>
      <c r="P668" s="200"/>
      <c r="Q668" s="200"/>
      <c r="R668" s="200"/>
      <c r="S668" s="200"/>
      <c r="T668" s="200"/>
      <c r="U668" s="200"/>
      <c r="V668" s="96"/>
      <c r="W668" s="96"/>
      <c r="X668" s="97"/>
      <c r="Y668" s="98"/>
      <c r="Z668" s="38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</row>
    <row r="669" spans="1:38" ht="14.25" customHeight="1" x14ac:dyDescent="0.25">
      <c r="A669" s="38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95"/>
      <c r="O669" s="164"/>
      <c r="P669" s="200"/>
      <c r="Q669" s="200"/>
      <c r="R669" s="200"/>
      <c r="S669" s="200"/>
      <c r="T669" s="200"/>
      <c r="U669" s="200"/>
      <c r="V669" s="96"/>
      <c r="W669" s="96"/>
      <c r="X669" s="97"/>
      <c r="Y669" s="98"/>
      <c r="Z669" s="38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</row>
    <row r="670" spans="1:38" ht="14.25" customHeight="1" x14ac:dyDescent="0.25">
      <c r="A670" s="38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95"/>
      <c r="O670" s="164"/>
      <c r="P670" s="200"/>
      <c r="Q670" s="200"/>
      <c r="R670" s="200"/>
      <c r="S670" s="200"/>
      <c r="T670" s="200"/>
      <c r="U670" s="200"/>
      <c r="V670" s="96"/>
      <c r="W670" s="96"/>
      <c r="X670" s="97"/>
      <c r="Y670" s="98"/>
      <c r="Z670" s="38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</row>
    <row r="671" spans="1:38" ht="14.25" customHeight="1" x14ac:dyDescent="0.25">
      <c r="A671" s="38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95"/>
      <c r="O671" s="164"/>
      <c r="P671" s="200"/>
      <c r="Q671" s="200"/>
      <c r="R671" s="200"/>
      <c r="S671" s="200"/>
      <c r="T671" s="200"/>
      <c r="U671" s="200"/>
      <c r="V671" s="96"/>
      <c r="W671" s="96"/>
      <c r="X671" s="97"/>
      <c r="Y671" s="98"/>
      <c r="Z671" s="38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</row>
    <row r="672" spans="1:38" ht="14.25" customHeight="1" x14ac:dyDescent="0.25">
      <c r="A672" s="38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95"/>
      <c r="O672" s="164"/>
      <c r="P672" s="200"/>
      <c r="Q672" s="200"/>
      <c r="R672" s="200"/>
      <c r="S672" s="200"/>
      <c r="T672" s="200"/>
      <c r="U672" s="200"/>
      <c r="V672" s="96"/>
      <c r="W672" s="96"/>
      <c r="X672" s="97"/>
      <c r="Y672" s="98"/>
      <c r="Z672" s="38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</row>
    <row r="673" spans="1:38" ht="14.25" customHeight="1" x14ac:dyDescent="0.25">
      <c r="A673" s="38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95"/>
      <c r="O673" s="164"/>
      <c r="P673" s="200"/>
      <c r="Q673" s="200"/>
      <c r="R673" s="200"/>
      <c r="S673" s="200"/>
      <c r="T673" s="200"/>
      <c r="U673" s="200"/>
      <c r="V673" s="96"/>
      <c r="W673" s="96"/>
      <c r="X673" s="97"/>
      <c r="Y673" s="98"/>
      <c r="Z673" s="38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</row>
    <row r="674" spans="1:38" ht="14.25" customHeight="1" x14ac:dyDescent="0.25">
      <c r="A674" s="38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95"/>
      <c r="O674" s="164"/>
      <c r="P674" s="200"/>
      <c r="Q674" s="200"/>
      <c r="R674" s="200"/>
      <c r="S674" s="200"/>
      <c r="T674" s="200"/>
      <c r="U674" s="200"/>
      <c r="V674" s="96"/>
      <c r="W674" s="96"/>
      <c r="X674" s="97"/>
      <c r="Y674" s="98"/>
      <c r="Z674" s="38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</row>
    <row r="675" spans="1:38" ht="14.25" customHeight="1" x14ac:dyDescent="0.25">
      <c r="A675" s="38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95"/>
      <c r="O675" s="164"/>
      <c r="P675" s="200"/>
      <c r="Q675" s="200"/>
      <c r="R675" s="200"/>
      <c r="S675" s="200"/>
      <c r="T675" s="200"/>
      <c r="U675" s="200"/>
      <c r="V675" s="96"/>
      <c r="W675" s="96"/>
      <c r="X675" s="97"/>
      <c r="Y675" s="98"/>
      <c r="Z675" s="38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</row>
    <row r="676" spans="1:38" ht="14.25" customHeight="1" x14ac:dyDescent="0.25">
      <c r="A676" s="38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95"/>
      <c r="O676" s="164"/>
      <c r="P676" s="200"/>
      <c r="Q676" s="200"/>
      <c r="R676" s="200"/>
      <c r="S676" s="200"/>
      <c r="T676" s="200"/>
      <c r="U676" s="200"/>
      <c r="V676" s="96"/>
      <c r="W676" s="96"/>
      <c r="X676" s="97"/>
      <c r="Y676" s="98"/>
      <c r="Z676" s="38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</row>
    <row r="677" spans="1:38" ht="14.25" customHeight="1" x14ac:dyDescent="0.25">
      <c r="A677" s="38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95"/>
      <c r="O677" s="164"/>
      <c r="P677" s="200"/>
      <c r="Q677" s="200"/>
      <c r="R677" s="200"/>
      <c r="S677" s="200"/>
      <c r="T677" s="200"/>
      <c r="U677" s="200"/>
      <c r="V677" s="96"/>
      <c r="W677" s="96"/>
      <c r="X677" s="97"/>
      <c r="Y677" s="98"/>
      <c r="Z677" s="38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</row>
    <row r="678" spans="1:38" ht="14.25" customHeight="1" x14ac:dyDescent="0.25">
      <c r="A678" s="38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95"/>
      <c r="O678" s="164"/>
      <c r="P678" s="200"/>
      <c r="Q678" s="200"/>
      <c r="R678" s="200"/>
      <c r="S678" s="200"/>
      <c r="T678" s="200"/>
      <c r="U678" s="200"/>
      <c r="V678" s="96"/>
      <c r="W678" s="96"/>
      <c r="X678" s="97"/>
      <c r="Y678" s="98"/>
      <c r="Z678" s="38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</row>
    <row r="679" spans="1:38" ht="14.25" customHeight="1" x14ac:dyDescent="0.25">
      <c r="A679" s="38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95"/>
      <c r="O679" s="164"/>
      <c r="P679" s="200"/>
      <c r="Q679" s="200"/>
      <c r="R679" s="200"/>
      <c r="S679" s="200"/>
      <c r="T679" s="200"/>
      <c r="U679" s="200"/>
      <c r="V679" s="96"/>
      <c r="W679" s="96"/>
      <c r="X679" s="97"/>
      <c r="Y679" s="98"/>
      <c r="Z679" s="38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</row>
    <row r="680" spans="1:38" ht="14.25" customHeight="1" x14ac:dyDescent="0.25">
      <c r="A680" s="38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95"/>
      <c r="O680" s="164"/>
      <c r="P680" s="200"/>
      <c r="Q680" s="200"/>
      <c r="R680" s="200"/>
      <c r="S680" s="200"/>
      <c r="T680" s="200"/>
      <c r="U680" s="200"/>
      <c r="V680" s="96"/>
      <c r="W680" s="96"/>
      <c r="X680" s="97"/>
      <c r="Y680" s="98"/>
      <c r="Z680" s="38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</row>
    <row r="681" spans="1:38" ht="14.25" customHeight="1" x14ac:dyDescent="0.25">
      <c r="A681" s="38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95"/>
      <c r="O681" s="164"/>
      <c r="P681" s="200"/>
      <c r="Q681" s="200"/>
      <c r="R681" s="200"/>
      <c r="S681" s="200"/>
      <c r="T681" s="200"/>
      <c r="U681" s="200"/>
      <c r="V681" s="96"/>
      <c r="W681" s="96"/>
      <c r="X681" s="97"/>
      <c r="Y681" s="98"/>
      <c r="Z681" s="38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</row>
    <row r="682" spans="1:38" ht="14.25" customHeight="1" x14ac:dyDescent="0.25">
      <c r="A682" s="38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95"/>
      <c r="O682" s="164"/>
      <c r="P682" s="200"/>
      <c r="Q682" s="200"/>
      <c r="R682" s="200"/>
      <c r="S682" s="200"/>
      <c r="T682" s="200"/>
      <c r="U682" s="200"/>
      <c r="V682" s="96"/>
      <c r="W682" s="96"/>
      <c r="X682" s="97"/>
      <c r="Y682" s="98"/>
      <c r="Z682" s="38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</row>
    <row r="683" spans="1:38" ht="14.25" customHeight="1" x14ac:dyDescent="0.25">
      <c r="A683" s="38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95"/>
      <c r="O683" s="164"/>
      <c r="P683" s="200"/>
      <c r="Q683" s="200"/>
      <c r="R683" s="200"/>
      <c r="S683" s="200"/>
      <c r="T683" s="200"/>
      <c r="U683" s="200"/>
      <c r="V683" s="96"/>
      <c r="W683" s="96"/>
      <c r="X683" s="97"/>
      <c r="Y683" s="98"/>
      <c r="Z683" s="38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</row>
    <row r="684" spans="1:38" ht="14.25" customHeight="1" x14ac:dyDescent="0.25">
      <c r="A684" s="38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95"/>
      <c r="O684" s="164"/>
      <c r="P684" s="200"/>
      <c r="Q684" s="200"/>
      <c r="R684" s="200"/>
      <c r="S684" s="200"/>
      <c r="T684" s="200"/>
      <c r="U684" s="200"/>
      <c r="V684" s="96"/>
      <c r="W684" s="96"/>
      <c r="X684" s="97"/>
      <c r="Y684" s="98"/>
      <c r="Z684" s="38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</row>
    <row r="685" spans="1:38" ht="14.25" customHeight="1" x14ac:dyDescent="0.25">
      <c r="A685" s="38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95"/>
      <c r="O685" s="164"/>
      <c r="P685" s="200"/>
      <c r="Q685" s="200"/>
      <c r="R685" s="200"/>
      <c r="S685" s="200"/>
      <c r="T685" s="200"/>
      <c r="U685" s="200"/>
      <c r="V685" s="96"/>
      <c r="W685" s="96"/>
      <c r="X685" s="97"/>
      <c r="Y685" s="98"/>
      <c r="Z685" s="38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</row>
    <row r="686" spans="1:38" ht="14.25" customHeight="1" x14ac:dyDescent="0.25">
      <c r="A686" s="38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95"/>
      <c r="O686" s="164"/>
      <c r="P686" s="200"/>
      <c r="Q686" s="200"/>
      <c r="R686" s="200"/>
      <c r="S686" s="200"/>
      <c r="T686" s="200"/>
      <c r="U686" s="200"/>
      <c r="V686" s="96"/>
      <c r="W686" s="96"/>
      <c r="X686" s="97"/>
      <c r="Y686" s="98"/>
      <c r="Z686" s="38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</row>
    <row r="687" spans="1:38" ht="14.25" customHeight="1" x14ac:dyDescent="0.25">
      <c r="A687" s="38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95"/>
      <c r="O687" s="164"/>
      <c r="P687" s="200"/>
      <c r="Q687" s="200"/>
      <c r="R687" s="200"/>
      <c r="S687" s="200"/>
      <c r="T687" s="200"/>
      <c r="U687" s="200"/>
      <c r="V687" s="96"/>
      <c r="W687" s="96"/>
      <c r="X687" s="97"/>
      <c r="Y687" s="98"/>
      <c r="Z687" s="38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</row>
    <row r="688" spans="1:38" ht="14.25" customHeight="1" x14ac:dyDescent="0.25">
      <c r="A688" s="38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95"/>
      <c r="O688" s="164"/>
      <c r="P688" s="200"/>
      <c r="Q688" s="200"/>
      <c r="R688" s="200"/>
      <c r="S688" s="200"/>
      <c r="T688" s="200"/>
      <c r="U688" s="200"/>
      <c r="V688" s="96"/>
      <c r="W688" s="96"/>
      <c r="X688" s="97"/>
      <c r="Y688" s="98"/>
      <c r="Z688" s="38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</row>
    <row r="689" spans="1:38" ht="14.25" customHeight="1" x14ac:dyDescent="0.25">
      <c r="A689" s="38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95"/>
      <c r="O689" s="164"/>
      <c r="P689" s="200"/>
      <c r="Q689" s="200"/>
      <c r="R689" s="200"/>
      <c r="S689" s="200"/>
      <c r="T689" s="200"/>
      <c r="U689" s="200"/>
      <c r="V689" s="96"/>
      <c r="W689" s="96"/>
      <c r="X689" s="97"/>
      <c r="Y689" s="98"/>
      <c r="Z689" s="38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</row>
    <row r="690" spans="1:38" ht="14.25" customHeight="1" x14ac:dyDescent="0.25">
      <c r="A690" s="38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95"/>
      <c r="O690" s="164"/>
      <c r="P690" s="200"/>
      <c r="Q690" s="200"/>
      <c r="R690" s="200"/>
      <c r="S690" s="200"/>
      <c r="T690" s="200"/>
      <c r="U690" s="200"/>
      <c r="V690" s="96"/>
      <c r="W690" s="96"/>
      <c r="X690" s="97"/>
      <c r="Y690" s="98"/>
      <c r="Z690" s="38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</row>
    <row r="691" spans="1:38" ht="14.25" customHeight="1" x14ac:dyDescent="0.25">
      <c r="A691" s="38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95"/>
      <c r="O691" s="164"/>
      <c r="P691" s="200"/>
      <c r="Q691" s="200"/>
      <c r="R691" s="200"/>
      <c r="S691" s="200"/>
      <c r="T691" s="200"/>
      <c r="U691" s="200"/>
      <c r="V691" s="96"/>
      <c r="W691" s="96"/>
      <c r="X691" s="97"/>
      <c r="Y691" s="98"/>
      <c r="Z691" s="38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</row>
    <row r="692" spans="1:38" ht="14.25" customHeight="1" x14ac:dyDescent="0.25">
      <c r="A692" s="38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95"/>
      <c r="O692" s="164"/>
      <c r="P692" s="200"/>
      <c r="Q692" s="200"/>
      <c r="R692" s="200"/>
      <c r="S692" s="200"/>
      <c r="T692" s="200"/>
      <c r="U692" s="200"/>
      <c r="V692" s="96"/>
      <c r="W692" s="96"/>
      <c r="X692" s="97"/>
      <c r="Y692" s="98"/>
      <c r="Z692" s="38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</row>
    <row r="693" spans="1:38" ht="14.25" customHeight="1" x14ac:dyDescent="0.25">
      <c r="A693" s="38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95"/>
      <c r="O693" s="164"/>
      <c r="P693" s="200"/>
      <c r="Q693" s="200"/>
      <c r="R693" s="200"/>
      <c r="S693" s="200"/>
      <c r="T693" s="200"/>
      <c r="U693" s="200"/>
      <c r="V693" s="96"/>
      <c r="W693" s="96"/>
      <c r="X693" s="97"/>
      <c r="Y693" s="98"/>
      <c r="Z693" s="38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</row>
    <row r="694" spans="1:38" ht="14.25" customHeight="1" x14ac:dyDescent="0.25">
      <c r="A694" s="38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95"/>
      <c r="O694" s="164"/>
      <c r="P694" s="200"/>
      <c r="Q694" s="200"/>
      <c r="R694" s="200"/>
      <c r="S694" s="200"/>
      <c r="T694" s="200"/>
      <c r="U694" s="200"/>
      <c r="V694" s="96"/>
      <c r="W694" s="96"/>
      <c r="X694" s="97"/>
      <c r="Y694" s="98"/>
      <c r="Z694" s="38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</row>
    <row r="695" spans="1:38" ht="14.25" customHeight="1" x14ac:dyDescent="0.25">
      <c r="A695" s="38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95"/>
      <c r="O695" s="164"/>
      <c r="P695" s="200"/>
      <c r="Q695" s="200"/>
      <c r="R695" s="200"/>
      <c r="S695" s="200"/>
      <c r="T695" s="200"/>
      <c r="U695" s="200"/>
      <c r="V695" s="96"/>
      <c r="W695" s="96"/>
      <c r="X695" s="97"/>
      <c r="Y695" s="98"/>
      <c r="Z695" s="38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</row>
    <row r="696" spans="1:38" ht="14.25" customHeight="1" x14ac:dyDescent="0.25">
      <c r="A696" s="38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95"/>
      <c r="O696" s="164"/>
      <c r="P696" s="200"/>
      <c r="Q696" s="200"/>
      <c r="R696" s="200"/>
      <c r="S696" s="200"/>
      <c r="T696" s="200"/>
      <c r="U696" s="200"/>
      <c r="V696" s="96"/>
      <c r="W696" s="96"/>
      <c r="X696" s="97"/>
      <c r="Y696" s="98"/>
      <c r="Z696" s="38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</row>
    <row r="697" spans="1:38" ht="14.25" customHeight="1" x14ac:dyDescent="0.25">
      <c r="A697" s="38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95"/>
      <c r="O697" s="164"/>
      <c r="P697" s="200"/>
      <c r="Q697" s="200"/>
      <c r="R697" s="200"/>
      <c r="S697" s="200"/>
      <c r="T697" s="200"/>
      <c r="U697" s="200"/>
      <c r="V697" s="96"/>
      <c r="W697" s="96"/>
      <c r="X697" s="97"/>
      <c r="Y697" s="98"/>
      <c r="Z697" s="38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</row>
    <row r="698" spans="1:38" ht="14.25" customHeight="1" x14ac:dyDescent="0.25">
      <c r="A698" s="38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95"/>
      <c r="O698" s="164"/>
      <c r="P698" s="200"/>
      <c r="Q698" s="200"/>
      <c r="R698" s="200"/>
      <c r="S698" s="200"/>
      <c r="T698" s="200"/>
      <c r="U698" s="200"/>
      <c r="V698" s="96"/>
      <c r="W698" s="96"/>
      <c r="X698" s="97"/>
      <c r="Y698" s="98"/>
      <c r="Z698" s="38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</row>
    <row r="699" spans="1:38" ht="14.25" customHeight="1" x14ac:dyDescent="0.25">
      <c r="A699" s="38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95"/>
      <c r="O699" s="164"/>
      <c r="P699" s="200"/>
      <c r="Q699" s="200"/>
      <c r="R699" s="200"/>
      <c r="S699" s="200"/>
      <c r="T699" s="200"/>
      <c r="U699" s="200"/>
      <c r="V699" s="96"/>
      <c r="W699" s="96"/>
      <c r="X699" s="97"/>
      <c r="Y699" s="98"/>
      <c r="Z699" s="38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</row>
    <row r="700" spans="1:38" ht="14.25" customHeight="1" x14ac:dyDescent="0.25">
      <c r="A700" s="38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95"/>
      <c r="O700" s="164"/>
      <c r="P700" s="200"/>
      <c r="Q700" s="200"/>
      <c r="R700" s="200"/>
      <c r="S700" s="200"/>
      <c r="T700" s="200"/>
      <c r="U700" s="200"/>
      <c r="V700" s="96"/>
      <c r="W700" s="96"/>
      <c r="X700" s="97"/>
      <c r="Y700" s="98"/>
      <c r="Z700" s="38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</row>
    <row r="701" spans="1:38" ht="14.25" customHeight="1" x14ac:dyDescent="0.25">
      <c r="A701" s="38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95"/>
      <c r="O701" s="164"/>
      <c r="P701" s="200"/>
      <c r="Q701" s="200"/>
      <c r="R701" s="200"/>
      <c r="S701" s="200"/>
      <c r="T701" s="200"/>
      <c r="U701" s="200"/>
      <c r="V701" s="96"/>
      <c r="W701" s="96"/>
      <c r="X701" s="97"/>
      <c r="Y701" s="98"/>
      <c r="Z701" s="38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</row>
    <row r="702" spans="1:38" ht="14.25" customHeight="1" x14ac:dyDescent="0.25">
      <c r="A702" s="38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95"/>
      <c r="O702" s="164"/>
      <c r="P702" s="200"/>
      <c r="Q702" s="200"/>
      <c r="R702" s="200"/>
      <c r="S702" s="200"/>
      <c r="T702" s="200"/>
      <c r="U702" s="200"/>
      <c r="V702" s="96"/>
      <c r="W702" s="96"/>
      <c r="X702" s="97"/>
      <c r="Y702" s="98"/>
      <c r="Z702" s="38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</row>
    <row r="703" spans="1:38" ht="14.25" customHeight="1" x14ac:dyDescent="0.25">
      <c r="A703" s="38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95"/>
      <c r="O703" s="164"/>
      <c r="P703" s="200"/>
      <c r="Q703" s="200"/>
      <c r="R703" s="200"/>
      <c r="S703" s="200"/>
      <c r="T703" s="200"/>
      <c r="U703" s="200"/>
      <c r="V703" s="96"/>
      <c r="W703" s="96"/>
      <c r="X703" s="97"/>
      <c r="Y703" s="98"/>
      <c r="Z703" s="38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</row>
    <row r="704" spans="1:38" ht="14.25" customHeight="1" x14ac:dyDescent="0.25">
      <c r="A704" s="38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95"/>
      <c r="O704" s="164"/>
      <c r="P704" s="200"/>
      <c r="Q704" s="200"/>
      <c r="R704" s="200"/>
      <c r="S704" s="200"/>
      <c r="T704" s="200"/>
      <c r="U704" s="200"/>
      <c r="V704" s="96"/>
      <c r="W704" s="96"/>
      <c r="X704" s="97"/>
      <c r="Y704" s="98"/>
      <c r="Z704" s="38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</row>
    <row r="705" spans="1:38" ht="14.25" customHeight="1" x14ac:dyDescent="0.25">
      <c r="A705" s="38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95"/>
      <c r="O705" s="164"/>
      <c r="P705" s="200"/>
      <c r="Q705" s="200"/>
      <c r="R705" s="200"/>
      <c r="S705" s="200"/>
      <c r="T705" s="200"/>
      <c r="U705" s="200"/>
      <c r="V705" s="96"/>
      <c r="W705" s="96"/>
      <c r="X705" s="97"/>
      <c r="Y705" s="98"/>
      <c r="Z705" s="38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</row>
    <row r="706" spans="1:38" ht="14.25" customHeight="1" x14ac:dyDescent="0.25">
      <c r="A706" s="38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95"/>
      <c r="O706" s="164"/>
      <c r="P706" s="200"/>
      <c r="Q706" s="200"/>
      <c r="R706" s="200"/>
      <c r="S706" s="200"/>
      <c r="T706" s="200"/>
      <c r="U706" s="200"/>
      <c r="V706" s="96"/>
      <c r="W706" s="96"/>
      <c r="X706" s="97"/>
      <c r="Y706" s="98"/>
      <c r="Z706" s="38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</row>
    <row r="707" spans="1:38" ht="14.25" customHeight="1" x14ac:dyDescent="0.25">
      <c r="A707" s="38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95"/>
      <c r="O707" s="164"/>
      <c r="P707" s="200"/>
      <c r="Q707" s="200"/>
      <c r="R707" s="200"/>
      <c r="S707" s="200"/>
      <c r="T707" s="200"/>
      <c r="U707" s="200"/>
      <c r="V707" s="96"/>
      <c r="W707" s="96"/>
      <c r="X707" s="97"/>
      <c r="Y707" s="98"/>
      <c r="Z707" s="38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</row>
    <row r="708" spans="1:38" ht="14.25" customHeight="1" x14ac:dyDescent="0.25">
      <c r="A708" s="38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95"/>
      <c r="O708" s="164"/>
      <c r="P708" s="200"/>
      <c r="Q708" s="200"/>
      <c r="R708" s="200"/>
      <c r="S708" s="200"/>
      <c r="T708" s="200"/>
      <c r="U708" s="200"/>
      <c r="V708" s="96"/>
      <c r="W708" s="96"/>
      <c r="X708" s="97"/>
      <c r="Y708" s="98"/>
      <c r="Z708" s="38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</row>
    <row r="709" spans="1:38" ht="14.25" customHeight="1" x14ac:dyDescent="0.25">
      <c r="A709" s="38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95"/>
      <c r="O709" s="164"/>
      <c r="P709" s="200"/>
      <c r="Q709" s="200"/>
      <c r="R709" s="200"/>
      <c r="S709" s="200"/>
      <c r="T709" s="200"/>
      <c r="U709" s="200"/>
      <c r="V709" s="96"/>
      <c r="W709" s="96"/>
      <c r="X709" s="97"/>
      <c r="Y709" s="98"/>
      <c r="Z709" s="38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</row>
    <row r="710" spans="1:38" ht="14.25" customHeight="1" x14ac:dyDescent="0.25">
      <c r="A710" s="38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95"/>
      <c r="O710" s="164"/>
      <c r="P710" s="200"/>
      <c r="Q710" s="200"/>
      <c r="R710" s="200"/>
      <c r="S710" s="200"/>
      <c r="T710" s="200"/>
      <c r="U710" s="200"/>
      <c r="V710" s="96"/>
      <c r="W710" s="96"/>
      <c r="X710" s="97"/>
      <c r="Y710" s="98"/>
      <c r="Z710" s="38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</row>
    <row r="711" spans="1:38" ht="14.25" customHeight="1" x14ac:dyDescent="0.25">
      <c r="A711" s="38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95"/>
      <c r="O711" s="164"/>
      <c r="P711" s="200"/>
      <c r="Q711" s="200"/>
      <c r="R711" s="200"/>
      <c r="S711" s="200"/>
      <c r="T711" s="200"/>
      <c r="U711" s="200"/>
      <c r="V711" s="96"/>
      <c r="W711" s="96"/>
      <c r="X711" s="97"/>
      <c r="Y711" s="98"/>
      <c r="Z711" s="38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</row>
    <row r="712" spans="1:38" ht="14.25" customHeight="1" x14ac:dyDescent="0.25">
      <c r="A712" s="38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95"/>
      <c r="O712" s="164"/>
      <c r="P712" s="200"/>
      <c r="Q712" s="200"/>
      <c r="R712" s="200"/>
      <c r="S712" s="200"/>
      <c r="T712" s="200"/>
      <c r="U712" s="200"/>
      <c r="V712" s="96"/>
      <c r="W712" s="96"/>
      <c r="X712" s="97"/>
      <c r="Y712" s="98"/>
      <c r="Z712" s="38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</row>
    <row r="713" spans="1:38" ht="14.25" customHeight="1" x14ac:dyDescent="0.25">
      <c r="A713" s="38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95"/>
      <c r="O713" s="164"/>
      <c r="P713" s="200"/>
      <c r="Q713" s="200"/>
      <c r="R713" s="200"/>
      <c r="S713" s="200"/>
      <c r="T713" s="200"/>
      <c r="U713" s="200"/>
      <c r="V713" s="96"/>
      <c r="W713" s="96"/>
      <c r="X713" s="97"/>
      <c r="Y713" s="98"/>
      <c r="Z713" s="38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</row>
    <row r="714" spans="1:38" ht="14.25" customHeight="1" x14ac:dyDescent="0.25">
      <c r="A714" s="38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95"/>
      <c r="O714" s="164"/>
      <c r="P714" s="200"/>
      <c r="Q714" s="200"/>
      <c r="R714" s="200"/>
      <c r="S714" s="200"/>
      <c r="T714" s="200"/>
      <c r="U714" s="200"/>
      <c r="V714" s="96"/>
      <c r="W714" s="96"/>
      <c r="X714" s="97"/>
      <c r="Y714" s="98"/>
      <c r="Z714" s="38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</row>
    <row r="715" spans="1:38" ht="14.25" customHeight="1" x14ac:dyDescent="0.25">
      <c r="A715" s="38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95"/>
      <c r="O715" s="164"/>
      <c r="P715" s="200"/>
      <c r="Q715" s="200"/>
      <c r="R715" s="200"/>
      <c r="S715" s="200"/>
      <c r="T715" s="200"/>
      <c r="U715" s="200"/>
      <c r="V715" s="96"/>
      <c r="W715" s="96"/>
      <c r="X715" s="97"/>
      <c r="Y715" s="98"/>
      <c r="Z715" s="38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</row>
    <row r="716" spans="1:38" ht="14.25" customHeight="1" x14ac:dyDescent="0.25">
      <c r="A716" s="38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95"/>
      <c r="O716" s="164"/>
      <c r="P716" s="200"/>
      <c r="Q716" s="200"/>
      <c r="R716" s="200"/>
      <c r="S716" s="200"/>
      <c r="T716" s="200"/>
      <c r="U716" s="200"/>
      <c r="V716" s="96"/>
      <c r="W716" s="96"/>
      <c r="X716" s="97"/>
      <c r="Y716" s="98"/>
      <c r="Z716" s="38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</row>
    <row r="717" spans="1:38" ht="14.25" customHeight="1" x14ac:dyDescent="0.25">
      <c r="A717" s="38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95"/>
      <c r="O717" s="164"/>
      <c r="P717" s="200"/>
      <c r="Q717" s="200"/>
      <c r="R717" s="200"/>
      <c r="S717" s="200"/>
      <c r="T717" s="200"/>
      <c r="U717" s="200"/>
      <c r="V717" s="96"/>
      <c r="W717" s="96"/>
      <c r="X717" s="97"/>
      <c r="Y717" s="98"/>
      <c r="Z717" s="38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</row>
    <row r="718" spans="1:38" ht="14.25" customHeight="1" x14ac:dyDescent="0.25">
      <c r="A718" s="38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95"/>
      <c r="O718" s="164"/>
      <c r="P718" s="200"/>
      <c r="Q718" s="200"/>
      <c r="R718" s="200"/>
      <c r="S718" s="200"/>
      <c r="T718" s="200"/>
      <c r="U718" s="200"/>
      <c r="V718" s="96"/>
      <c r="W718" s="96"/>
      <c r="X718" s="97"/>
      <c r="Y718" s="98"/>
      <c r="Z718" s="38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</row>
    <row r="719" spans="1:38" ht="14.25" customHeight="1" x14ac:dyDescent="0.25">
      <c r="A719" s="38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95"/>
      <c r="O719" s="164"/>
      <c r="P719" s="200"/>
      <c r="Q719" s="200"/>
      <c r="R719" s="200"/>
      <c r="S719" s="200"/>
      <c r="T719" s="200"/>
      <c r="U719" s="200"/>
      <c r="V719" s="96"/>
      <c r="W719" s="96"/>
      <c r="X719" s="97"/>
      <c r="Y719" s="98"/>
      <c r="Z719" s="38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</row>
    <row r="720" spans="1:38" ht="14.25" customHeight="1" x14ac:dyDescent="0.25">
      <c r="A720" s="38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95"/>
      <c r="O720" s="164"/>
      <c r="P720" s="200"/>
      <c r="Q720" s="200"/>
      <c r="R720" s="200"/>
      <c r="S720" s="200"/>
      <c r="T720" s="200"/>
      <c r="U720" s="200"/>
      <c r="V720" s="96"/>
      <c r="W720" s="96"/>
      <c r="X720" s="97"/>
      <c r="Y720" s="98"/>
      <c r="Z720" s="38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</row>
    <row r="721" spans="1:38" ht="14.25" customHeight="1" x14ac:dyDescent="0.25">
      <c r="A721" s="38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95"/>
      <c r="O721" s="164"/>
      <c r="P721" s="200"/>
      <c r="Q721" s="200"/>
      <c r="R721" s="200"/>
      <c r="S721" s="200"/>
      <c r="T721" s="200"/>
      <c r="U721" s="200"/>
      <c r="V721" s="96"/>
      <c r="W721" s="96"/>
      <c r="X721" s="97"/>
      <c r="Y721" s="98"/>
      <c r="Z721" s="38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</row>
    <row r="722" spans="1:38" ht="14.25" customHeight="1" x14ac:dyDescent="0.25">
      <c r="A722" s="38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95"/>
      <c r="O722" s="164"/>
      <c r="P722" s="200"/>
      <c r="Q722" s="200"/>
      <c r="R722" s="200"/>
      <c r="S722" s="200"/>
      <c r="T722" s="200"/>
      <c r="U722" s="200"/>
      <c r="V722" s="96"/>
      <c r="W722" s="96"/>
      <c r="X722" s="97"/>
      <c r="Y722" s="98"/>
      <c r="Z722" s="38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</row>
    <row r="723" spans="1:38" ht="14.25" customHeight="1" x14ac:dyDescent="0.25">
      <c r="A723" s="38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95"/>
      <c r="O723" s="164"/>
      <c r="P723" s="200"/>
      <c r="Q723" s="200"/>
      <c r="R723" s="200"/>
      <c r="S723" s="200"/>
      <c r="T723" s="200"/>
      <c r="U723" s="200"/>
      <c r="V723" s="96"/>
      <c r="W723" s="96"/>
      <c r="X723" s="97"/>
      <c r="Y723" s="98"/>
      <c r="Z723" s="38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</row>
    <row r="724" spans="1:38" ht="14.25" customHeight="1" x14ac:dyDescent="0.25">
      <c r="A724" s="38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95"/>
      <c r="O724" s="164"/>
      <c r="P724" s="200"/>
      <c r="Q724" s="200"/>
      <c r="R724" s="200"/>
      <c r="S724" s="200"/>
      <c r="T724" s="200"/>
      <c r="U724" s="200"/>
      <c r="V724" s="96"/>
      <c r="W724" s="96"/>
      <c r="X724" s="97"/>
      <c r="Y724" s="98"/>
      <c r="Z724" s="38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</row>
    <row r="725" spans="1:38" ht="14.25" customHeight="1" x14ac:dyDescent="0.25">
      <c r="A725" s="38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95"/>
      <c r="O725" s="164"/>
      <c r="P725" s="200"/>
      <c r="Q725" s="200"/>
      <c r="R725" s="200"/>
      <c r="S725" s="200"/>
      <c r="T725" s="200"/>
      <c r="U725" s="200"/>
      <c r="V725" s="96"/>
      <c r="W725" s="96"/>
      <c r="X725" s="97"/>
      <c r="Y725" s="98"/>
      <c r="Z725" s="38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</row>
    <row r="726" spans="1:38" ht="14.25" customHeight="1" x14ac:dyDescent="0.25">
      <c r="A726" s="38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95"/>
      <c r="O726" s="164"/>
      <c r="P726" s="200"/>
      <c r="Q726" s="200"/>
      <c r="R726" s="200"/>
      <c r="S726" s="200"/>
      <c r="T726" s="200"/>
      <c r="U726" s="200"/>
      <c r="V726" s="96"/>
      <c r="W726" s="96"/>
      <c r="X726" s="97"/>
      <c r="Y726" s="98"/>
      <c r="Z726" s="38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</row>
    <row r="727" spans="1:38" ht="14.25" customHeight="1" x14ac:dyDescent="0.25">
      <c r="A727" s="38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95"/>
      <c r="O727" s="164"/>
      <c r="P727" s="200"/>
      <c r="Q727" s="200"/>
      <c r="R727" s="200"/>
      <c r="S727" s="200"/>
      <c r="T727" s="200"/>
      <c r="U727" s="200"/>
      <c r="V727" s="96"/>
      <c r="W727" s="96"/>
      <c r="X727" s="97"/>
      <c r="Y727" s="98"/>
      <c r="Z727" s="38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</row>
    <row r="728" spans="1:38" ht="14.25" customHeight="1" x14ac:dyDescent="0.25">
      <c r="A728" s="38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95"/>
      <c r="O728" s="164"/>
      <c r="P728" s="200"/>
      <c r="Q728" s="200"/>
      <c r="R728" s="200"/>
      <c r="S728" s="200"/>
      <c r="T728" s="200"/>
      <c r="U728" s="200"/>
      <c r="V728" s="96"/>
      <c r="W728" s="96"/>
      <c r="X728" s="97"/>
      <c r="Y728" s="98"/>
      <c r="Z728" s="38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</row>
    <row r="729" spans="1:38" ht="14.25" customHeight="1" x14ac:dyDescent="0.25">
      <c r="A729" s="38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95"/>
      <c r="O729" s="164"/>
      <c r="P729" s="200"/>
      <c r="Q729" s="200"/>
      <c r="R729" s="200"/>
      <c r="S729" s="200"/>
      <c r="T729" s="200"/>
      <c r="U729" s="200"/>
      <c r="V729" s="96"/>
      <c r="W729" s="96"/>
      <c r="X729" s="97"/>
      <c r="Y729" s="98"/>
      <c r="Z729" s="38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</row>
    <row r="730" spans="1:38" ht="14.25" customHeight="1" x14ac:dyDescent="0.25">
      <c r="A730" s="38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95"/>
      <c r="O730" s="164"/>
      <c r="P730" s="200"/>
      <c r="Q730" s="200"/>
      <c r="R730" s="200"/>
      <c r="S730" s="200"/>
      <c r="T730" s="200"/>
      <c r="U730" s="200"/>
      <c r="V730" s="96"/>
      <c r="W730" s="96"/>
      <c r="X730" s="97"/>
      <c r="Y730" s="98"/>
      <c r="Z730" s="38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</row>
    <row r="731" spans="1:38" ht="14.25" customHeight="1" x14ac:dyDescent="0.25">
      <c r="A731" s="38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95"/>
      <c r="O731" s="164"/>
      <c r="P731" s="200"/>
      <c r="Q731" s="200"/>
      <c r="R731" s="200"/>
      <c r="S731" s="200"/>
      <c r="T731" s="200"/>
      <c r="U731" s="200"/>
      <c r="V731" s="96"/>
      <c r="W731" s="96"/>
      <c r="X731" s="97"/>
      <c r="Y731" s="98"/>
      <c r="Z731" s="38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</row>
    <row r="732" spans="1:38" ht="14.25" customHeight="1" x14ac:dyDescent="0.25">
      <c r="A732" s="38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95"/>
      <c r="O732" s="164"/>
      <c r="P732" s="200"/>
      <c r="Q732" s="200"/>
      <c r="R732" s="200"/>
      <c r="S732" s="200"/>
      <c r="T732" s="200"/>
      <c r="U732" s="200"/>
      <c r="V732" s="96"/>
      <c r="W732" s="96"/>
      <c r="X732" s="97"/>
      <c r="Y732" s="98"/>
      <c r="Z732" s="38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</row>
    <row r="733" spans="1:38" ht="14.25" customHeight="1" x14ac:dyDescent="0.25">
      <c r="A733" s="38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95"/>
      <c r="O733" s="164"/>
      <c r="P733" s="200"/>
      <c r="Q733" s="200"/>
      <c r="R733" s="200"/>
      <c r="S733" s="200"/>
      <c r="T733" s="200"/>
      <c r="U733" s="200"/>
      <c r="V733" s="96"/>
      <c r="W733" s="96"/>
      <c r="X733" s="97"/>
      <c r="Y733" s="98"/>
      <c r="Z733" s="38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</row>
    <row r="734" spans="1:38" ht="14.25" customHeight="1" x14ac:dyDescent="0.25">
      <c r="A734" s="38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95"/>
      <c r="O734" s="164"/>
      <c r="P734" s="200"/>
      <c r="Q734" s="200"/>
      <c r="R734" s="200"/>
      <c r="S734" s="200"/>
      <c r="T734" s="200"/>
      <c r="U734" s="200"/>
      <c r="V734" s="96"/>
      <c r="W734" s="96"/>
      <c r="X734" s="97"/>
      <c r="Y734" s="98"/>
      <c r="Z734" s="38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</row>
    <row r="735" spans="1:38" ht="14.25" customHeight="1" x14ac:dyDescent="0.25">
      <c r="A735" s="38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95"/>
      <c r="O735" s="164"/>
      <c r="P735" s="200"/>
      <c r="Q735" s="200"/>
      <c r="R735" s="200"/>
      <c r="S735" s="200"/>
      <c r="T735" s="200"/>
      <c r="U735" s="200"/>
      <c r="V735" s="96"/>
      <c r="W735" s="96"/>
      <c r="X735" s="97"/>
      <c r="Y735" s="98"/>
      <c r="Z735" s="38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</row>
    <row r="736" spans="1:38" ht="14.25" customHeight="1" x14ac:dyDescent="0.25">
      <c r="A736" s="38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95"/>
      <c r="O736" s="164"/>
      <c r="P736" s="200"/>
      <c r="Q736" s="200"/>
      <c r="R736" s="200"/>
      <c r="S736" s="200"/>
      <c r="T736" s="200"/>
      <c r="U736" s="200"/>
      <c r="V736" s="96"/>
      <c r="W736" s="96"/>
      <c r="X736" s="97"/>
      <c r="Y736" s="98"/>
      <c r="Z736" s="38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</row>
    <row r="737" spans="1:38" ht="14.25" customHeight="1" x14ac:dyDescent="0.25">
      <c r="A737" s="38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95"/>
      <c r="O737" s="164"/>
      <c r="P737" s="200"/>
      <c r="Q737" s="200"/>
      <c r="R737" s="200"/>
      <c r="S737" s="200"/>
      <c r="T737" s="200"/>
      <c r="U737" s="200"/>
      <c r="V737" s="96"/>
      <c r="W737" s="96"/>
      <c r="X737" s="97"/>
      <c r="Y737" s="98"/>
      <c r="Z737" s="38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</row>
    <row r="738" spans="1:38" ht="14.25" customHeight="1" x14ac:dyDescent="0.25">
      <c r="A738" s="38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95"/>
      <c r="O738" s="164"/>
      <c r="P738" s="200"/>
      <c r="Q738" s="200"/>
      <c r="R738" s="200"/>
      <c r="S738" s="200"/>
      <c r="T738" s="200"/>
      <c r="U738" s="200"/>
      <c r="V738" s="96"/>
      <c r="W738" s="96"/>
      <c r="X738" s="97"/>
      <c r="Y738" s="98"/>
      <c r="Z738" s="38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</row>
    <row r="739" spans="1:38" ht="14.25" customHeight="1" x14ac:dyDescent="0.25">
      <c r="A739" s="38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95"/>
      <c r="O739" s="164"/>
      <c r="P739" s="200"/>
      <c r="Q739" s="200"/>
      <c r="R739" s="200"/>
      <c r="S739" s="200"/>
      <c r="T739" s="200"/>
      <c r="U739" s="200"/>
      <c r="V739" s="96"/>
      <c r="W739" s="96"/>
      <c r="X739" s="97"/>
      <c r="Y739" s="98"/>
      <c r="Z739" s="38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</row>
    <row r="740" spans="1:38" ht="14.25" customHeight="1" x14ac:dyDescent="0.25">
      <c r="A740" s="38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95"/>
      <c r="O740" s="164"/>
      <c r="P740" s="200"/>
      <c r="Q740" s="200"/>
      <c r="R740" s="200"/>
      <c r="S740" s="200"/>
      <c r="T740" s="200"/>
      <c r="U740" s="200"/>
      <c r="V740" s="96"/>
      <c r="W740" s="96"/>
      <c r="X740" s="97"/>
      <c r="Y740" s="98"/>
      <c r="Z740" s="38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</row>
    <row r="741" spans="1:38" ht="14.25" customHeight="1" x14ac:dyDescent="0.25">
      <c r="A741" s="38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95"/>
      <c r="O741" s="164"/>
      <c r="P741" s="200"/>
      <c r="Q741" s="200"/>
      <c r="R741" s="200"/>
      <c r="S741" s="200"/>
      <c r="T741" s="200"/>
      <c r="U741" s="200"/>
      <c r="V741" s="96"/>
      <c r="W741" s="96"/>
      <c r="X741" s="97"/>
      <c r="Y741" s="98"/>
      <c r="Z741" s="38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</row>
    <row r="742" spans="1:38" ht="14.25" customHeight="1" x14ac:dyDescent="0.25">
      <c r="A742" s="38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95"/>
      <c r="O742" s="164"/>
      <c r="P742" s="200"/>
      <c r="Q742" s="200"/>
      <c r="R742" s="200"/>
      <c r="S742" s="200"/>
      <c r="T742" s="200"/>
      <c r="U742" s="200"/>
      <c r="V742" s="96"/>
      <c r="W742" s="96"/>
      <c r="X742" s="97"/>
      <c r="Y742" s="98"/>
      <c r="Z742" s="38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</row>
    <row r="743" spans="1:38" ht="14.25" customHeight="1" x14ac:dyDescent="0.25">
      <c r="A743" s="38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95"/>
      <c r="O743" s="164"/>
      <c r="P743" s="200"/>
      <c r="Q743" s="200"/>
      <c r="R743" s="200"/>
      <c r="S743" s="200"/>
      <c r="T743" s="200"/>
      <c r="U743" s="200"/>
      <c r="V743" s="96"/>
      <c r="W743" s="96"/>
      <c r="X743" s="97"/>
      <c r="Y743" s="98"/>
      <c r="Z743" s="38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</row>
    <row r="744" spans="1:38" ht="14.25" customHeight="1" x14ac:dyDescent="0.25">
      <c r="A744" s="38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95"/>
      <c r="O744" s="164"/>
      <c r="P744" s="200"/>
      <c r="Q744" s="200"/>
      <c r="R744" s="200"/>
      <c r="S744" s="200"/>
      <c r="T744" s="200"/>
      <c r="U744" s="200"/>
      <c r="V744" s="96"/>
      <c r="W744" s="96"/>
      <c r="X744" s="97"/>
      <c r="Y744" s="98"/>
      <c r="Z744" s="38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</row>
    <row r="745" spans="1:38" ht="14.25" customHeight="1" x14ac:dyDescent="0.25">
      <c r="A745" s="38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95"/>
      <c r="O745" s="164"/>
      <c r="P745" s="200"/>
      <c r="Q745" s="200"/>
      <c r="R745" s="200"/>
      <c r="S745" s="200"/>
      <c r="T745" s="200"/>
      <c r="U745" s="200"/>
      <c r="V745" s="96"/>
      <c r="W745" s="96"/>
      <c r="X745" s="97"/>
      <c r="Y745" s="98"/>
      <c r="Z745" s="38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</row>
    <row r="746" spans="1:38" ht="14.25" customHeight="1" x14ac:dyDescent="0.25">
      <c r="A746" s="91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95"/>
      <c r="O746" s="164"/>
      <c r="P746" s="200"/>
      <c r="Q746" s="200"/>
      <c r="R746" s="200"/>
      <c r="S746" s="200"/>
      <c r="T746" s="200"/>
      <c r="U746" s="200"/>
      <c r="V746" s="96"/>
      <c r="W746" s="96"/>
      <c r="X746" s="97"/>
      <c r="Y746" s="98"/>
      <c r="Z746" s="38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</row>
    <row r="747" spans="1:38" ht="14.25" customHeight="1" x14ac:dyDescent="0.25">
      <c r="A747" s="91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95"/>
      <c r="O747" s="164"/>
      <c r="P747" s="200"/>
      <c r="Q747" s="200"/>
      <c r="R747" s="200"/>
      <c r="S747" s="200"/>
      <c r="T747" s="200"/>
      <c r="U747" s="200"/>
      <c r="V747" s="96"/>
      <c r="W747" s="96"/>
      <c r="X747" s="97"/>
      <c r="Y747" s="98"/>
      <c r="Z747" s="38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</row>
    <row r="748" spans="1:38" ht="14.25" customHeight="1" x14ac:dyDescent="0.25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</row>
    <row r="749" spans="1:38" ht="14.25" customHeight="1" x14ac:dyDescent="0.25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</row>
    <row r="750" spans="1:38" ht="14.25" customHeight="1" x14ac:dyDescent="0.25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</row>
    <row r="751" spans="1:38" ht="14.25" customHeight="1" x14ac:dyDescent="0.25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</row>
    <row r="752" spans="1:38" ht="14.25" customHeight="1" x14ac:dyDescent="0.25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</row>
    <row r="753" spans="1:38" ht="14.25" customHeight="1" x14ac:dyDescent="0.25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</row>
    <row r="754" spans="1:38" ht="14.25" customHeight="1" x14ac:dyDescent="0.25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</row>
    <row r="755" spans="1:38" ht="14.25" customHeight="1" x14ac:dyDescent="0.25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</row>
    <row r="756" spans="1:38" ht="14.25" customHeight="1" x14ac:dyDescent="0.25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</row>
    <row r="757" spans="1:38" ht="14.25" customHeight="1" x14ac:dyDescent="0.25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</row>
    <row r="758" spans="1:38" ht="14.25" customHeight="1" x14ac:dyDescent="0.25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</row>
    <row r="759" spans="1:38" ht="14.25" customHeight="1" x14ac:dyDescent="0.25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</row>
    <row r="760" spans="1:38" ht="14.25" customHeight="1" x14ac:dyDescent="0.25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</row>
    <row r="761" spans="1:38" ht="14.25" customHeight="1" x14ac:dyDescent="0.25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</row>
    <row r="762" spans="1:38" ht="14.25" customHeight="1" x14ac:dyDescent="0.25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</row>
    <row r="763" spans="1:38" ht="14.25" customHeight="1" x14ac:dyDescent="0.25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</row>
    <row r="764" spans="1:38" ht="14.25" customHeight="1" x14ac:dyDescent="0.25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</row>
    <row r="765" spans="1:38" ht="14.25" customHeight="1" x14ac:dyDescent="0.25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</row>
    <row r="766" spans="1:38" ht="14.25" customHeight="1" x14ac:dyDescent="0.25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</row>
    <row r="767" spans="1:38" ht="14.25" customHeight="1" x14ac:dyDescent="0.25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</row>
    <row r="768" spans="1:38" ht="14.25" customHeight="1" x14ac:dyDescent="0.25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</row>
    <row r="769" spans="1:38" ht="14.25" customHeight="1" x14ac:dyDescent="0.25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</row>
    <row r="770" spans="1:38" ht="14.25" customHeight="1" x14ac:dyDescent="0.25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</row>
    <row r="771" spans="1:38" ht="14.25" customHeight="1" x14ac:dyDescent="0.25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</row>
    <row r="772" spans="1:38" ht="14.25" customHeight="1" x14ac:dyDescent="0.25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</row>
    <row r="773" spans="1:38" ht="14.25" customHeight="1" x14ac:dyDescent="0.25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</row>
    <row r="774" spans="1:38" ht="14.25" customHeight="1" x14ac:dyDescent="0.25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</row>
    <row r="775" spans="1:38" ht="14.25" customHeight="1" x14ac:dyDescent="0.25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</row>
    <row r="776" spans="1:38" ht="14.25" customHeight="1" x14ac:dyDescent="0.25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</row>
    <row r="777" spans="1:38" ht="14.25" customHeight="1" x14ac:dyDescent="0.25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</row>
    <row r="778" spans="1:38" ht="14.25" customHeight="1" x14ac:dyDescent="0.25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</row>
    <row r="779" spans="1:38" ht="14.25" customHeight="1" x14ac:dyDescent="0.25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</row>
    <row r="780" spans="1:38" ht="14.25" customHeight="1" x14ac:dyDescent="0.25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</row>
    <row r="781" spans="1:38" x14ac:dyDescent="0.25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</row>
    <row r="782" spans="1:38" x14ac:dyDescent="0.25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</row>
    <row r="783" spans="1:38" x14ac:dyDescent="0.25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</row>
    <row r="784" spans="1:38" x14ac:dyDescent="0.25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</row>
    <row r="785" spans="1:38" x14ac:dyDescent="0.25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</row>
    <row r="786" spans="1:38" x14ac:dyDescent="0.25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</row>
    <row r="787" spans="1:38" x14ac:dyDescent="0.25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</row>
    <row r="788" spans="1:38" x14ac:dyDescent="0.25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</row>
    <row r="789" spans="1:38" x14ac:dyDescent="0.25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</row>
    <row r="790" spans="1:38" x14ac:dyDescent="0.25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</row>
    <row r="791" spans="1:38" x14ac:dyDescent="0.25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</row>
    <row r="792" spans="1:38" x14ac:dyDescent="0.25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</row>
    <row r="793" spans="1:38" x14ac:dyDescent="0.25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</row>
    <row r="794" spans="1:38" x14ac:dyDescent="0.25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</row>
    <row r="795" spans="1:38" x14ac:dyDescent="0.25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</row>
    <row r="796" spans="1:38" x14ac:dyDescent="0.25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</row>
    <row r="797" spans="1:38" x14ac:dyDescent="0.25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</row>
    <row r="798" spans="1:38" x14ac:dyDescent="0.25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</row>
    <row r="799" spans="1:38" x14ac:dyDescent="0.25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</row>
    <row r="800" spans="1:38" x14ac:dyDescent="0.25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</row>
    <row r="801" spans="1:38" x14ac:dyDescent="0.25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</row>
    <row r="802" spans="1:38" x14ac:dyDescent="0.25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</row>
    <row r="803" spans="1:38" x14ac:dyDescent="0.25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</row>
    <row r="804" spans="1:38" x14ac:dyDescent="0.25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</row>
    <row r="805" spans="1:38" x14ac:dyDescent="0.25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</row>
  </sheetData>
  <sheetProtection password="B58F" sheet="1" objects="1" scenarios="1"/>
  <mergeCells count="2157">
    <mergeCell ref="X14:Y14"/>
    <mergeCell ref="Z14:AA14"/>
    <mergeCell ref="AB14:AC14"/>
    <mergeCell ref="B15:D15"/>
    <mergeCell ref="H15:K15"/>
    <mergeCell ref="M15:P15"/>
    <mergeCell ref="Q15:W15"/>
    <mergeCell ref="X15:Y15"/>
    <mergeCell ref="Z15:AA15"/>
    <mergeCell ref="AB15:AC15"/>
    <mergeCell ref="D2:Q2"/>
    <mergeCell ref="A6:M6"/>
    <mergeCell ref="A7:M7"/>
    <mergeCell ref="B14:D14"/>
    <mergeCell ref="H14:K14"/>
    <mergeCell ref="M14:P14"/>
    <mergeCell ref="Q14:W14"/>
    <mergeCell ref="AB18:AC18"/>
    <mergeCell ref="B19:D19"/>
    <mergeCell ref="H19:K19"/>
    <mergeCell ref="M19:P19"/>
    <mergeCell ref="Q19:W19"/>
    <mergeCell ref="X19:Y19"/>
    <mergeCell ref="Z19:AA19"/>
    <mergeCell ref="AB19:AC19"/>
    <mergeCell ref="B18:D18"/>
    <mergeCell ref="H18:K18"/>
    <mergeCell ref="M18:P18"/>
    <mergeCell ref="Q18:W18"/>
    <mergeCell ref="X18:Y18"/>
    <mergeCell ref="Z18:AA18"/>
    <mergeCell ref="AB16:AC16"/>
    <mergeCell ref="B17:D17"/>
    <mergeCell ref="H17:K17"/>
    <mergeCell ref="M17:P17"/>
    <mergeCell ref="Q17:W17"/>
    <mergeCell ref="X17:Y17"/>
    <mergeCell ref="Z17:AA17"/>
    <mergeCell ref="AB17:AC17"/>
    <mergeCell ref="B16:D16"/>
    <mergeCell ref="H16:K16"/>
    <mergeCell ref="M16:P16"/>
    <mergeCell ref="Q16:W16"/>
    <mergeCell ref="X16:Y16"/>
    <mergeCell ref="Z16:AA16"/>
    <mergeCell ref="AB22:AC22"/>
    <mergeCell ref="B23:D23"/>
    <mergeCell ref="H23:K23"/>
    <mergeCell ref="M23:P23"/>
    <mergeCell ref="Q23:W23"/>
    <mergeCell ref="X23:Y23"/>
    <mergeCell ref="Z23:AA23"/>
    <mergeCell ref="AB23:AC23"/>
    <mergeCell ref="B22:D22"/>
    <mergeCell ref="H22:K22"/>
    <mergeCell ref="M22:P22"/>
    <mergeCell ref="Q22:W22"/>
    <mergeCell ref="X22:Y22"/>
    <mergeCell ref="Z22:AA22"/>
    <mergeCell ref="AB20:AC20"/>
    <mergeCell ref="B21:D21"/>
    <mergeCell ref="H21:K21"/>
    <mergeCell ref="M21:P21"/>
    <mergeCell ref="Q21:W21"/>
    <mergeCell ref="X21:Y21"/>
    <mergeCell ref="Z21:AA21"/>
    <mergeCell ref="AB21:AC21"/>
    <mergeCell ref="B20:D20"/>
    <mergeCell ref="H20:K20"/>
    <mergeCell ref="M20:P20"/>
    <mergeCell ref="Q20:W20"/>
    <mergeCell ref="X20:Y20"/>
    <mergeCell ref="Z20:AA20"/>
    <mergeCell ref="B32:D32"/>
    <mergeCell ref="E32:M32"/>
    <mergeCell ref="Q32:V32"/>
    <mergeCell ref="B33:D33"/>
    <mergeCell ref="E33:M33"/>
    <mergeCell ref="Q33:V33"/>
    <mergeCell ref="B30:D30"/>
    <mergeCell ref="E30:M30"/>
    <mergeCell ref="Q30:V30"/>
    <mergeCell ref="B31:D31"/>
    <mergeCell ref="E31:M31"/>
    <mergeCell ref="Q31:V31"/>
    <mergeCell ref="AB24:AC24"/>
    <mergeCell ref="B28:D28"/>
    <mergeCell ref="E28:M28"/>
    <mergeCell ref="Q28:V28"/>
    <mergeCell ref="B29:D29"/>
    <mergeCell ref="E29:M29"/>
    <mergeCell ref="Q29:V29"/>
    <mergeCell ref="B24:D24"/>
    <mergeCell ref="H24:K24"/>
    <mergeCell ref="M24:P24"/>
    <mergeCell ref="Q24:W24"/>
    <mergeCell ref="X24:Y24"/>
    <mergeCell ref="Z24:AA24"/>
    <mergeCell ref="B38:D38"/>
    <mergeCell ref="E38:M38"/>
    <mergeCell ref="Q38:V38"/>
    <mergeCell ref="B39:D39"/>
    <mergeCell ref="E39:M39"/>
    <mergeCell ref="Q39:V39"/>
    <mergeCell ref="B36:D36"/>
    <mergeCell ref="E36:M36"/>
    <mergeCell ref="Q36:V36"/>
    <mergeCell ref="B37:D37"/>
    <mergeCell ref="E37:M37"/>
    <mergeCell ref="Q37:V37"/>
    <mergeCell ref="B34:D34"/>
    <mergeCell ref="E34:M34"/>
    <mergeCell ref="Q34:V34"/>
    <mergeCell ref="B35:D35"/>
    <mergeCell ref="E35:M35"/>
    <mergeCell ref="Q35:V35"/>
    <mergeCell ref="B44:D44"/>
    <mergeCell ref="E44:M44"/>
    <mergeCell ref="Q44:V44"/>
    <mergeCell ref="B45:D45"/>
    <mergeCell ref="E45:M45"/>
    <mergeCell ref="Q45:V45"/>
    <mergeCell ref="B42:D42"/>
    <mergeCell ref="E42:M42"/>
    <mergeCell ref="Q42:V42"/>
    <mergeCell ref="B43:D43"/>
    <mergeCell ref="E43:M43"/>
    <mergeCell ref="Q43:V43"/>
    <mergeCell ref="B40:D40"/>
    <mergeCell ref="E40:M40"/>
    <mergeCell ref="Q40:V40"/>
    <mergeCell ref="B41:D41"/>
    <mergeCell ref="E41:M41"/>
    <mergeCell ref="Q41:V41"/>
    <mergeCell ref="B50:D50"/>
    <mergeCell ref="E50:M50"/>
    <mergeCell ref="Q50:V50"/>
    <mergeCell ref="B51:D51"/>
    <mergeCell ref="E51:M51"/>
    <mergeCell ref="Q51:V51"/>
    <mergeCell ref="B48:D48"/>
    <mergeCell ref="E48:M48"/>
    <mergeCell ref="Q48:V48"/>
    <mergeCell ref="B49:D49"/>
    <mergeCell ref="E49:M49"/>
    <mergeCell ref="Q49:V49"/>
    <mergeCell ref="B46:D46"/>
    <mergeCell ref="E46:M46"/>
    <mergeCell ref="Q46:V46"/>
    <mergeCell ref="B47:D47"/>
    <mergeCell ref="E47:M47"/>
    <mergeCell ref="Q47:V47"/>
    <mergeCell ref="B56:D56"/>
    <mergeCell ref="E56:M56"/>
    <mergeCell ref="Q56:V56"/>
    <mergeCell ref="B57:D57"/>
    <mergeCell ref="E57:M57"/>
    <mergeCell ref="Q57:V57"/>
    <mergeCell ref="B54:D54"/>
    <mergeCell ref="E54:M54"/>
    <mergeCell ref="Q54:V54"/>
    <mergeCell ref="B55:D55"/>
    <mergeCell ref="E55:M55"/>
    <mergeCell ref="Q55:V55"/>
    <mergeCell ref="B52:D52"/>
    <mergeCell ref="E52:M52"/>
    <mergeCell ref="Q52:V52"/>
    <mergeCell ref="B53:D53"/>
    <mergeCell ref="E53:M53"/>
    <mergeCell ref="Q53:V53"/>
    <mergeCell ref="B62:D62"/>
    <mergeCell ref="E62:M62"/>
    <mergeCell ref="Q62:V62"/>
    <mergeCell ref="B63:D63"/>
    <mergeCell ref="E63:M63"/>
    <mergeCell ref="Q63:V63"/>
    <mergeCell ref="B60:D60"/>
    <mergeCell ref="E60:M60"/>
    <mergeCell ref="Q60:V60"/>
    <mergeCell ref="B61:D61"/>
    <mergeCell ref="E61:M61"/>
    <mergeCell ref="Q61:V61"/>
    <mergeCell ref="B58:D58"/>
    <mergeCell ref="E58:M58"/>
    <mergeCell ref="Q58:V58"/>
    <mergeCell ref="B59:D59"/>
    <mergeCell ref="E59:M59"/>
    <mergeCell ref="Q59:V59"/>
    <mergeCell ref="B68:D68"/>
    <mergeCell ref="E68:M68"/>
    <mergeCell ref="Q68:V68"/>
    <mergeCell ref="B69:D69"/>
    <mergeCell ref="E69:M69"/>
    <mergeCell ref="Q69:V69"/>
    <mergeCell ref="B66:D66"/>
    <mergeCell ref="E66:M66"/>
    <mergeCell ref="Q66:V66"/>
    <mergeCell ref="B67:D67"/>
    <mergeCell ref="E67:M67"/>
    <mergeCell ref="Q67:V67"/>
    <mergeCell ref="B64:D64"/>
    <mergeCell ref="E64:M64"/>
    <mergeCell ref="Q64:V64"/>
    <mergeCell ref="B65:D65"/>
    <mergeCell ref="E65:M65"/>
    <mergeCell ref="Q65:V65"/>
    <mergeCell ref="B74:D74"/>
    <mergeCell ref="E74:M74"/>
    <mergeCell ref="Q74:V74"/>
    <mergeCell ref="B75:D75"/>
    <mergeCell ref="E75:M75"/>
    <mergeCell ref="Q75:V75"/>
    <mergeCell ref="B72:D72"/>
    <mergeCell ref="E72:M72"/>
    <mergeCell ref="Q72:V72"/>
    <mergeCell ref="B73:D73"/>
    <mergeCell ref="E73:M73"/>
    <mergeCell ref="Q73:V73"/>
    <mergeCell ref="B70:D70"/>
    <mergeCell ref="E70:M70"/>
    <mergeCell ref="Q70:V70"/>
    <mergeCell ref="B71:D71"/>
    <mergeCell ref="E71:M71"/>
    <mergeCell ref="Q71:V71"/>
    <mergeCell ref="B80:D80"/>
    <mergeCell ref="E80:M80"/>
    <mergeCell ref="Q80:V80"/>
    <mergeCell ref="B81:D81"/>
    <mergeCell ref="E81:M81"/>
    <mergeCell ref="Q81:V81"/>
    <mergeCell ref="B78:D78"/>
    <mergeCell ref="E78:M78"/>
    <mergeCell ref="Q78:V78"/>
    <mergeCell ref="B79:D79"/>
    <mergeCell ref="E79:M79"/>
    <mergeCell ref="Q79:V79"/>
    <mergeCell ref="B76:D76"/>
    <mergeCell ref="E76:M76"/>
    <mergeCell ref="Q76:V76"/>
    <mergeCell ref="B77:D77"/>
    <mergeCell ref="E77:M77"/>
    <mergeCell ref="Q77:V77"/>
    <mergeCell ref="B86:D86"/>
    <mergeCell ref="E86:M86"/>
    <mergeCell ref="Q86:V86"/>
    <mergeCell ref="B87:D87"/>
    <mergeCell ref="E87:M87"/>
    <mergeCell ref="Q87:V87"/>
    <mergeCell ref="B84:D84"/>
    <mergeCell ref="E84:M84"/>
    <mergeCell ref="Q84:V84"/>
    <mergeCell ref="B85:D85"/>
    <mergeCell ref="E85:M85"/>
    <mergeCell ref="Q85:V85"/>
    <mergeCell ref="B82:D82"/>
    <mergeCell ref="E82:M82"/>
    <mergeCell ref="Q82:V82"/>
    <mergeCell ref="B83:D83"/>
    <mergeCell ref="E83:M83"/>
    <mergeCell ref="Q83:V83"/>
    <mergeCell ref="B92:D92"/>
    <mergeCell ref="E92:M92"/>
    <mergeCell ref="Q92:V92"/>
    <mergeCell ref="B93:D93"/>
    <mergeCell ref="E93:M93"/>
    <mergeCell ref="Q93:V93"/>
    <mergeCell ref="B90:D90"/>
    <mergeCell ref="E90:M90"/>
    <mergeCell ref="Q90:V90"/>
    <mergeCell ref="B91:D91"/>
    <mergeCell ref="E91:M91"/>
    <mergeCell ref="Q91:V91"/>
    <mergeCell ref="B88:D88"/>
    <mergeCell ref="E88:M88"/>
    <mergeCell ref="Q88:V88"/>
    <mergeCell ref="B89:D89"/>
    <mergeCell ref="E89:M89"/>
    <mergeCell ref="Q89:V89"/>
    <mergeCell ref="B98:D98"/>
    <mergeCell ref="E98:M98"/>
    <mergeCell ref="P98:U98"/>
    <mergeCell ref="B99:D99"/>
    <mergeCell ref="E99:M99"/>
    <mergeCell ref="P99:U99"/>
    <mergeCell ref="B96:D96"/>
    <mergeCell ref="E96:M96"/>
    <mergeCell ref="P96:U96"/>
    <mergeCell ref="B97:D97"/>
    <mergeCell ref="E97:M97"/>
    <mergeCell ref="P97:U97"/>
    <mergeCell ref="B94:D94"/>
    <mergeCell ref="E94:M94"/>
    <mergeCell ref="P94:U94"/>
    <mergeCell ref="B95:D95"/>
    <mergeCell ref="E95:M95"/>
    <mergeCell ref="P95:U95"/>
    <mergeCell ref="B104:D104"/>
    <mergeCell ref="E104:M104"/>
    <mergeCell ref="P104:U104"/>
    <mergeCell ref="B105:D105"/>
    <mergeCell ref="E105:M105"/>
    <mergeCell ref="P105:U105"/>
    <mergeCell ref="B102:D102"/>
    <mergeCell ref="E102:M102"/>
    <mergeCell ref="P102:U102"/>
    <mergeCell ref="B103:D103"/>
    <mergeCell ref="E103:M103"/>
    <mergeCell ref="P103:U103"/>
    <mergeCell ref="B100:D100"/>
    <mergeCell ref="E100:M100"/>
    <mergeCell ref="P100:U100"/>
    <mergeCell ref="B101:D101"/>
    <mergeCell ref="E101:M101"/>
    <mergeCell ref="P101:U101"/>
    <mergeCell ref="B110:D110"/>
    <mergeCell ref="E110:M110"/>
    <mergeCell ref="P110:U110"/>
    <mergeCell ref="B111:D111"/>
    <mergeCell ref="E111:M111"/>
    <mergeCell ref="P111:U111"/>
    <mergeCell ref="B108:D108"/>
    <mergeCell ref="E108:M108"/>
    <mergeCell ref="P108:U108"/>
    <mergeCell ref="B109:D109"/>
    <mergeCell ref="E109:M109"/>
    <mergeCell ref="P109:U109"/>
    <mergeCell ref="B106:D106"/>
    <mergeCell ref="E106:M106"/>
    <mergeCell ref="P106:U106"/>
    <mergeCell ref="B107:D107"/>
    <mergeCell ref="E107:M107"/>
    <mergeCell ref="P107:U107"/>
    <mergeCell ref="B116:D116"/>
    <mergeCell ref="E116:M116"/>
    <mergeCell ref="P116:U116"/>
    <mergeCell ref="B117:D117"/>
    <mergeCell ref="E117:M117"/>
    <mergeCell ref="P117:U117"/>
    <mergeCell ref="B114:D114"/>
    <mergeCell ref="E114:M114"/>
    <mergeCell ref="P114:U114"/>
    <mergeCell ref="B115:D115"/>
    <mergeCell ref="E115:M115"/>
    <mergeCell ref="P115:U115"/>
    <mergeCell ref="B112:D112"/>
    <mergeCell ref="E112:M112"/>
    <mergeCell ref="P112:U112"/>
    <mergeCell ref="B113:D113"/>
    <mergeCell ref="E113:M113"/>
    <mergeCell ref="P113:U113"/>
    <mergeCell ref="B126:D126"/>
    <mergeCell ref="H126:K126"/>
    <mergeCell ref="M126:Q126"/>
    <mergeCell ref="B127:D127"/>
    <mergeCell ref="H127:K127"/>
    <mergeCell ref="M127:Q127"/>
    <mergeCell ref="B120:D120"/>
    <mergeCell ref="E120:M120"/>
    <mergeCell ref="P120:U120"/>
    <mergeCell ref="B121:D121"/>
    <mergeCell ref="E121:M121"/>
    <mergeCell ref="P121:U121"/>
    <mergeCell ref="B118:D118"/>
    <mergeCell ref="E118:M118"/>
    <mergeCell ref="P118:U118"/>
    <mergeCell ref="B119:D119"/>
    <mergeCell ref="E119:M119"/>
    <mergeCell ref="P119:U119"/>
    <mergeCell ref="B132:D132"/>
    <mergeCell ref="H132:K132"/>
    <mergeCell ref="M132:Q132"/>
    <mergeCell ref="B133:D133"/>
    <mergeCell ref="H133:K133"/>
    <mergeCell ref="M133:Q133"/>
    <mergeCell ref="B130:D130"/>
    <mergeCell ref="H130:K130"/>
    <mergeCell ref="M130:Q130"/>
    <mergeCell ref="B131:D131"/>
    <mergeCell ref="H131:K131"/>
    <mergeCell ref="M131:Q131"/>
    <mergeCell ref="B128:D128"/>
    <mergeCell ref="H128:K128"/>
    <mergeCell ref="M128:Q128"/>
    <mergeCell ref="B129:D129"/>
    <mergeCell ref="H129:K129"/>
    <mergeCell ref="M129:Q129"/>
    <mergeCell ref="B140:D140"/>
    <mergeCell ref="E140:M140"/>
    <mergeCell ref="P140:U140"/>
    <mergeCell ref="B141:D141"/>
    <mergeCell ref="E141:M141"/>
    <mergeCell ref="P141:U141"/>
    <mergeCell ref="B138:D138"/>
    <mergeCell ref="E138:M138"/>
    <mergeCell ref="P138:U138"/>
    <mergeCell ref="B139:D139"/>
    <mergeCell ref="E139:M139"/>
    <mergeCell ref="P139:U139"/>
    <mergeCell ref="B134:D134"/>
    <mergeCell ref="H134:K134"/>
    <mergeCell ref="M134:Q134"/>
    <mergeCell ref="B135:D135"/>
    <mergeCell ref="H135:K135"/>
    <mergeCell ref="M135:Q135"/>
    <mergeCell ref="B146:D146"/>
    <mergeCell ref="E146:M146"/>
    <mergeCell ref="P146:U146"/>
    <mergeCell ref="B147:D147"/>
    <mergeCell ref="E147:M147"/>
    <mergeCell ref="P147:U147"/>
    <mergeCell ref="B144:D144"/>
    <mergeCell ref="E144:M144"/>
    <mergeCell ref="P144:U144"/>
    <mergeCell ref="B145:D145"/>
    <mergeCell ref="E145:M145"/>
    <mergeCell ref="P145:U145"/>
    <mergeCell ref="B142:D142"/>
    <mergeCell ref="E142:M142"/>
    <mergeCell ref="P142:U142"/>
    <mergeCell ref="B143:D143"/>
    <mergeCell ref="E143:M143"/>
    <mergeCell ref="P143:U143"/>
    <mergeCell ref="B152:D152"/>
    <mergeCell ref="E152:M152"/>
    <mergeCell ref="P152:U152"/>
    <mergeCell ref="B153:D153"/>
    <mergeCell ref="E153:M153"/>
    <mergeCell ref="P153:U153"/>
    <mergeCell ref="B150:D150"/>
    <mergeCell ref="E150:M150"/>
    <mergeCell ref="P150:U150"/>
    <mergeCell ref="B151:D151"/>
    <mergeCell ref="E151:M151"/>
    <mergeCell ref="P151:U151"/>
    <mergeCell ref="B148:D148"/>
    <mergeCell ref="E148:M148"/>
    <mergeCell ref="P148:U148"/>
    <mergeCell ref="B149:D149"/>
    <mergeCell ref="E149:M149"/>
    <mergeCell ref="P149:U149"/>
    <mergeCell ref="B158:D158"/>
    <mergeCell ref="E158:M158"/>
    <mergeCell ref="P158:U158"/>
    <mergeCell ref="B159:D159"/>
    <mergeCell ref="E159:M159"/>
    <mergeCell ref="P159:U159"/>
    <mergeCell ref="B156:D156"/>
    <mergeCell ref="E156:M156"/>
    <mergeCell ref="P156:U156"/>
    <mergeCell ref="B157:D157"/>
    <mergeCell ref="E157:M157"/>
    <mergeCell ref="P157:U157"/>
    <mergeCell ref="B154:D154"/>
    <mergeCell ref="E154:M154"/>
    <mergeCell ref="P154:U154"/>
    <mergeCell ref="B155:D155"/>
    <mergeCell ref="E155:M155"/>
    <mergeCell ref="P155:U155"/>
    <mergeCell ref="B164:D164"/>
    <mergeCell ref="E164:M164"/>
    <mergeCell ref="P164:U164"/>
    <mergeCell ref="B165:D165"/>
    <mergeCell ref="E165:M165"/>
    <mergeCell ref="P165:U165"/>
    <mergeCell ref="B162:D162"/>
    <mergeCell ref="E162:M162"/>
    <mergeCell ref="P162:U162"/>
    <mergeCell ref="B163:D163"/>
    <mergeCell ref="E163:M163"/>
    <mergeCell ref="P163:U163"/>
    <mergeCell ref="B160:D160"/>
    <mergeCell ref="E160:M160"/>
    <mergeCell ref="P160:U160"/>
    <mergeCell ref="B161:D161"/>
    <mergeCell ref="E161:M161"/>
    <mergeCell ref="P161:U161"/>
    <mergeCell ref="B170:D170"/>
    <mergeCell ref="E170:M170"/>
    <mergeCell ref="P170:U170"/>
    <mergeCell ref="B171:D171"/>
    <mergeCell ref="E171:M171"/>
    <mergeCell ref="P171:U171"/>
    <mergeCell ref="B168:D168"/>
    <mergeCell ref="E168:M168"/>
    <mergeCell ref="P168:U168"/>
    <mergeCell ref="B169:D169"/>
    <mergeCell ref="E169:M169"/>
    <mergeCell ref="P169:U169"/>
    <mergeCell ref="B166:D166"/>
    <mergeCell ref="E166:M166"/>
    <mergeCell ref="P166:U166"/>
    <mergeCell ref="B167:D167"/>
    <mergeCell ref="E167:M167"/>
    <mergeCell ref="P167:U167"/>
    <mergeCell ref="B176:D176"/>
    <mergeCell ref="E176:M176"/>
    <mergeCell ref="P176:U176"/>
    <mergeCell ref="B177:D177"/>
    <mergeCell ref="E177:M177"/>
    <mergeCell ref="P177:U177"/>
    <mergeCell ref="B174:D174"/>
    <mergeCell ref="E174:M174"/>
    <mergeCell ref="P174:U174"/>
    <mergeCell ref="B175:D175"/>
    <mergeCell ref="E175:M175"/>
    <mergeCell ref="P175:U175"/>
    <mergeCell ref="B172:D172"/>
    <mergeCell ref="E172:M172"/>
    <mergeCell ref="P172:U172"/>
    <mergeCell ref="B173:D173"/>
    <mergeCell ref="E173:M173"/>
    <mergeCell ref="P173:U173"/>
    <mergeCell ref="B186:D186"/>
    <mergeCell ref="H186:K186"/>
    <mergeCell ref="L186:P186"/>
    <mergeCell ref="Q186:U186"/>
    <mergeCell ref="B187:D187"/>
    <mergeCell ref="H187:K187"/>
    <mergeCell ref="L187:P187"/>
    <mergeCell ref="Q187:U187"/>
    <mergeCell ref="B184:D184"/>
    <mergeCell ref="H184:K184"/>
    <mergeCell ref="L184:P184"/>
    <mergeCell ref="Q184:U184"/>
    <mergeCell ref="B185:D185"/>
    <mergeCell ref="H185:K185"/>
    <mergeCell ref="L185:P185"/>
    <mergeCell ref="Q185:U185"/>
    <mergeCell ref="B178:D178"/>
    <mergeCell ref="E178:M178"/>
    <mergeCell ref="P178:U178"/>
    <mergeCell ref="B183:D183"/>
    <mergeCell ref="H183:K183"/>
    <mergeCell ref="L183:P183"/>
    <mergeCell ref="Q183:U183"/>
    <mergeCell ref="B194:D194"/>
    <mergeCell ref="E194:M194"/>
    <mergeCell ref="Q194:T194"/>
    <mergeCell ref="B195:D195"/>
    <mergeCell ref="E195:M195"/>
    <mergeCell ref="Q195:T195"/>
    <mergeCell ref="B192:D192"/>
    <mergeCell ref="E192:M192"/>
    <mergeCell ref="Q192:T192"/>
    <mergeCell ref="B193:D193"/>
    <mergeCell ref="E193:M193"/>
    <mergeCell ref="Q193:T193"/>
    <mergeCell ref="B188:D188"/>
    <mergeCell ref="H188:K188"/>
    <mergeCell ref="L188:P188"/>
    <mergeCell ref="Q188:U188"/>
    <mergeCell ref="B191:D191"/>
    <mergeCell ref="E191:M191"/>
    <mergeCell ref="Q191:T191"/>
    <mergeCell ref="B200:D200"/>
    <mergeCell ref="E200:M200"/>
    <mergeCell ref="Q200:T200"/>
    <mergeCell ref="B201:D201"/>
    <mergeCell ref="E201:M201"/>
    <mergeCell ref="Q201:T201"/>
    <mergeCell ref="B198:D198"/>
    <mergeCell ref="E198:M198"/>
    <mergeCell ref="Q198:T198"/>
    <mergeCell ref="B199:D199"/>
    <mergeCell ref="E199:M199"/>
    <mergeCell ref="Q199:T199"/>
    <mergeCell ref="B196:D196"/>
    <mergeCell ref="E196:M196"/>
    <mergeCell ref="Q196:T196"/>
    <mergeCell ref="B197:D197"/>
    <mergeCell ref="E197:M197"/>
    <mergeCell ref="Q197:T197"/>
    <mergeCell ref="B206:D206"/>
    <mergeCell ref="E206:M206"/>
    <mergeCell ref="Q206:T206"/>
    <mergeCell ref="B207:D207"/>
    <mergeCell ref="E207:M207"/>
    <mergeCell ref="Q207:T207"/>
    <mergeCell ref="B204:D204"/>
    <mergeCell ref="E204:M204"/>
    <mergeCell ref="Q204:T204"/>
    <mergeCell ref="B205:D205"/>
    <mergeCell ref="E205:M205"/>
    <mergeCell ref="Q205:T205"/>
    <mergeCell ref="B202:D202"/>
    <mergeCell ref="E202:M202"/>
    <mergeCell ref="Q202:T202"/>
    <mergeCell ref="B203:D203"/>
    <mergeCell ref="E203:M203"/>
    <mergeCell ref="Q203:T203"/>
    <mergeCell ref="B212:D212"/>
    <mergeCell ref="E212:M212"/>
    <mergeCell ref="Q212:T212"/>
    <mergeCell ref="B213:D213"/>
    <mergeCell ref="E213:M213"/>
    <mergeCell ref="Q213:T213"/>
    <mergeCell ref="B210:D210"/>
    <mergeCell ref="E210:M210"/>
    <mergeCell ref="Q210:T210"/>
    <mergeCell ref="B211:D211"/>
    <mergeCell ref="E211:M211"/>
    <mergeCell ref="Q211:T211"/>
    <mergeCell ref="B208:D208"/>
    <mergeCell ref="E208:M208"/>
    <mergeCell ref="Q208:T208"/>
    <mergeCell ref="B209:D209"/>
    <mergeCell ref="E209:M209"/>
    <mergeCell ref="Q209:T209"/>
    <mergeCell ref="B218:D218"/>
    <mergeCell ref="E218:M218"/>
    <mergeCell ref="Q218:T218"/>
    <mergeCell ref="B219:D219"/>
    <mergeCell ref="E219:M219"/>
    <mergeCell ref="Q219:T219"/>
    <mergeCell ref="B216:D216"/>
    <mergeCell ref="E216:M216"/>
    <mergeCell ref="Q216:T216"/>
    <mergeCell ref="B217:D217"/>
    <mergeCell ref="E217:M217"/>
    <mergeCell ref="Q217:T217"/>
    <mergeCell ref="B214:D214"/>
    <mergeCell ref="E214:M214"/>
    <mergeCell ref="Q214:T214"/>
    <mergeCell ref="B215:D215"/>
    <mergeCell ref="E215:M215"/>
    <mergeCell ref="Q215:T215"/>
    <mergeCell ref="B224:D224"/>
    <mergeCell ref="E224:M224"/>
    <mergeCell ref="Q224:T224"/>
    <mergeCell ref="B225:D225"/>
    <mergeCell ref="E225:M225"/>
    <mergeCell ref="Q225:T225"/>
    <mergeCell ref="B222:D222"/>
    <mergeCell ref="E222:M222"/>
    <mergeCell ref="Q222:T222"/>
    <mergeCell ref="B223:D223"/>
    <mergeCell ref="E223:M223"/>
    <mergeCell ref="Q223:T223"/>
    <mergeCell ref="B220:D220"/>
    <mergeCell ref="E220:M220"/>
    <mergeCell ref="Q220:T220"/>
    <mergeCell ref="B221:D221"/>
    <mergeCell ref="E221:M221"/>
    <mergeCell ref="Q221:T221"/>
    <mergeCell ref="B230:D230"/>
    <mergeCell ref="E230:M230"/>
    <mergeCell ref="Q230:T230"/>
    <mergeCell ref="B231:D231"/>
    <mergeCell ref="E231:M231"/>
    <mergeCell ref="Q231:T231"/>
    <mergeCell ref="B228:D228"/>
    <mergeCell ref="E228:M228"/>
    <mergeCell ref="Q228:T228"/>
    <mergeCell ref="B229:D229"/>
    <mergeCell ref="E229:M229"/>
    <mergeCell ref="Q229:T229"/>
    <mergeCell ref="B226:D226"/>
    <mergeCell ref="E226:M226"/>
    <mergeCell ref="Q226:T226"/>
    <mergeCell ref="B227:D227"/>
    <mergeCell ref="E227:M227"/>
    <mergeCell ref="Q227:T227"/>
    <mergeCell ref="B240:D240"/>
    <mergeCell ref="H240:K240"/>
    <mergeCell ref="L240:P240"/>
    <mergeCell ref="B241:D241"/>
    <mergeCell ref="H241:K241"/>
    <mergeCell ref="L241:P241"/>
    <mergeCell ref="B238:D238"/>
    <mergeCell ref="H238:K238"/>
    <mergeCell ref="L238:P238"/>
    <mergeCell ref="B239:D239"/>
    <mergeCell ref="H239:K239"/>
    <mergeCell ref="L239:P239"/>
    <mergeCell ref="B236:D236"/>
    <mergeCell ref="H236:K236"/>
    <mergeCell ref="L236:P236"/>
    <mergeCell ref="B237:D237"/>
    <mergeCell ref="H237:K237"/>
    <mergeCell ref="L237:P237"/>
    <mergeCell ref="B248:D248"/>
    <mergeCell ref="E248:M248"/>
    <mergeCell ref="P248:U248"/>
    <mergeCell ref="B249:D249"/>
    <mergeCell ref="E249:M249"/>
    <mergeCell ref="P249:U249"/>
    <mergeCell ref="B246:D246"/>
    <mergeCell ref="E246:M246"/>
    <mergeCell ref="P246:U246"/>
    <mergeCell ref="B247:D247"/>
    <mergeCell ref="E247:M247"/>
    <mergeCell ref="P247:U247"/>
    <mergeCell ref="B242:D242"/>
    <mergeCell ref="H242:K242"/>
    <mergeCell ref="L242:P242"/>
    <mergeCell ref="B243:D243"/>
    <mergeCell ref="H243:K243"/>
    <mergeCell ref="L243:P243"/>
    <mergeCell ref="B254:D254"/>
    <mergeCell ref="E254:M254"/>
    <mergeCell ref="P254:U254"/>
    <mergeCell ref="B255:D255"/>
    <mergeCell ref="E255:M255"/>
    <mergeCell ref="P255:U255"/>
    <mergeCell ref="B252:D252"/>
    <mergeCell ref="E252:M252"/>
    <mergeCell ref="P252:U252"/>
    <mergeCell ref="B253:D253"/>
    <mergeCell ref="E253:M253"/>
    <mergeCell ref="P253:U253"/>
    <mergeCell ref="B250:D250"/>
    <mergeCell ref="E250:M250"/>
    <mergeCell ref="P250:U250"/>
    <mergeCell ref="B251:D251"/>
    <mergeCell ref="E251:M251"/>
    <mergeCell ref="P251:U251"/>
    <mergeCell ref="B260:D260"/>
    <mergeCell ref="E260:M260"/>
    <mergeCell ref="P260:U260"/>
    <mergeCell ref="B261:D261"/>
    <mergeCell ref="E261:M261"/>
    <mergeCell ref="P261:U261"/>
    <mergeCell ref="B258:D258"/>
    <mergeCell ref="E258:M258"/>
    <mergeCell ref="P258:U258"/>
    <mergeCell ref="B259:D259"/>
    <mergeCell ref="E259:M259"/>
    <mergeCell ref="P259:U259"/>
    <mergeCell ref="B256:D256"/>
    <mergeCell ref="E256:M256"/>
    <mergeCell ref="P256:U256"/>
    <mergeCell ref="B257:D257"/>
    <mergeCell ref="E257:M257"/>
    <mergeCell ref="P257:U257"/>
    <mergeCell ref="B266:D266"/>
    <mergeCell ref="E266:M266"/>
    <mergeCell ref="P266:U266"/>
    <mergeCell ref="B267:D267"/>
    <mergeCell ref="E267:M267"/>
    <mergeCell ref="P267:U267"/>
    <mergeCell ref="B264:D264"/>
    <mergeCell ref="E264:M264"/>
    <mergeCell ref="P264:U264"/>
    <mergeCell ref="B265:D265"/>
    <mergeCell ref="E265:M265"/>
    <mergeCell ref="P265:U265"/>
    <mergeCell ref="B262:D262"/>
    <mergeCell ref="E262:M262"/>
    <mergeCell ref="P262:U262"/>
    <mergeCell ref="B263:D263"/>
    <mergeCell ref="E263:M263"/>
    <mergeCell ref="P263:U263"/>
    <mergeCell ref="B272:D272"/>
    <mergeCell ref="E272:M272"/>
    <mergeCell ref="P272:U272"/>
    <mergeCell ref="B273:D273"/>
    <mergeCell ref="E273:M273"/>
    <mergeCell ref="P273:U273"/>
    <mergeCell ref="B270:D270"/>
    <mergeCell ref="E270:M270"/>
    <mergeCell ref="P270:U270"/>
    <mergeCell ref="B271:D271"/>
    <mergeCell ref="E271:M271"/>
    <mergeCell ref="P271:U271"/>
    <mergeCell ref="B268:D268"/>
    <mergeCell ref="E268:M268"/>
    <mergeCell ref="P268:U268"/>
    <mergeCell ref="B269:D269"/>
    <mergeCell ref="E269:M269"/>
    <mergeCell ref="P269:U269"/>
    <mergeCell ref="B278:D278"/>
    <mergeCell ref="E278:M278"/>
    <mergeCell ref="P278:U278"/>
    <mergeCell ref="B279:D279"/>
    <mergeCell ref="E279:M279"/>
    <mergeCell ref="P279:U279"/>
    <mergeCell ref="B276:D276"/>
    <mergeCell ref="E276:M276"/>
    <mergeCell ref="P276:U276"/>
    <mergeCell ref="B277:D277"/>
    <mergeCell ref="E277:M277"/>
    <mergeCell ref="P277:U277"/>
    <mergeCell ref="B274:D274"/>
    <mergeCell ref="E274:M274"/>
    <mergeCell ref="P274:U274"/>
    <mergeCell ref="B275:D275"/>
    <mergeCell ref="E275:M275"/>
    <mergeCell ref="P275:U275"/>
    <mergeCell ref="B284:D284"/>
    <mergeCell ref="E284:M284"/>
    <mergeCell ref="P284:U284"/>
    <mergeCell ref="B285:D285"/>
    <mergeCell ref="E285:M285"/>
    <mergeCell ref="P285:U285"/>
    <mergeCell ref="B282:D282"/>
    <mergeCell ref="E282:M282"/>
    <mergeCell ref="P282:U282"/>
    <mergeCell ref="B283:D283"/>
    <mergeCell ref="E283:M283"/>
    <mergeCell ref="P283:U283"/>
    <mergeCell ref="B280:D280"/>
    <mergeCell ref="E280:M280"/>
    <mergeCell ref="P280:U280"/>
    <mergeCell ref="B281:D281"/>
    <mergeCell ref="E281:M281"/>
    <mergeCell ref="P281:U281"/>
    <mergeCell ref="B290:D290"/>
    <mergeCell ref="E290:M290"/>
    <mergeCell ref="P290:U290"/>
    <mergeCell ref="B291:D291"/>
    <mergeCell ref="E291:M291"/>
    <mergeCell ref="P291:U291"/>
    <mergeCell ref="B288:D288"/>
    <mergeCell ref="E288:M288"/>
    <mergeCell ref="P288:U288"/>
    <mergeCell ref="B289:D289"/>
    <mergeCell ref="E289:M289"/>
    <mergeCell ref="P289:U289"/>
    <mergeCell ref="B286:D286"/>
    <mergeCell ref="E286:M286"/>
    <mergeCell ref="P286:U286"/>
    <mergeCell ref="B287:D287"/>
    <mergeCell ref="E287:M287"/>
    <mergeCell ref="P287:U287"/>
    <mergeCell ref="B296:D296"/>
    <mergeCell ref="E296:M296"/>
    <mergeCell ref="P296:U296"/>
    <mergeCell ref="B301:D301"/>
    <mergeCell ref="H301:K301"/>
    <mergeCell ref="M301:Q301"/>
    <mergeCell ref="B294:D294"/>
    <mergeCell ref="E294:M294"/>
    <mergeCell ref="P294:U294"/>
    <mergeCell ref="B295:D295"/>
    <mergeCell ref="E295:M295"/>
    <mergeCell ref="P295:U295"/>
    <mergeCell ref="B292:D292"/>
    <mergeCell ref="E292:M292"/>
    <mergeCell ref="P292:U292"/>
    <mergeCell ref="B293:D293"/>
    <mergeCell ref="E293:M293"/>
    <mergeCell ref="P293:U293"/>
    <mergeCell ref="B306:D306"/>
    <mergeCell ref="H306:K306"/>
    <mergeCell ref="M306:Q306"/>
    <mergeCell ref="B307:D307"/>
    <mergeCell ref="H307:K307"/>
    <mergeCell ref="M307:Q307"/>
    <mergeCell ref="B304:D304"/>
    <mergeCell ref="H304:K304"/>
    <mergeCell ref="M304:Q304"/>
    <mergeCell ref="B305:D305"/>
    <mergeCell ref="H305:K305"/>
    <mergeCell ref="M305:Q305"/>
    <mergeCell ref="B302:D302"/>
    <mergeCell ref="H302:K302"/>
    <mergeCell ref="M302:Q302"/>
    <mergeCell ref="B303:D303"/>
    <mergeCell ref="H303:K303"/>
    <mergeCell ref="M303:Q303"/>
    <mergeCell ref="B314:D314"/>
    <mergeCell ref="E314:M314"/>
    <mergeCell ref="P314:U314"/>
    <mergeCell ref="B315:D315"/>
    <mergeCell ref="E315:M315"/>
    <mergeCell ref="P315:U315"/>
    <mergeCell ref="B312:D312"/>
    <mergeCell ref="E312:M312"/>
    <mergeCell ref="P312:U312"/>
    <mergeCell ref="B313:D313"/>
    <mergeCell ref="E313:M313"/>
    <mergeCell ref="P313:U313"/>
    <mergeCell ref="B310:D310"/>
    <mergeCell ref="E310:M310"/>
    <mergeCell ref="P310:U310"/>
    <mergeCell ref="B311:D311"/>
    <mergeCell ref="E311:M311"/>
    <mergeCell ref="P311:U311"/>
    <mergeCell ref="B320:D320"/>
    <mergeCell ref="E320:M320"/>
    <mergeCell ref="P320:U320"/>
    <mergeCell ref="B321:D321"/>
    <mergeCell ref="E321:M321"/>
    <mergeCell ref="P321:U321"/>
    <mergeCell ref="B318:D318"/>
    <mergeCell ref="E318:M318"/>
    <mergeCell ref="P318:U318"/>
    <mergeCell ref="B319:D319"/>
    <mergeCell ref="E319:M319"/>
    <mergeCell ref="P319:U319"/>
    <mergeCell ref="B316:D316"/>
    <mergeCell ref="E316:M316"/>
    <mergeCell ref="P316:U316"/>
    <mergeCell ref="B317:D317"/>
    <mergeCell ref="E317:M317"/>
    <mergeCell ref="P317:U317"/>
    <mergeCell ref="B326:D326"/>
    <mergeCell ref="E326:M326"/>
    <mergeCell ref="P326:U326"/>
    <mergeCell ref="B327:D327"/>
    <mergeCell ref="E327:M327"/>
    <mergeCell ref="P327:U327"/>
    <mergeCell ref="B324:D324"/>
    <mergeCell ref="E324:M324"/>
    <mergeCell ref="P324:U324"/>
    <mergeCell ref="B325:D325"/>
    <mergeCell ref="E325:M325"/>
    <mergeCell ref="P325:U325"/>
    <mergeCell ref="B322:D322"/>
    <mergeCell ref="E322:M322"/>
    <mergeCell ref="P322:U322"/>
    <mergeCell ref="B323:D323"/>
    <mergeCell ref="E323:M323"/>
    <mergeCell ref="P323:U323"/>
    <mergeCell ref="B332:D332"/>
    <mergeCell ref="E332:M332"/>
    <mergeCell ref="P332:U332"/>
    <mergeCell ref="B333:D333"/>
    <mergeCell ref="E333:M333"/>
    <mergeCell ref="P333:U333"/>
    <mergeCell ref="B330:D330"/>
    <mergeCell ref="E330:M330"/>
    <mergeCell ref="P330:U330"/>
    <mergeCell ref="B331:D331"/>
    <mergeCell ref="E331:M331"/>
    <mergeCell ref="P331:U331"/>
    <mergeCell ref="B328:D328"/>
    <mergeCell ref="E328:M328"/>
    <mergeCell ref="P328:U328"/>
    <mergeCell ref="B329:D329"/>
    <mergeCell ref="E329:M329"/>
    <mergeCell ref="P329:U329"/>
    <mergeCell ref="B338:D338"/>
    <mergeCell ref="E338:M338"/>
    <mergeCell ref="P338:U338"/>
    <mergeCell ref="B339:D339"/>
    <mergeCell ref="E339:M339"/>
    <mergeCell ref="P339:U339"/>
    <mergeCell ref="B336:D336"/>
    <mergeCell ref="E336:M336"/>
    <mergeCell ref="P336:U336"/>
    <mergeCell ref="B337:D337"/>
    <mergeCell ref="E337:M337"/>
    <mergeCell ref="P337:U337"/>
    <mergeCell ref="B334:D334"/>
    <mergeCell ref="E334:M334"/>
    <mergeCell ref="P334:U334"/>
    <mergeCell ref="B335:D335"/>
    <mergeCell ref="E335:M335"/>
    <mergeCell ref="P335:U335"/>
    <mergeCell ref="B344:D344"/>
    <mergeCell ref="E344:M344"/>
    <mergeCell ref="P344:U344"/>
    <mergeCell ref="B345:D345"/>
    <mergeCell ref="E345:M345"/>
    <mergeCell ref="P345:U345"/>
    <mergeCell ref="B342:D342"/>
    <mergeCell ref="E342:M342"/>
    <mergeCell ref="P342:U342"/>
    <mergeCell ref="B343:D343"/>
    <mergeCell ref="E343:M343"/>
    <mergeCell ref="P343:U343"/>
    <mergeCell ref="B340:D340"/>
    <mergeCell ref="E340:M340"/>
    <mergeCell ref="P340:U340"/>
    <mergeCell ref="B341:D341"/>
    <mergeCell ref="E341:M341"/>
    <mergeCell ref="P341:U341"/>
    <mergeCell ref="B350:D350"/>
    <mergeCell ref="E350:M350"/>
    <mergeCell ref="P350:U350"/>
    <mergeCell ref="B351:D351"/>
    <mergeCell ref="E351:M351"/>
    <mergeCell ref="P351:U351"/>
    <mergeCell ref="B348:D348"/>
    <mergeCell ref="E348:M348"/>
    <mergeCell ref="P348:U348"/>
    <mergeCell ref="B349:D349"/>
    <mergeCell ref="E349:M349"/>
    <mergeCell ref="P349:U349"/>
    <mergeCell ref="B346:D346"/>
    <mergeCell ref="E346:M346"/>
    <mergeCell ref="P346:U346"/>
    <mergeCell ref="B347:D347"/>
    <mergeCell ref="E347:M347"/>
    <mergeCell ref="P347:U347"/>
    <mergeCell ref="B356:D356"/>
    <mergeCell ref="E356:M356"/>
    <mergeCell ref="P356:U356"/>
    <mergeCell ref="B357:D357"/>
    <mergeCell ref="E357:M357"/>
    <mergeCell ref="P357:U357"/>
    <mergeCell ref="B354:D354"/>
    <mergeCell ref="E354:M354"/>
    <mergeCell ref="P354:U354"/>
    <mergeCell ref="B355:D355"/>
    <mergeCell ref="E355:M355"/>
    <mergeCell ref="P355:U355"/>
    <mergeCell ref="B352:D352"/>
    <mergeCell ref="E352:M352"/>
    <mergeCell ref="P352:U352"/>
    <mergeCell ref="B353:D353"/>
    <mergeCell ref="E353:M353"/>
    <mergeCell ref="P353:U353"/>
    <mergeCell ref="B366:D366"/>
    <mergeCell ref="H366:K366"/>
    <mergeCell ref="L366:P366"/>
    <mergeCell ref="Q366:U366"/>
    <mergeCell ref="B367:D367"/>
    <mergeCell ref="H367:K367"/>
    <mergeCell ref="L367:P367"/>
    <mergeCell ref="Q367:U367"/>
    <mergeCell ref="B360:D360"/>
    <mergeCell ref="E360:M360"/>
    <mergeCell ref="P360:U360"/>
    <mergeCell ref="B365:D365"/>
    <mergeCell ref="H365:K365"/>
    <mergeCell ref="L365:P365"/>
    <mergeCell ref="Q365:U365"/>
    <mergeCell ref="B358:D358"/>
    <mergeCell ref="E358:M358"/>
    <mergeCell ref="P358:U358"/>
    <mergeCell ref="B359:D359"/>
    <mergeCell ref="E359:M359"/>
    <mergeCell ref="P359:U359"/>
    <mergeCell ref="B372:D372"/>
    <mergeCell ref="H372:K372"/>
    <mergeCell ref="L372:P372"/>
    <mergeCell ref="Q372:U372"/>
    <mergeCell ref="B373:D373"/>
    <mergeCell ref="H373:K373"/>
    <mergeCell ref="L373:P373"/>
    <mergeCell ref="Q373:U373"/>
    <mergeCell ref="B370:D370"/>
    <mergeCell ref="H370:K370"/>
    <mergeCell ref="L370:P370"/>
    <mergeCell ref="Q370:U370"/>
    <mergeCell ref="B371:D371"/>
    <mergeCell ref="H371:K371"/>
    <mergeCell ref="L371:P371"/>
    <mergeCell ref="Q371:U371"/>
    <mergeCell ref="B368:D368"/>
    <mergeCell ref="H368:K368"/>
    <mergeCell ref="L368:P368"/>
    <mergeCell ref="Q368:U368"/>
    <mergeCell ref="B369:D369"/>
    <mergeCell ref="H369:K369"/>
    <mergeCell ref="L369:P369"/>
    <mergeCell ref="Q369:U369"/>
    <mergeCell ref="B378:D378"/>
    <mergeCell ref="H378:K378"/>
    <mergeCell ref="L378:P378"/>
    <mergeCell ref="Q378:U378"/>
    <mergeCell ref="B379:D379"/>
    <mergeCell ref="H379:K379"/>
    <mergeCell ref="L379:P379"/>
    <mergeCell ref="Q379:U379"/>
    <mergeCell ref="B376:D376"/>
    <mergeCell ref="H376:K376"/>
    <mergeCell ref="L376:P376"/>
    <mergeCell ref="Q376:U376"/>
    <mergeCell ref="B377:D377"/>
    <mergeCell ref="H377:K377"/>
    <mergeCell ref="L377:P377"/>
    <mergeCell ref="Q377:U377"/>
    <mergeCell ref="B374:D374"/>
    <mergeCell ref="H374:K374"/>
    <mergeCell ref="L374:P374"/>
    <mergeCell ref="Q374:U374"/>
    <mergeCell ref="B375:D375"/>
    <mergeCell ref="H375:K375"/>
    <mergeCell ref="L375:P375"/>
    <mergeCell ref="Q375:U375"/>
    <mergeCell ref="B386:D386"/>
    <mergeCell ref="E386:M386"/>
    <mergeCell ref="Q386:V386"/>
    <mergeCell ref="B387:D387"/>
    <mergeCell ref="E387:M387"/>
    <mergeCell ref="Q387:V387"/>
    <mergeCell ref="B382:D382"/>
    <mergeCell ref="H382:K382"/>
    <mergeCell ref="L382:P382"/>
    <mergeCell ref="Q382:U382"/>
    <mergeCell ref="B383:D383"/>
    <mergeCell ref="H383:K383"/>
    <mergeCell ref="L383:P383"/>
    <mergeCell ref="Q383:U383"/>
    <mergeCell ref="B380:D380"/>
    <mergeCell ref="H380:K380"/>
    <mergeCell ref="L380:P380"/>
    <mergeCell ref="Q380:U380"/>
    <mergeCell ref="B381:D381"/>
    <mergeCell ref="H381:K381"/>
    <mergeCell ref="L381:P381"/>
    <mergeCell ref="Q381:U381"/>
    <mergeCell ref="B392:D392"/>
    <mergeCell ref="E392:M392"/>
    <mergeCell ref="Q392:V392"/>
    <mergeCell ref="B393:D393"/>
    <mergeCell ref="E393:M393"/>
    <mergeCell ref="Q393:V393"/>
    <mergeCell ref="B390:D390"/>
    <mergeCell ref="E390:M390"/>
    <mergeCell ref="Q390:V390"/>
    <mergeCell ref="B391:D391"/>
    <mergeCell ref="E391:M391"/>
    <mergeCell ref="Q391:V391"/>
    <mergeCell ref="B388:D388"/>
    <mergeCell ref="E388:M388"/>
    <mergeCell ref="Q388:V388"/>
    <mergeCell ref="B389:D389"/>
    <mergeCell ref="E389:M389"/>
    <mergeCell ref="Q389:V389"/>
    <mergeCell ref="B398:D398"/>
    <mergeCell ref="E398:M398"/>
    <mergeCell ref="Q398:V398"/>
    <mergeCell ref="B399:D399"/>
    <mergeCell ref="E399:M399"/>
    <mergeCell ref="Q399:V399"/>
    <mergeCell ref="B396:D396"/>
    <mergeCell ref="E396:M396"/>
    <mergeCell ref="Q396:V396"/>
    <mergeCell ref="B397:D397"/>
    <mergeCell ref="E397:M397"/>
    <mergeCell ref="Q397:V397"/>
    <mergeCell ref="B394:D394"/>
    <mergeCell ref="E394:M394"/>
    <mergeCell ref="Q394:V394"/>
    <mergeCell ref="B395:D395"/>
    <mergeCell ref="E395:M395"/>
    <mergeCell ref="Q395:V395"/>
    <mergeCell ref="B404:D404"/>
    <mergeCell ref="E404:M404"/>
    <mergeCell ref="Q404:V404"/>
    <mergeCell ref="B405:D405"/>
    <mergeCell ref="E405:M405"/>
    <mergeCell ref="Q405:V405"/>
    <mergeCell ref="B402:D402"/>
    <mergeCell ref="E402:M402"/>
    <mergeCell ref="Q402:V402"/>
    <mergeCell ref="B403:D403"/>
    <mergeCell ref="E403:M403"/>
    <mergeCell ref="Q403:V403"/>
    <mergeCell ref="B400:D400"/>
    <mergeCell ref="E400:M400"/>
    <mergeCell ref="Q400:V400"/>
    <mergeCell ref="B401:D401"/>
    <mergeCell ref="E401:M401"/>
    <mergeCell ref="Q401:V401"/>
    <mergeCell ref="B410:D410"/>
    <mergeCell ref="E410:M410"/>
    <mergeCell ref="Q410:V410"/>
    <mergeCell ref="B411:D411"/>
    <mergeCell ref="E411:M411"/>
    <mergeCell ref="Q411:V411"/>
    <mergeCell ref="B408:D408"/>
    <mergeCell ref="E408:M408"/>
    <mergeCell ref="Q408:V408"/>
    <mergeCell ref="B409:D409"/>
    <mergeCell ref="E409:M409"/>
    <mergeCell ref="Q409:V409"/>
    <mergeCell ref="B406:D406"/>
    <mergeCell ref="E406:M406"/>
    <mergeCell ref="Q406:V406"/>
    <mergeCell ref="B407:D407"/>
    <mergeCell ref="E407:M407"/>
    <mergeCell ref="Q407:V407"/>
    <mergeCell ref="B416:D416"/>
    <mergeCell ref="E416:M416"/>
    <mergeCell ref="Q416:V416"/>
    <mergeCell ref="B417:D417"/>
    <mergeCell ref="E417:M417"/>
    <mergeCell ref="Q417:V417"/>
    <mergeCell ref="B414:D414"/>
    <mergeCell ref="E414:M414"/>
    <mergeCell ref="Q414:V414"/>
    <mergeCell ref="B415:D415"/>
    <mergeCell ref="E415:M415"/>
    <mergeCell ref="Q415:V415"/>
    <mergeCell ref="B412:D412"/>
    <mergeCell ref="E412:M412"/>
    <mergeCell ref="Q412:V412"/>
    <mergeCell ref="B413:D413"/>
    <mergeCell ref="E413:M413"/>
    <mergeCell ref="Q413:V413"/>
    <mergeCell ref="B422:D422"/>
    <mergeCell ref="E422:M422"/>
    <mergeCell ref="Q422:V422"/>
    <mergeCell ref="B423:D423"/>
    <mergeCell ref="E423:M423"/>
    <mergeCell ref="Q423:V423"/>
    <mergeCell ref="B420:D420"/>
    <mergeCell ref="E420:M420"/>
    <mergeCell ref="Q420:V420"/>
    <mergeCell ref="B421:D421"/>
    <mergeCell ref="E421:M421"/>
    <mergeCell ref="Q421:V421"/>
    <mergeCell ref="B418:D418"/>
    <mergeCell ref="E418:M418"/>
    <mergeCell ref="Q418:V418"/>
    <mergeCell ref="B419:D419"/>
    <mergeCell ref="E419:M419"/>
    <mergeCell ref="Q419:V419"/>
    <mergeCell ref="B428:D428"/>
    <mergeCell ref="E428:M428"/>
    <mergeCell ref="Q428:V428"/>
    <mergeCell ref="B429:D429"/>
    <mergeCell ref="E429:M429"/>
    <mergeCell ref="Q429:V429"/>
    <mergeCell ref="B426:D426"/>
    <mergeCell ref="E426:M426"/>
    <mergeCell ref="Q426:V426"/>
    <mergeCell ref="B427:D427"/>
    <mergeCell ref="E427:M427"/>
    <mergeCell ref="Q427:V427"/>
    <mergeCell ref="B424:D424"/>
    <mergeCell ref="E424:M424"/>
    <mergeCell ref="Q424:V424"/>
    <mergeCell ref="B425:D425"/>
    <mergeCell ref="E425:M425"/>
    <mergeCell ref="Q425:V425"/>
    <mergeCell ref="B434:D434"/>
    <mergeCell ref="E434:M434"/>
    <mergeCell ref="Q434:V434"/>
    <mergeCell ref="B435:D435"/>
    <mergeCell ref="E435:M435"/>
    <mergeCell ref="Q435:V435"/>
    <mergeCell ref="B432:D432"/>
    <mergeCell ref="E432:M432"/>
    <mergeCell ref="Q432:V432"/>
    <mergeCell ref="B433:D433"/>
    <mergeCell ref="E433:M433"/>
    <mergeCell ref="Q433:V433"/>
    <mergeCell ref="B430:D430"/>
    <mergeCell ref="E430:M430"/>
    <mergeCell ref="Q430:V430"/>
    <mergeCell ref="B431:D431"/>
    <mergeCell ref="E431:M431"/>
    <mergeCell ref="Q431:V431"/>
    <mergeCell ref="B440:D440"/>
    <mergeCell ref="E440:M440"/>
    <mergeCell ref="Q440:V440"/>
    <mergeCell ref="B441:D441"/>
    <mergeCell ref="E441:M441"/>
    <mergeCell ref="Q441:V441"/>
    <mergeCell ref="B438:D438"/>
    <mergeCell ref="E438:M438"/>
    <mergeCell ref="Q438:V438"/>
    <mergeCell ref="B439:D439"/>
    <mergeCell ref="E439:M439"/>
    <mergeCell ref="Q439:V439"/>
    <mergeCell ref="B436:D436"/>
    <mergeCell ref="E436:M436"/>
    <mergeCell ref="Q436:V436"/>
    <mergeCell ref="B437:D437"/>
    <mergeCell ref="E437:M437"/>
    <mergeCell ref="Q437:V437"/>
    <mergeCell ref="B446:D446"/>
    <mergeCell ref="E446:M446"/>
    <mergeCell ref="Q446:V446"/>
    <mergeCell ref="B447:D447"/>
    <mergeCell ref="E447:M447"/>
    <mergeCell ref="Q447:V447"/>
    <mergeCell ref="B444:D444"/>
    <mergeCell ref="E444:M444"/>
    <mergeCell ref="Q444:V444"/>
    <mergeCell ref="B445:D445"/>
    <mergeCell ref="E445:M445"/>
    <mergeCell ref="Q445:V445"/>
    <mergeCell ref="B442:D442"/>
    <mergeCell ref="E442:M442"/>
    <mergeCell ref="Q442:V442"/>
    <mergeCell ref="B443:D443"/>
    <mergeCell ref="E443:M443"/>
    <mergeCell ref="Q443:V443"/>
    <mergeCell ref="B452:D452"/>
    <mergeCell ref="E452:M452"/>
    <mergeCell ref="Q452:V452"/>
    <mergeCell ref="B453:D453"/>
    <mergeCell ref="E453:M453"/>
    <mergeCell ref="Q453:V453"/>
    <mergeCell ref="B450:D450"/>
    <mergeCell ref="E450:M450"/>
    <mergeCell ref="Q450:V450"/>
    <mergeCell ref="B451:D451"/>
    <mergeCell ref="E451:M451"/>
    <mergeCell ref="Q451:V451"/>
    <mergeCell ref="B448:D448"/>
    <mergeCell ref="E448:M448"/>
    <mergeCell ref="Q448:V448"/>
    <mergeCell ref="B449:D449"/>
    <mergeCell ref="E449:M449"/>
    <mergeCell ref="Q449:V449"/>
    <mergeCell ref="B458:D458"/>
    <mergeCell ref="E458:M458"/>
    <mergeCell ref="Q458:V458"/>
    <mergeCell ref="B459:D459"/>
    <mergeCell ref="E459:M459"/>
    <mergeCell ref="Q459:V459"/>
    <mergeCell ref="B456:D456"/>
    <mergeCell ref="E456:M456"/>
    <mergeCell ref="Q456:V456"/>
    <mergeCell ref="B457:D457"/>
    <mergeCell ref="E457:M457"/>
    <mergeCell ref="Q457:V457"/>
    <mergeCell ref="B454:D454"/>
    <mergeCell ref="E454:M454"/>
    <mergeCell ref="Q454:V454"/>
    <mergeCell ref="B455:D455"/>
    <mergeCell ref="E455:M455"/>
    <mergeCell ref="Q455:V455"/>
    <mergeCell ref="B464:D464"/>
    <mergeCell ref="E464:M464"/>
    <mergeCell ref="Q464:V464"/>
    <mergeCell ref="B465:D465"/>
    <mergeCell ref="E465:M465"/>
    <mergeCell ref="Q465:V465"/>
    <mergeCell ref="B462:D462"/>
    <mergeCell ref="E462:M462"/>
    <mergeCell ref="Q462:V462"/>
    <mergeCell ref="B463:D463"/>
    <mergeCell ref="E463:M463"/>
    <mergeCell ref="Q463:V463"/>
    <mergeCell ref="B460:D460"/>
    <mergeCell ref="E460:M460"/>
    <mergeCell ref="Q460:V460"/>
    <mergeCell ref="B461:D461"/>
    <mergeCell ref="E461:M461"/>
    <mergeCell ref="Q461:V461"/>
    <mergeCell ref="B470:D470"/>
    <mergeCell ref="E470:M470"/>
    <mergeCell ref="Q470:V470"/>
    <mergeCell ref="B471:D471"/>
    <mergeCell ref="E471:M471"/>
    <mergeCell ref="Q471:V471"/>
    <mergeCell ref="B468:D468"/>
    <mergeCell ref="E468:M468"/>
    <mergeCell ref="Q468:V468"/>
    <mergeCell ref="B469:D469"/>
    <mergeCell ref="E469:M469"/>
    <mergeCell ref="Q469:V469"/>
    <mergeCell ref="B466:D466"/>
    <mergeCell ref="E466:M466"/>
    <mergeCell ref="Q466:V466"/>
    <mergeCell ref="B467:D467"/>
    <mergeCell ref="E467:M467"/>
    <mergeCell ref="Q467:V467"/>
    <mergeCell ref="B476:D476"/>
    <mergeCell ref="E476:M476"/>
    <mergeCell ref="Q476:V476"/>
    <mergeCell ref="B477:D477"/>
    <mergeCell ref="E477:M477"/>
    <mergeCell ref="Q477:V477"/>
    <mergeCell ref="B474:D474"/>
    <mergeCell ref="E474:M474"/>
    <mergeCell ref="Q474:V474"/>
    <mergeCell ref="B475:D475"/>
    <mergeCell ref="E475:M475"/>
    <mergeCell ref="Q475:V475"/>
    <mergeCell ref="B472:D472"/>
    <mergeCell ref="E472:M472"/>
    <mergeCell ref="Q472:V472"/>
    <mergeCell ref="B473:D473"/>
    <mergeCell ref="E473:M473"/>
    <mergeCell ref="Q473:V473"/>
    <mergeCell ref="B482:D482"/>
    <mergeCell ref="E482:M482"/>
    <mergeCell ref="Q482:V482"/>
    <mergeCell ref="B483:D483"/>
    <mergeCell ref="E483:M483"/>
    <mergeCell ref="Q483:V483"/>
    <mergeCell ref="B480:D480"/>
    <mergeCell ref="E480:M480"/>
    <mergeCell ref="Q480:V480"/>
    <mergeCell ref="B481:D481"/>
    <mergeCell ref="E481:M481"/>
    <mergeCell ref="Q481:V481"/>
    <mergeCell ref="B478:D478"/>
    <mergeCell ref="E478:M478"/>
    <mergeCell ref="Q478:V478"/>
    <mergeCell ref="B479:D479"/>
    <mergeCell ref="E479:M479"/>
    <mergeCell ref="Q479:V479"/>
    <mergeCell ref="B488:D488"/>
    <mergeCell ref="E488:M488"/>
    <mergeCell ref="Q488:V488"/>
    <mergeCell ref="B489:D489"/>
    <mergeCell ref="E489:M489"/>
    <mergeCell ref="Q489:V489"/>
    <mergeCell ref="B486:D486"/>
    <mergeCell ref="E486:M486"/>
    <mergeCell ref="Q486:V486"/>
    <mergeCell ref="B487:D487"/>
    <mergeCell ref="E487:M487"/>
    <mergeCell ref="Q487:V487"/>
    <mergeCell ref="B484:D484"/>
    <mergeCell ref="E484:M484"/>
    <mergeCell ref="Q484:V484"/>
    <mergeCell ref="B485:D485"/>
    <mergeCell ref="E485:M485"/>
    <mergeCell ref="Q485:V485"/>
    <mergeCell ref="B494:D494"/>
    <mergeCell ref="E494:M494"/>
    <mergeCell ref="Q494:V494"/>
    <mergeCell ref="B495:D495"/>
    <mergeCell ref="E495:M495"/>
    <mergeCell ref="Q495:V495"/>
    <mergeCell ref="B492:D492"/>
    <mergeCell ref="E492:M492"/>
    <mergeCell ref="Q492:V492"/>
    <mergeCell ref="B493:D493"/>
    <mergeCell ref="E493:M493"/>
    <mergeCell ref="Q493:V493"/>
    <mergeCell ref="B490:D490"/>
    <mergeCell ref="E490:M490"/>
    <mergeCell ref="Q490:V490"/>
    <mergeCell ref="B491:D491"/>
    <mergeCell ref="E491:M491"/>
    <mergeCell ref="Q491:V491"/>
    <mergeCell ref="B500:D500"/>
    <mergeCell ref="E500:M500"/>
    <mergeCell ref="Q500:V500"/>
    <mergeCell ref="B501:D501"/>
    <mergeCell ref="E501:M501"/>
    <mergeCell ref="Q501:V501"/>
    <mergeCell ref="B498:D498"/>
    <mergeCell ref="E498:M498"/>
    <mergeCell ref="Q498:V498"/>
    <mergeCell ref="B499:D499"/>
    <mergeCell ref="E499:M499"/>
    <mergeCell ref="Q499:V499"/>
    <mergeCell ref="B496:D496"/>
    <mergeCell ref="E496:M496"/>
    <mergeCell ref="Q496:V496"/>
    <mergeCell ref="B497:D497"/>
    <mergeCell ref="E497:M497"/>
    <mergeCell ref="Q497:V497"/>
    <mergeCell ref="B506:D506"/>
    <mergeCell ref="E506:M506"/>
    <mergeCell ref="Q506:V506"/>
    <mergeCell ref="B507:D507"/>
    <mergeCell ref="E507:M507"/>
    <mergeCell ref="Q507:V507"/>
    <mergeCell ref="B504:D504"/>
    <mergeCell ref="E504:M504"/>
    <mergeCell ref="Q504:V504"/>
    <mergeCell ref="B505:D505"/>
    <mergeCell ref="E505:M505"/>
    <mergeCell ref="Q505:V505"/>
    <mergeCell ref="B502:D502"/>
    <mergeCell ref="E502:M502"/>
    <mergeCell ref="Q502:V502"/>
    <mergeCell ref="B503:D503"/>
    <mergeCell ref="E503:M503"/>
    <mergeCell ref="Q503:V503"/>
    <mergeCell ref="B512:D512"/>
    <mergeCell ref="E512:M512"/>
    <mergeCell ref="Q512:V512"/>
    <mergeCell ref="B513:D513"/>
    <mergeCell ref="E513:M513"/>
    <mergeCell ref="Q513:V513"/>
    <mergeCell ref="B510:D510"/>
    <mergeCell ref="E510:M510"/>
    <mergeCell ref="Q510:V510"/>
    <mergeCell ref="B511:D511"/>
    <mergeCell ref="E511:M511"/>
    <mergeCell ref="Q511:V511"/>
    <mergeCell ref="B508:D508"/>
    <mergeCell ref="E508:M508"/>
    <mergeCell ref="Q508:V508"/>
    <mergeCell ref="B509:D509"/>
    <mergeCell ref="E509:M509"/>
    <mergeCell ref="Q509:V509"/>
    <mergeCell ref="B518:D518"/>
    <mergeCell ref="E518:M518"/>
    <mergeCell ref="Q518:V518"/>
    <mergeCell ref="B519:D519"/>
    <mergeCell ref="E519:M519"/>
    <mergeCell ref="Q519:V519"/>
    <mergeCell ref="B516:D516"/>
    <mergeCell ref="E516:M516"/>
    <mergeCell ref="Q516:V516"/>
    <mergeCell ref="B517:D517"/>
    <mergeCell ref="E517:M517"/>
    <mergeCell ref="Q517:V517"/>
    <mergeCell ref="B514:D514"/>
    <mergeCell ref="E514:M514"/>
    <mergeCell ref="Q514:V514"/>
    <mergeCell ref="B515:D515"/>
    <mergeCell ref="E515:M515"/>
    <mergeCell ref="Q515:V515"/>
    <mergeCell ref="B524:D524"/>
    <mergeCell ref="E524:M524"/>
    <mergeCell ref="Q524:V524"/>
    <mergeCell ref="B525:D525"/>
    <mergeCell ref="E525:M525"/>
    <mergeCell ref="Q525:V525"/>
    <mergeCell ref="B522:D522"/>
    <mergeCell ref="E522:M522"/>
    <mergeCell ref="Q522:V522"/>
    <mergeCell ref="B523:D523"/>
    <mergeCell ref="E523:M523"/>
    <mergeCell ref="Q523:V523"/>
    <mergeCell ref="B520:D520"/>
    <mergeCell ref="E520:M520"/>
    <mergeCell ref="Q520:V520"/>
    <mergeCell ref="B521:D521"/>
    <mergeCell ref="E521:M521"/>
    <mergeCell ref="Q521:V521"/>
    <mergeCell ref="B530:D530"/>
    <mergeCell ref="E530:M530"/>
    <mergeCell ref="Q530:V530"/>
    <mergeCell ref="B531:D531"/>
    <mergeCell ref="E531:M531"/>
    <mergeCell ref="Q531:V531"/>
    <mergeCell ref="B528:D528"/>
    <mergeCell ref="E528:M528"/>
    <mergeCell ref="Q528:V528"/>
    <mergeCell ref="B529:D529"/>
    <mergeCell ref="E529:M529"/>
    <mergeCell ref="Q529:V529"/>
    <mergeCell ref="B526:D526"/>
    <mergeCell ref="E526:M526"/>
    <mergeCell ref="Q526:V526"/>
    <mergeCell ref="B527:D527"/>
    <mergeCell ref="E527:M527"/>
    <mergeCell ref="Q527:V527"/>
    <mergeCell ref="B536:D536"/>
    <mergeCell ref="E536:M536"/>
    <mergeCell ref="Q536:V536"/>
    <mergeCell ref="B537:D537"/>
    <mergeCell ref="E537:M537"/>
    <mergeCell ref="Q537:V537"/>
    <mergeCell ref="B534:D534"/>
    <mergeCell ref="E534:M534"/>
    <mergeCell ref="Q534:V534"/>
    <mergeCell ref="B535:D535"/>
    <mergeCell ref="E535:M535"/>
    <mergeCell ref="Q535:V535"/>
    <mergeCell ref="B532:D532"/>
    <mergeCell ref="E532:M532"/>
    <mergeCell ref="Q532:V532"/>
    <mergeCell ref="B533:D533"/>
    <mergeCell ref="E533:M533"/>
    <mergeCell ref="Q533:V533"/>
    <mergeCell ref="B542:D542"/>
    <mergeCell ref="E542:M542"/>
    <mergeCell ref="Q542:V542"/>
    <mergeCell ref="B543:D543"/>
    <mergeCell ref="E543:M543"/>
    <mergeCell ref="Q543:V543"/>
    <mergeCell ref="B540:D540"/>
    <mergeCell ref="E540:M540"/>
    <mergeCell ref="Q540:V540"/>
    <mergeCell ref="B541:D541"/>
    <mergeCell ref="E541:M541"/>
    <mergeCell ref="Q541:V541"/>
    <mergeCell ref="B538:D538"/>
    <mergeCell ref="E538:M538"/>
    <mergeCell ref="Q538:V538"/>
    <mergeCell ref="B539:D539"/>
    <mergeCell ref="E539:M539"/>
    <mergeCell ref="Q539:V539"/>
    <mergeCell ref="B548:D548"/>
    <mergeCell ref="E548:M548"/>
    <mergeCell ref="Q548:V548"/>
    <mergeCell ref="B549:D549"/>
    <mergeCell ref="E549:M549"/>
    <mergeCell ref="Q549:V549"/>
    <mergeCell ref="B546:D546"/>
    <mergeCell ref="E546:M546"/>
    <mergeCell ref="Q546:V546"/>
    <mergeCell ref="B547:D547"/>
    <mergeCell ref="E547:M547"/>
    <mergeCell ref="Q547:V547"/>
    <mergeCell ref="B544:D544"/>
    <mergeCell ref="E544:M544"/>
    <mergeCell ref="Q544:V544"/>
    <mergeCell ref="B545:D545"/>
    <mergeCell ref="E545:M545"/>
    <mergeCell ref="Q545:V545"/>
    <mergeCell ref="B558:D558"/>
    <mergeCell ref="H558:K558"/>
    <mergeCell ref="L558:P558"/>
    <mergeCell ref="B559:D559"/>
    <mergeCell ref="H559:K559"/>
    <mergeCell ref="L559:P559"/>
    <mergeCell ref="B552:D552"/>
    <mergeCell ref="E552:M552"/>
    <mergeCell ref="Q552:V552"/>
    <mergeCell ref="B553:D553"/>
    <mergeCell ref="E553:M553"/>
    <mergeCell ref="Q553:V553"/>
    <mergeCell ref="B550:D550"/>
    <mergeCell ref="E550:M550"/>
    <mergeCell ref="Q550:V550"/>
    <mergeCell ref="B551:D551"/>
    <mergeCell ref="E551:M551"/>
    <mergeCell ref="Q551:V551"/>
    <mergeCell ref="B564:D564"/>
    <mergeCell ref="H564:K564"/>
    <mergeCell ref="L564:P564"/>
    <mergeCell ref="B565:D565"/>
    <mergeCell ref="H565:K565"/>
    <mergeCell ref="L565:P565"/>
    <mergeCell ref="B562:D562"/>
    <mergeCell ref="H562:K562"/>
    <mergeCell ref="L562:P562"/>
    <mergeCell ref="B563:D563"/>
    <mergeCell ref="H563:K563"/>
    <mergeCell ref="L563:P563"/>
    <mergeCell ref="B560:D560"/>
    <mergeCell ref="H560:K560"/>
    <mergeCell ref="L560:P560"/>
    <mergeCell ref="B561:D561"/>
    <mergeCell ref="H561:K561"/>
    <mergeCell ref="L561:P561"/>
    <mergeCell ref="B570:D570"/>
    <mergeCell ref="H570:K570"/>
    <mergeCell ref="L570:P570"/>
    <mergeCell ref="B571:D571"/>
    <mergeCell ref="H571:K571"/>
    <mergeCell ref="L571:P571"/>
    <mergeCell ref="B568:D568"/>
    <mergeCell ref="H568:K568"/>
    <mergeCell ref="L568:P568"/>
    <mergeCell ref="B569:D569"/>
    <mergeCell ref="H569:K569"/>
    <mergeCell ref="L569:P569"/>
    <mergeCell ref="B566:D566"/>
    <mergeCell ref="H566:K566"/>
    <mergeCell ref="L566:P566"/>
    <mergeCell ref="B567:D567"/>
    <mergeCell ref="H567:K567"/>
    <mergeCell ref="L567:P567"/>
    <mergeCell ref="B576:D576"/>
    <mergeCell ref="H576:K576"/>
    <mergeCell ref="L576:P576"/>
    <mergeCell ref="B577:D577"/>
    <mergeCell ref="H577:K577"/>
    <mergeCell ref="L577:P577"/>
    <mergeCell ref="B574:D574"/>
    <mergeCell ref="H574:K574"/>
    <mergeCell ref="L574:P574"/>
    <mergeCell ref="B575:D575"/>
    <mergeCell ref="H575:K575"/>
    <mergeCell ref="L575:P575"/>
    <mergeCell ref="B572:D572"/>
    <mergeCell ref="H572:K572"/>
    <mergeCell ref="L572:P572"/>
    <mergeCell ref="B573:D573"/>
    <mergeCell ref="H573:K573"/>
    <mergeCell ref="L573:P573"/>
    <mergeCell ref="B584:D584"/>
    <mergeCell ref="E584:M584"/>
    <mergeCell ref="P584:U584"/>
    <mergeCell ref="B585:D585"/>
    <mergeCell ref="E585:M585"/>
    <mergeCell ref="P585:U585"/>
    <mergeCell ref="B582:D582"/>
    <mergeCell ref="E582:M582"/>
    <mergeCell ref="P582:U582"/>
    <mergeCell ref="B583:D583"/>
    <mergeCell ref="E583:M583"/>
    <mergeCell ref="P583:U583"/>
    <mergeCell ref="B580:D580"/>
    <mergeCell ref="E580:M580"/>
    <mergeCell ref="P580:U580"/>
    <mergeCell ref="B581:D581"/>
    <mergeCell ref="E581:M581"/>
    <mergeCell ref="P581:U581"/>
    <mergeCell ref="B590:D590"/>
    <mergeCell ref="E590:M590"/>
    <mergeCell ref="P590:U590"/>
    <mergeCell ref="B591:D591"/>
    <mergeCell ref="E591:M591"/>
    <mergeCell ref="P591:U591"/>
    <mergeCell ref="B588:D588"/>
    <mergeCell ref="E588:M588"/>
    <mergeCell ref="P588:U588"/>
    <mergeCell ref="B589:D589"/>
    <mergeCell ref="E589:M589"/>
    <mergeCell ref="P589:U589"/>
    <mergeCell ref="B586:D586"/>
    <mergeCell ref="E586:M586"/>
    <mergeCell ref="P586:U586"/>
    <mergeCell ref="B587:D587"/>
    <mergeCell ref="E587:M587"/>
    <mergeCell ref="P587:U587"/>
    <mergeCell ref="B596:D596"/>
    <mergeCell ref="E596:M596"/>
    <mergeCell ref="P596:U596"/>
    <mergeCell ref="B597:D597"/>
    <mergeCell ref="E597:M597"/>
    <mergeCell ref="P597:U597"/>
    <mergeCell ref="B594:D594"/>
    <mergeCell ref="E594:M594"/>
    <mergeCell ref="P594:U594"/>
    <mergeCell ref="B595:D595"/>
    <mergeCell ref="E595:M595"/>
    <mergeCell ref="P595:U595"/>
    <mergeCell ref="B592:D592"/>
    <mergeCell ref="E592:M592"/>
    <mergeCell ref="P592:U592"/>
    <mergeCell ref="B593:D593"/>
    <mergeCell ref="E593:M593"/>
    <mergeCell ref="P593:U593"/>
    <mergeCell ref="B602:D602"/>
    <mergeCell ref="E602:M602"/>
    <mergeCell ref="P602:U602"/>
    <mergeCell ref="B603:D603"/>
    <mergeCell ref="E603:M603"/>
    <mergeCell ref="P603:U603"/>
    <mergeCell ref="B600:D600"/>
    <mergeCell ref="E600:M600"/>
    <mergeCell ref="P600:U600"/>
    <mergeCell ref="B601:D601"/>
    <mergeCell ref="E601:M601"/>
    <mergeCell ref="P601:U601"/>
    <mergeCell ref="B598:D598"/>
    <mergeCell ref="E598:M598"/>
    <mergeCell ref="P598:U598"/>
    <mergeCell ref="B599:D599"/>
    <mergeCell ref="E599:M599"/>
    <mergeCell ref="P599:U599"/>
    <mergeCell ref="B608:D608"/>
    <mergeCell ref="E608:M608"/>
    <mergeCell ref="P608:U608"/>
    <mergeCell ref="B609:D609"/>
    <mergeCell ref="E609:M609"/>
    <mergeCell ref="P609:U609"/>
    <mergeCell ref="B606:D606"/>
    <mergeCell ref="E606:M606"/>
    <mergeCell ref="P606:U606"/>
    <mergeCell ref="B607:D607"/>
    <mergeCell ref="E607:M607"/>
    <mergeCell ref="P607:U607"/>
    <mergeCell ref="B604:D604"/>
    <mergeCell ref="E604:M604"/>
    <mergeCell ref="P604:U604"/>
    <mergeCell ref="B605:D605"/>
    <mergeCell ref="E605:M605"/>
    <mergeCell ref="P605:U605"/>
    <mergeCell ref="B614:D614"/>
    <mergeCell ref="E614:M614"/>
    <mergeCell ref="P614:U614"/>
    <mergeCell ref="B615:D615"/>
    <mergeCell ref="E615:M615"/>
    <mergeCell ref="P615:U615"/>
    <mergeCell ref="B612:D612"/>
    <mergeCell ref="E612:M612"/>
    <mergeCell ref="P612:U612"/>
    <mergeCell ref="B613:D613"/>
    <mergeCell ref="E613:M613"/>
    <mergeCell ref="P613:U613"/>
    <mergeCell ref="B610:D610"/>
    <mergeCell ref="E610:M610"/>
    <mergeCell ref="P610:U610"/>
    <mergeCell ref="B611:D611"/>
    <mergeCell ref="E611:M611"/>
    <mergeCell ref="P611:U611"/>
    <mergeCell ref="B620:D620"/>
    <mergeCell ref="E620:M620"/>
    <mergeCell ref="P620:U620"/>
    <mergeCell ref="B621:D621"/>
    <mergeCell ref="E621:M621"/>
    <mergeCell ref="P621:U621"/>
    <mergeCell ref="B618:D618"/>
    <mergeCell ref="E618:M618"/>
    <mergeCell ref="P618:U618"/>
    <mergeCell ref="B619:D619"/>
    <mergeCell ref="E619:M619"/>
    <mergeCell ref="P619:U619"/>
    <mergeCell ref="B616:D616"/>
    <mergeCell ref="E616:M616"/>
    <mergeCell ref="P616:U616"/>
    <mergeCell ref="B617:D617"/>
    <mergeCell ref="E617:M617"/>
    <mergeCell ref="P617:U617"/>
    <mergeCell ref="B626:D626"/>
    <mergeCell ref="E626:M626"/>
    <mergeCell ref="P626:U626"/>
    <mergeCell ref="B627:D627"/>
    <mergeCell ref="E627:M627"/>
    <mergeCell ref="P627:U627"/>
    <mergeCell ref="B624:D624"/>
    <mergeCell ref="E624:M624"/>
    <mergeCell ref="P624:U624"/>
    <mergeCell ref="B625:D625"/>
    <mergeCell ref="E625:M625"/>
    <mergeCell ref="P625:U625"/>
    <mergeCell ref="B622:D622"/>
    <mergeCell ref="E622:M622"/>
    <mergeCell ref="P622:U622"/>
    <mergeCell ref="B623:D623"/>
    <mergeCell ref="E623:M623"/>
    <mergeCell ref="P623:U623"/>
    <mergeCell ref="B632:D632"/>
    <mergeCell ref="E632:M632"/>
    <mergeCell ref="P632:U632"/>
    <mergeCell ref="B633:D633"/>
    <mergeCell ref="E633:M633"/>
    <mergeCell ref="P633:U633"/>
    <mergeCell ref="B630:D630"/>
    <mergeCell ref="E630:M630"/>
    <mergeCell ref="P630:U630"/>
    <mergeCell ref="B631:D631"/>
    <mergeCell ref="E631:M631"/>
    <mergeCell ref="P631:U631"/>
    <mergeCell ref="B628:D628"/>
    <mergeCell ref="E628:M628"/>
    <mergeCell ref="P628:U628"/>
    <mergeCell ref="B629:D629"/>
    <mergeCell ref="E629:M629"/>
    <mergeCell ref="P629:U629"/>
    <mergeCell ref="B638:D638"/>
    <mergeCell ref="E638:M638"/>
    <mergeCell ref="P638:U638"/>
    <mergeCell ref="B639:D639"/>
    <mergeCell ref="E639:M639"/>
    <mergeCell ref="P639:U639"/>
    <mergeCell ref="B636:D636"/>
    <mergeCell ref="E636:M636"/>
    <mergeCell ref="P636:U636"/>
    <mergeCell ref="B637:D637"/>
    <mergeCell ref="E637:M637"/>
    <mergeCell ref="P637:U637"/>
    <mergeCell ref="B634:D634"/>
    <mergeCell ref="E634:M634"/>
    <mergeCell ref="P634:U634"/>
    <mergeCell ref="B635:D635"/>
    <mergeCell ref="E635:M635"/>
    <mergeCell ref="P635:U635"/>
    <mergeCell ref="B644:D644"/>
    <mergeCell ref="E644:M644"/>
    <mergeCell ref="P644:U644"/>
    <mergeCell ref="B645:D645"/>
    <mergeCell ref="E645:M645"/>
    <mergeCell ref="P645:U645"/>
    <mergeCell ref="B642:D642"/>
    <mergeCell ref="E642:M642"/>
    <mergeCell ref="P642:U642"/>
    <mergeCell ref="B643:D643"/>
    <mergeCell ref="E643:M643"/>
    <mergeCell ref="P643:U643"/>
    <mergeCell ref="B640:D640"/>
    <mergeCell ref="E640:M640"/>
    <mergeCell ref="P640:U640"/>
    <mergeCell ref="B641:D641"/>
    <mergeCell ref="E641:M641"/>
    <mergeCell ref="P641:U641"/>
    <mergeCell ref="B650:D650"/>
    <mergeCell ref="E650:M650"/>
    <mergeCell ref="P650:U650"/>
    <mergeCell ref="B651:D651"/>
    <mergeCell ref="E651:M651"/>
    <mergeCell ref="P651:U651"/>
    <mergeCell ref="B648:D648"/>
    <mergeCell ref="E648:M648"/>
    <mergeCell ref="P648:U648"/>
    <mergeCell ref="B649:D649"/>
    <mergeCell ref="E649:M649"/>
    <mergeCell ref="P649:U649"/>
    <mergeCell ref="B646:D646"/>
    <mergeCell ref="E646:M646"/>
    <mergeCell ref="P646:U646"/>
    <mergeCell ref="B647:D647"/>
    <mergeCell ref="E647:M647"/>
    <mergeCell ref="P647:U647"/>
    <mergeCell ref="B656:D656"/>
    <mergeCell ref="E656:M656"/>
    <mergeCell ref="P656:U656"/>
    <mergeCell ref="B657:D657"/>
    <mergeCell ref="E657:M657"/>
    <mergeCell ref="P657:U657"/>
    <mergeCell ref="B654:D654"/>
    <mergeCell ref="E654:M654"/>
    <mergeCell ref="P654:U654"/>
    <mergeCell ref="B655:D655"/>
    <mergeCell ref="E655:M655"/>
    <mergeCell ref="P655:U655"/>
    <mergeCell ref="B652:D652"/>
    <mergeCell ref="E652:M652"/>
    <mergeCell ref="P652:U652"/>
    <mergeCell ref="B653:D653"/>
    <mergeCell ref="E653:M653"/>
    <mergeCell ref="P653:U653"/>
    <mergeCell ref="B662:D662"/>
    <mergeCell ref="E662:M662"/>
    <mergeCell ref="P662:U662"/>
    <mergeCell ref="B663:D663"/>
    <mergeCell ref="E663:M663"/>
    <mergeCell ref="P663:U663"/>
    <mergeCell ref="B660:D660"/>
    <mergeCell ref="E660:M660"/>
    <mergeCell ref="P660:U660"/>
    <mergeCell ref="B661:D661"/>
    <mergeCell ref="E661:M661"/>
    <mergeCell ref="P661:U661"/>
    <mergeCell ref="B658:D658"/>
    <mergeCell ref="E658:M658"/>
    <mergeCell ref="P658:U658"/>
    <mergeCell ref="B659:D659"/>
    <mergeCell ref="E659:M659"/>
    <mergeCell ref="P659:U659"/>
    <mergeCell ref="B668:D668"/>
    <mergeCell ref="E668:M668"/>
    <mergeCell ref="P668:U668"/>
    <mergeCell ref="B669:D669"/>
    <mergeCell ref="E669:M669"/>
    <mergeCell ref="P669:U669"/>
    <mergeCell ref="B666:D666"/>
    <mergeCell ref="E666:M666"/>
    <mergeCell ref="P666:U666"/>
    <mergeCell ref="B667:D667"/>
    <mergeCell ref="E667:M667"/>
    <mergeCell ref="P667:U667"/>
    <mergeCell ref="B664:D664"/>
    <mergeCell ref="E664:M664"/>
    <mergeCell ref="P664:U664"/>
    <mergeCell ref="B665:D665"/>
    <mergeCell ref="E665:M665"/>
    <mergeCell ref="P665:U665"/>
    <mergeCell ref="B674:D674"/>
    <mergeCell ref="E674:M674"/>
    <mergeCell ref="P674:U674"/>
    <mergeCell ref="B675:D675"/>
    <mergeCell ref="E675:M675"/>
    <mergeCell ref="P675:U675"/>
    <mergeCell ref="B672:D672"/>
    <mergeCell ref="E672:M672"/>
    <mergeCell ref="P672:U672"/>
    <mergeCell ref="B673:D673"/>
    <mergeCell ref="E673:M673"/>
    <mergeCell ref="P673:U673"/>
    <mergeCell ref="B670:D670"/>
    <mergeCell ref="E670:M670"/>
    <mergeCell ref="P670:U670"/>
    <mergeCell ref="B671:D671"/>
    <mergeCell ref="E671:M671"/>
    <mergeCell ref="P671:U671"/>
    <mergeCell ref="B680:D680"/>
    <mergeCell ref="E680:M680"/>
    <mergeCell ref="P680:U680"/>
    <mergeCell ref="B681:D681"/>
    <mergeCell ref="E681:M681"/>
    <mergeCell ref="P681:U681"/>
    <mergeCell ref="B678:D678"/>
    <mergeCell ref="E678:M678"/>
    <mergeCell ref="P678:U678"/>
    <mergeCell ref="B679:D679"/>
    <mergeCell ref="E679:M679"/>
    <mergeCell ref="P679:U679"/>
    <mergeCell ref="B676:D676"/>
    <mergeCell ref="E676:M676"/>
    <mergeCell ref="P676:U676"/>
    <mergeCell ref="B677:D677"/>
    <mergeCell ref="E677:M677"/>
    <mergeCell ref="P677:U677"/>
    <mergeCell ref="B686:D686"/>
    <mergeCell ref="E686:M686"/>
    <mergeCell ref="P686:U686"/>
    <mergeCell ref="B687:D687"/>
    <mergeCell ref="E687:M687"/>
    <mergeCell ref="P687:U687"/>
    <mergeCell ref="B684:D684"/>
    <mergeCell ref="E684:M684"/>
    <mergeCell ref="P684:U684"/>
    <mergeCell ref="B685:D685"/>
    <mergeCell ref="E685:M685"/>
    <mergeCell ref="P685:U685"/>
    <mergeCell ref="B682:D682"/>
    <mergeCell ref="E682:M682"/>
    <mergeCell ref="P682:U682"/>
    <mergeCell ref="B683:D683"/>
    <mergeCell ref="E683:M683"/>
    <mergeCell ref="P683:U683"/>
    <mergeCell ref="B692:D692"/>
    <mergeCell ref="E692:M692"/>
    <mergeCell ref="P692:U692"/>
    <mergeCell ref="B693:D693"/>
    <mergeCell ref="E693:M693"/>
    <mergeCell ref="P693:U693"/>
    <mergeCell ref="B690:D690"/>
    <mergeCell ref="E690:M690"/>
    <mergeCell ref="P690:U690"/>
    <mergeCell ref="B691:D691"/>
    <mergeCell ref="E691:M691"/>
    <mergeCell ref="P691:U691"/>
    <mergeCell ref="B688:D688"/>
    <mergeCell ref="E688:M688"/>
    <mergeCell ref="P688:U688"/>
    <mergeCell ref="B689:D689"/>
    <mergeCell ref="E689:M689"/>
    <mergeCell ref="P689:U689"/>
    <mergeCell ref="B698:D698"/>
    <mergeCell ref="E698:M698"/>
    <mergeCell ref="P698:U698"/>
    <mergeCell ref="B699:D699"/>
    <mergeCell ref="E699:M699"/>
    <mergeCell ref="P699:U699"/>
    <mergeCell ref="B696:D696"/>
    <mergeCell ref="E696:M696"/>
    <mergeCell ref="P696:U696"/>
    <mergeCell ref="B697:D697"/>
    <mergeCell ref="E697:M697"/>
    <mergeCell ref="P697:U697"/>
    <mergeCell ref="B694:D694"/>
    <mergeCell ref="E694:M694"/>
    <mergeCell ref="P694:U694"/>
    <mergeCell ref="B695:D695"/>
    <mergeCell ref="E695:M695"/>
    <mergeCell ref="P695:U695"/>
    <mergeCell ref="B704:D704"/>
    <mergeCell ref="E704:M704"/>
    <mergeCell ref="P704:U704"/>
    <mergeCell ref="B705:D705"/>
    <mergeCell ref="E705:M705"/>
    <mergeCell ref="P705:U705"/>
    <mergeCell ref="B702:D702"/>
    <mergeCell ref="E702:M702"/>
    <mergeCell ref="P702:U702"/>
    <mergeCell ref="B703:D703"/>
    <mergeCell ref="E703:M703"/>
    <mergeCell ref="P703:U703"/>
    <mergeCell ref="B700:D700"/>
    <mergeCell ref="E700:M700"/>
    <mergeCell ref="P700:U700"/>
    <mergeCell ref="B701:D701"/>
    <mergeCell ref="E701:M701"/>
    <mergeCell ref="P701:U701"/>
    <mergeCell ref="B710:D710"/>
    <mergeCell ref="E710:M710"/>
    <mergeCell ref="P710:U710"/>
    <mergeCell ref="B711:D711"/>
    <mergeCell ref="E711:M711"/>
    <mergeCell ref="P711:U711"/>
    <mergeCell ref="B708:D708"/>
    <mergeCell ref="E708:M708"/>
    <mergeCell ref="P708:U708"/>
    <mergeCell ref="B709:D709"/>
    <mergeCell ref="E709:M709"/>
    <mergeCell ref="P709:U709"/>
    <mergeCell ref="B706:D706"/>
    <mergeCell ref="E706:M706"/>
    <mergeCell ref="P706:U706"/>
    <mergeCell ref="B707:D707"/>
    <mergeCell ref="E707:M707"/>
    <mergeCell ref="P707:U707"/>
    <mergeCell ref="B716:D716"/>
    <mergeCell ref="E716:M716"/>
    <mergeCell ref="P716:U716"/>
    <mergeCell ref="B717:D717"/>
    <mergeCell ref="E717:M717"/>
    <mergeCell ref="P717:U717"/>
    <mergeCell ref="B714:D714"/>
    <mergeCell ref="E714:M714"/>
    <mergeCell ref="P714:U714"/>
    <mergeCell ref="B715:D715"/>
    <mergeCell ref="E715:M715"/>
    <mergeCell ref="P715:U715"/>
    <mergeCell ref="B712:D712"/>
    <mergeCell ref="E712:M712"/>
    <mergeCell ref="P712:U712"/>
    <mergeCell ref="B713:D713"/>
    <mergeCell ref="E713:M713"/>
    <mergeCell ref="P713:U713"/>
    <mergeCell ref="B722:D722"/>
    <mergeCell ref="E722:M722"/>
    <mergeCell ref="P722:U722"/>
    <mergeCell ref="B723:D723"/>
    <mergeCell ref="E723:M723"/>
    <mergeCell ref="P723:U723"/>
    <mergeCell ref="B720:D720"/>
    <mergeCell ref="E720:M720"/>
    <mergeCell ref="P720:U720"/>
    <mergeCell ref="B721:D721"/>
    <mergeCell ref="E721:M721"/>
    <mergeCell ref="P721:U721"/>
    <mergeCell ref="B718:D718"/>
    <mergeCell ref="E718:M718"/>
    <mergeCell ref="P718:U718"/>
    <mergeCell ref="B719:D719"/>
    <mergeCell ref="E719:M719"/>
    <mergeCell ref="P719:U719"/>
    <mergeCell ref="B728:D728"/>
    <mergeCell ref="E728:M728"/>
    <mergeCell ref="P728:U728"/>
    <mergeCell ref="B729:D729"/>
    <mergeCell ref="E729:M729"/>
    <mergeCell ref="P729:U729"/>
    <mergeCell ref="B726:D726"/>
    <mergeCell ref="E726:M726"/>
    <mergeCell ref="P726:U726"/>
    <mergeCell ref="B727:D727"/>
    <mergeCell ref="E727:M727"/>
    <mergeCell ref="P727:U727"/>
    <mergeCell ref="B724:D724"/>
    <mergeCell ref="E724:M724"/>
    <mergeCell ref="P724:U724"/>
    <mergeCell ref="B725:D725"/>
    <mergeCell ref="E725:M725"/>
    <mergeCell ref="P725:U725"/>
    <mergeCell ref="B734:D734"/>
    <mergeCell ref="E734:M734"/>
    <mergeCell ref="P734:U734"/>
    <mergeCell ref="B735:D735"/>
    <mergeCell ref="E735:M735"/>
    <mergeCell ref="P735:U735"/>
    <mergeCell ref="B732:D732"/>
    <mergeCell ref="E732:M732"/>
    <mergeCell ref="P732:U732"/>
    <mergeCell ref="B733:D733"/>
    <mergeCell ref="E733:M733"/>
    <mergeCell ref="P733:U733"/>
    <mergeCell ref="B730:D730"/>
    <mergeCell ref="E730:M730"/>
    <mergeCell ref="P730:U730"/>
    <mergeCell ref="B731:D731"/>
    <mergeCell ref="E731:M731"/>
    <mergeCell ref="P731:U731"/>
    <mergeCell ref="B740:D740"/>
    <mergeCell ref="E740:M740"/>
    <mergeCell ref="P740:U740"/>
    <mergeCell ref="B741:D741"/>
    <mergeCell ref="E741:M741"/>
    <mergeCell ref="P741:U741"/>
    <mergeCell ref="B738:D738"/>
    <mergeCell ref="E738:M738"/>
    <mergeCell ref="P738:U738"/>
    <mergeCell ref="B739:D739"/>
    <mergeCell ref="E739:M739"/>
    <mergeCell ref="P739:U739"/>
    <mergeCell ref="B736:D736"/>
    <mergeCell ref="E736:M736"/>
    <mergeCell ref="P736:U736"/>
    <mergeCell ref="B737:D737"/>
    <mergeCell ref="E737:M737"/>
    <mergeCell ref="P737:U737"/>
    <mergeCell ref="B746:D746"/>
    <mergeCell ref="E746:M746"/>
    <mergeCell ref="P746:U746"/>
    <mergeCell ref="B747:D747"/>
    <mergeCell ref="E747:M747"/>
    <mergeCell ref="P747:U747"/>
    <mergeCell ref="B744:D744"/>
    <mergeCell ref="E744:M744"/>
    <mergeCell ref="P744:U744"/>
    <mergeCell ref="B745:D745"/>
    <mergeCell ref="E745:M745"/>
    <mergeCell ref="P745:U745"/>
    <mergeCell ref="B742:D742"/>
    <mergeCell ref="E742:M742"/>
    <mergeCell ref="P742:U742"/>
    <mergeCell ref="B743:D743"/>
    <mergeCell ref="E743:M743"/>
    <mergeCell ref="P743:U743"/>
  </mergeCells>
  <conditionalFormatting sqref="Y244">
    <cfRule type="cellIs" dxfId="39" priority="39" operator="equal">
      <formula>"KO"</formula>
    </cfRule>
    <cfRule type="cellIs" dxfId="38" priority="40" operator="equal">
      <formula>"OK"</formula>
    </cfRule>
  </conditionalFormatting>
  <conditionalFormatting sqref="Z189">
    <cfRule type="cellIs" dxfId="37" priority="37" operator="equal">
      <formula>"KO"</formula>
    </cfRule>
    <cfRule type="cellIs" dxfId="36" priority="38" operator="equal">
      <formula>"OK"</formula>
    </cfRule>
  </conditionalFormatting>
  <conditionalFormatting sqref="Z136">
    <cfRule type="cellIs" dxfId="35" priority="35" operator="equal">
      <formula>"KO"</formula>
    </cfRule>
    <cfRule type="cellIs" dxfId="34" priority="36" operator="equal">
      <formula>"OK"</formula>
    </cfRule>
  </conditionalFormatting>
  <conditionalFormatting sqref="Z308">
    <cfRule type="cellIs" dxfId="33" priority="33" operator="equal">
      <formula>"KO"</formula>
    </cfRule>
    <cfRule type="cellIs" dxfId="32" priority="34" operator="equal">
      <formula>"OK"</formula>
    </cfRule>
  </conditionalFormatting>
  <conditionalFormatting sqref="Z384">
    <cfRule type="cellIs" dxfId="31" priority="31" operator="equal">
      <formula>"KO"</formula>
    </cfRule>
    <cfRule type="cellIs" dxfId="30" priority="32" operator="equal">
      <formula>"OK"</formula>
    </cfRule>
  </conditionalFormatting>
  <conditionalFormatting sqref="AD15:AD24">
    <cfRule type="cellIs" dxfId="29" priority="29" operator="equal">
      <formula>"KO"</formula>
    </cfRule>
    <cfRule type="cellIs" dxfId="28" priority="30" operator="equal">
      <formula>"OK"</formula>
    </cfRule>
  </conditionalFormatting>
  <conditionalFormatting sqref="Q559:Q577">
    <cfRule type="cellIs" dxfId="27" priority="5" operator="equal">
      <formula>"KO"</formula>
    </cfRule>
    <cfRule type="cellIs" dxfId="26" priority="6" operator="equal">
      <formula>"OK"</formula>
    </cfRule>
  </conditionalFormatting>
  <conditionalFormatting sqref="R127:R135">
    <cfRule type="cellIs" dxfId="25" priority="27" operator="equal">
      <formula>"KO"</formula>
    </cfRule>
    <cfRule type="cellIs" dxfId="24" priority="28" operator="equal">
      <formula>"OK"</formula>
    </cfRule>
  </conditionalFormatting>
  <conditionalFormatting sqref="V184:V188">
    <cfRule type="cellIs" dxfId="23" priority="25" operator="equal">
      <formula>"KO"</formula>
    </cfRule>
    <cfRule type="cellIs" dxfId="22" priority="26" operator="equal">
      <formula>"OK"</formula>
    </cfRule>
  </conditionalFormatting>
  <conditionalFormatting sqref="Q237">
    <cfRule type="cellIs" dxfId="21" priority="23" operator="equal">
      <formula>"KO"</formula>
    </cfRule>
    <cfRule type="cellIs" dxfId="20" priority="24" operator="equal">
      <formula>"OK"</formula>
    </cfRule>
  </conditionalFormatting>
  <conditionalFormatting sqref="Q238">
    <cfRule type="cellIs" dxfId="19" priority="21" operator="equal">
      <formula>"KO"</formula>
    </cfRule>
    <cfRule type="cellIs" dxfId="18" priority="22" operator="equal">
      <formula>"OK"</formula>
    </cfRule>
  </conditionalFormatting>
  <conditionalFormatting sqref="Q239">
    <cfRule type="cellIs" dxfId="17" priority="19" operator="equal">
      <formula>"KO"</formula>
    </cfRule>
    <cfRule type="cellIs" dxfId="16" priority="20" operator="equal">
      <formula>"OK"</formula>
    </cfRule>
  </conditionalFormatting>
  <conditionalFormatting sqref="Q240">
    <cfRule type="cellIs" dxfId="15" priority="17" operator="equal">
      <formula>"KO"</formula>
    </cfRule>
    <cfRule type="cellIs" dxfId="14" priority="18" operator="equal">
      <formula>"OK"</formula>
    </cfRule>
  </conditionalFormatting>
  <conditionalFormatting sqref="Q241">
    <cfRule type="cellIs" dxfId="13" priority="15" operator="equal">
      <formula>"KO"</formula>
    </cfRule>
    <cfRule type="cellIs" dxfId="12" priority="16" operator="equal">
      <formula>"OK"</formula>
    </cfRule>
  </conditionalFormatting>
  <conditionalFormatting sqref="Q242">
    <cfRule type="cellIs" dxfId="11" priority="13" operator="equal">
      <formula>"KO"</formula>
    </cfRule>
    <cfRule type="cellIs" dxfId="10" priority="14" operator="equal">
      <formula>"OK"</formula>
    </cfRule>
  </conditionalFormatting>
  <conditionalFormatting sqref="Q243">
    <cfRule type="cellIs" dxfId="9" priority="11" operator="equal">
      <formula>"KO"</formula>
    </cfRule>
    <cfRule type="cellIs" dxfId="8" priority="12" operator="equal">
      <formula>"OK"</formula>
    </cfRule>
  </conditionalFormatting>
  <conditionalFormatting sqref="R302:R307">
    <cfRule type="cellIs" dxfId="7" priority="9" operator="equal">
      <formula>"KO"</formula>
    </cfRule>
    <cfRule type="cellIs" dxfId="6" priority="10" operator="equal">
      <formula>"OK"</formula>
    </cfRule>
  </conditionalFormatting>
  <conditionalFormatting sqref="V366:V383">
    <cfRule type="cellIs" dxfId="5" priority="7" operator="equal">
      <formula>"KO"</formula>
    </cfRule>
    <cfRule type="cellIs" dxfId="4" priority="8" operator="equal">
      <formula>"OK"</formula>
    </cfRule>
  </conditionalFormatting>
  <conditionalFormatting sqref="T136">
    <cfRule type="cellIs" dxfId="3" priority="3" operator="equal">
      <formula>"KO"</formula>
    </cfRule>
    <cfRule type="cellIs" dxfId="2" priority="4" operator="equal">
      <formula>"OK"</formula>
    </cfRule>
  </conditionalFormatting>
  <conditionalFormatting sqref="Z577">
    <cfRule type="cellIs" dxfId="1" priority="1" operator="equal">
      <formula>"KO"</formula>
    </cfRule>
    <cfRule type="cellIs" dxfId="0" priority="2" operator="equal">
      <formula>"OK"</formula>
    </cfRule>
  </conditionalFormatting>
  <dataValidations count="1">
    <dataValidation showDropDown="1" showInputMessage="1" showErrorMessage="1" sqref="B15:D2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Valors!$A$2:$A$19</xm:f>
          </x14:formula1>
          <xm:sqref>B366:D383 B559:D577 B184:D188 B237:D243 B127:D135 B302:D307</xm:sqref>
        </x14:dataValidation>
        <x14:dataValidation type="list" allowBlank="1" showInputMessage="1" showErrorMessage="1">
          <x14:formula1>
            <xm:f>Valors!$C$2:$C$3</xm:f>
          </x14:formula1>
          <xm:sqref>U192:U231 P192:Q231 P139:U178 P94:U121 P247:U296 P311:U360 L127:L135 P581:U747 P387:Q553 L302:L307</xm:sqref>
        </x14:dataValidation>
        <x14:dataValidation type="list" allowBlank="1" showInputMessage="1" showErrorMessage="1">
          <x14:formula1>
            <xm:f>Valors!$C$2:$C$4</xm:f>
          </x14:formula1>
          <xm:sqref>L15:L24 P29:Y93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1</vt:i4>
      </vt:variant>
    </vt:vector>
  </HeadingPairs>
  <TitlesOfParts>
    <vt:vector size="7" baseType="lpstr">
      <vt:lpstr>RESUM_EQUIP_TÈCNIC</vt:lpstr>
      <vt:lpstr>EXPERIENCIA_REQUERIDA_PERFIL</vt:lpstr>
      <vt:lpstr>Valors</vt:lpstr>
      <vt:lpstr>1.Coordinador-a del contracte</vt:lpstr>
      <vt:lpstr>2.Cap de projecte RPA</vt:lpstr>
      <vt:lpstr>3.Consultor RPA</vt:lpstr>
      <vt:lpstr>EXPERIENCIA_REQUERIDA_PERFIL!OLE_LINK2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2021-04-08T08:43:27Z</dcterms:created>
  <dcterms:modified xsi:type="dcterms:W3CDTF">2024-03-21T13:45:30Z</dcterms:modified>
</cp:coreProperties>
</file>