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NTRACTACIÓ PÚBLICA\CONTRACTES_\CONTRACTES 2023\SERVEI\01040604 2023 12-LLARS INFANTS-HARMONITZAT\"/>
    </mc:Choice>
  </mc:AlternateContent>
  <bookViews>
    <workbookView xWindow="-108" yWindow="-108" windowWidth="23256" windowHeight="12456"/>
  </bookViews>
  <sheets>
    <sheet name="Estudi Lot 1" sheetId="18" r:id="rId1"/>
    <sheet name="Hoja2" sheetId="2" r:id="rId2"/>
    <sheet name="Hoja3" sheetId="3" r:id="rId3"/>
    <sheet name="Hoja4" sheetId="4" r:id="rId4"/>
    <sheet name="Hoja5" sheetId="5" r:id="rId5"/>
    <sheet name="Hoja6" sheetId="6" r:id="rId6"/>
    <sheet name="Hoja7" sheetId="7" r:id="rId7"/>
    <sheet name="Hoja8" sheetId="8" r:id="rId8"/>
    <sheet name="Hoja9" sheetId="9" r:id="rId9"/>
    <sheet name="Hoja10" sheetId="10" r:id="rId10"/>
    <sheet name="Hoja11" sheetId="11" r:id="rId11"/>
    <sheet name="Hoja12" sheetId="12" r:id="rId12"/>
    <sheet name="Hoja13" sheetId="13" r:id="rId13"/>
    <sheet name="Hoja14" sheetId="14" r:id="rId14"/>
    <sheet name="Hoja15" sheetId="15" r:id="rId15"/>
    <sheet name="Hoja16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8" l="1"/>
  <c r="F35" i="18" s="1"/>
  <c r="E17" i="18"/>
  <c r="F17" i="18" s="1"/>
  <c r="D18" i="18"/>
  <c r="E18" i="18" s="1"/>
  <c r="F18" i="18" s="1"/>
  <c r="D19" i="18"/>
  <c r="E19" i="18" s="1"/>
  <c r="F19" i="18" s="1"/>
  <c r="D20" i="18"/>
  <c r="E20" i="18" s="1"/>
  <c r="F20" i="18" s="1"/>
  <c r="D21" i="18"/>
  <c r="E21" i="18" s="1"/>
  <c r="F21" i="18" s="1"/>
  <c r="D22" i="18"/>
  <c r="E22" i="18" s="1"/>
  <c r="F22" i="18" s="1"/>
  <c r="D23" i="18"/>
  <c r="E23" i="18" s="1"/>
  <c r="F23" i="18" s="1"/>
  <c r="D24" i="18"/>
  <c r="E24" i="18" s="1"/>
  <c r="F24" i="18" s="1"/>
  <c r="D25" i="18"/>
  <c r="E25" i="18" s="1"/>
  <c r="F25" i="18" s="1"/>
  <c r="D26" i="18"/>
  <c r="E26" i="18" s="1"/>
  <c r="F26" i="18" s="1"/>
  <c r="D27" i="18"/>
  <c r="E27" i="18" s="1"/>
  <c r="F27" i="18" s="1"/>
  <c r="D28" i="18"/>
  <c r="E28" i="18" s="1"/>
  <c r="F28" i="18" s="1"/>
  <c r="D29" i="18"/>
  <c r="E29" i="18" s="1"/>
  <c r="F29" i="18" s="1"/>
  <c r="D30" i="18"/>
  <c r="E30" i="18" s="1"/>
  <c r="F30" i="18" s="1"/>
  <c r="D31" i="18"/>
  <c r="E31" i="18" s="1"/>
  <c r="F31" i="18" s="1"/>
  <c r="D32" i="18"/>
  <c r="E32" i="18" s="1"/>
  <c r="F32" i="18" s="1"/>
  <c r="D33" i="18"/>
  <c r="E33" i="18" s="1"/>
  <c r="F33" i="18" s="1"/>
  <c r="D34" i="18"/>
  <c r="E34" i="18" s="1"/>
  <c r="F34" i="18" s="1"/>
  <c r="D35" i="18"/>
  <c r="D36" i="18"/>
  <c r="E36" i="18" s="1"/>
  <c r="F36" i="18" s="1"/>
  <c r="D37" i="18"/>
  <c r="E37" i="18" s="1"/>
  <c r="F37" i="18" s="1"/>
  <c r="D38" i="18"/>
  <c r="E38" i="18" s="1"/>
  <c r="F38" i="18" s="1"/>
  <c r="D17" i="18"/>
  <c r="C39" i="18"/>
  <c r="D39" i="18" s="1"/>
  <c r="E39" i="18" s="1"/>
  <c r="F39" i="18" s="1"/>
  <c r="C40" i="18" l="1"/>
  <c r="D40" i="18"/>
  <c r="F40" i="18" l="1"/>
  <c r="E40" i="18"/>
  <c r="F102" i="18" l="1"/>
  <c r="E102" i="18"/>
  <c r="D102" i="18"/>
  <c r="C102" i="18"/>
  <c r="C71" i="18"/>
  <c r="D70" i="18"/>
  <c r="E70" i="18" s="1"/>
  <c r="F70" i="18" s="1"/>
  <c r="D69" i="18"/>
  <c r="E69" i="18" s="1"/>
  <c r="F69" i="18" s="1"/>
  <c r="D68" i="18"/>
  <c r="E68" i="18" s="1"/>
  <c r="F68" i="18" s="1"/>
  <c r="D67" i="18"/>
  <c r="E67" i="18" s="1"/>
  <c r="F67" i="18" s="1"/>
  <c r="D66" i="18"/>
  <c r="E66" i="18" s="1"/>
  <c r="F66" i="18" s="1"/>
  <c r="D65" i="18"/>
  <c r="E65" i="18" s="1"/>
  <c r="F65" i="18" s="1"/>
  <c r="D64" i="18"/>
  <c r="E64" i="18" s="1"/>
  <c r="F64" i="18" s="1"/>
  <c r="D63" i="18"/>
  <c r="E63" i="18" s="1"/>
  <c r="F63" i="18" s="1"/>
  <c r="D62" i="18"/>
  <c r="E62" i="18" s="1"/>
  <c r="F62" i="18" s="1"/>
  <c r="D61" i="18"/>
  <c r="E61" i="18" s="1"/>
  <c r="F61" i="18" s="1"/>
  <c r="D60" i="18"/>
  <c r="E60" i="18" s="1"/>
  <c r="F60" i="18" s="1"/>
  <c r="D59" i="18"/>
  <c r="E59" i="18" s="1"/>
  <c r="F59" i="18" s="1"/>
  <c r="D58" i="18"/>
  <c r="E58" i="18" s="1"/>
  <c r="F58" i="18" s="1"/>
  <c r="D57" i="18"/>
  <c r="E57" i="18" s="1"/>
  <c r="F57" i="18" s="1"/>
  <c r="D56" i="18"/>
  <c r="E56" i="18" s="1"/>
  <c r="F56" i="18" s="1"/>
  <c r="D55" i="18"/>
  <c r="E55" i="18" s="1"/>
  <c r="F55" i="18" s="1"/>
  <c r="D54" i="18"/>
  <c r="E54" i="18" s="1"/>
  <c r="F54" i="18" s="1"/>
  <c r="D53" i="18"/>
  <c r="E53" i="18" s="1"/>
  <c r="F53" i="18" s="1"/>
  <c r="D52" i="18"/>
  <c r="E52" i="18" s="1"/>
  <c r="F52" i="18" s="1"/>
  <c r="D51" i="18"/>
  <c r="E51" i="18" s="1"/>
  <c r="F51" i="18" s="1"/>
  <c r="D50" i="18"/>
  <c r="E50" i="18" s="1"/>
  <c r="F50" i="18" s="1"/>
  <c r="D49" i="18"/>
  <c r="E49" i="18" s="1"/>
  <c r="F49" i="18" s="1"/>
  <c r="D48" i="18"/>
  <c r="E48" i="18" s="1"/>
  <c r="F48" i="18" s="1"/>
  <c r="D47" i="18"/>
  <c r="E47" i="18" s="1"/>
  <c r="F47" i="18" s="1"/>
  <c r="D46" i="18"/>
  <c r="E46" i="18" s="1"/>
  <c r="C73" i="18" l="1"/>
  <c r="F46" i="18"/>
  <c r="F71" i="18" s="1"/>
  <c r="E71" i="18"/>
  <c r="D71" i="18"/>
  <c r="C80" i="18" l="1"/>
  <c r="C79" i="18"/>
  <c r="C82" i="18" s="1"/>
  <c r="C84" i="18" s="1"/>
  <c r="C104" i="18" s="1"/>
  <c r="C106" i="18" s="1"/>
  <c r="C41" i="18"/>
  <c r="C72" i="18"/>
  <c r="F73" i="18"/>
  <c r="F72" i="18" s="1"/>
  <c r="E73" i="18"/>
  <c r="E72" i="18" s="1"/>
  <c r="D73" i="18"/>
  <c r="D72" i="18" s="1"/>
  <c r="D41" i="18" l="1"/>
  <c r="F41" i="18"/>
  <c r="E80" i="18"/>
  <c r="E79" i="18"/>
  <c r="D79" i="18"/>
  <c r="D80" i="18"/>
  <c r="E41" i="18"/>
  <c r="F79" i="18"/>
  <c r="F80" i="18"/>
  <c r="D82" i="18" l="1"/>
  <c r="D84" i="18" s="1"/>
  <c r="D104" i="18" s="1"/>
  <c r="D106" i="18" s="1"/>
  <c r="F82" i="18"/>
  <c r="F84" i="18" s="1"/>
  <c r="F104" i="18" s="1"/>
  <c r="F106" i="18" s="1"/>
  <c r="E82" i="18"/>
  <c r="E84" i="18" s="1"/>
  <c r="E104" i="18" s="1"/>
  <c r="E106" i="18" s="1"/>
</calcChain>
</file>

<file path=xl/sharedStrings.xml><?xml version="1.0" encoding="utf-8"?>
<sst xmlns="http://schemas.openxmlformats.org/spreadsheetml/2006/main" count="167" uniqueCount="149">
  <si>
    <t>Descripció</t>
  </si>
  <si>
    <t>Codi</t>
  </si>
  <si>
    <t>2.1</t>
  </si>
  <si>
    <t>2.2</t>
  </si>
  <si>
    <t>TOTAL CAPÍTOL 1.1 Despeses de personal</t>
  </si>
  <si>
    <t>1.1.1</t>
  </si>
  <si>
    <t>1.1.2</t>
  </si>
  <si>
    <t>1.1.3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</si>
  <si>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</si>
  <si>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</si>
  <si>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</si>
  <si>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</si>
  <si>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</si>
  <si>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</si>
  <si>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</si>
  <si>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</si>
  <si>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1.2.10</t>
  </si>
  <si>
    <t>1.2.11</t>
  </si>
  <si>
    <t>1.2.12</t>
  </si>
  <si>
    <t>1.2.13</t>
  </si>
  <si>
    <t>1.2.14</t>
  </si>
  <si>
    <t>1.2.15</t>
  </si>
  <si>
    <t>1.2.16</t>
  </si>
  <si>
    <t>1.2.17</t>
  </si>
  <si>
    <t>TOTAL CAPÍTOL 1.2. Despeses corrents</t>
  </si>
  <si>
    <t>1.1</t>
  </si>
  <si>
    <t xml:space="preserve"> Impostos, taxes i tributs varis</t>
  </si>
  <si>
    <t>1.1.5</t>
  </si>
  <si>
    <t>1.1.6</t>
  </si>
  <si>
    <t>1.1.7</t>
  </si>
  <si>
    <t xml:space="preserve"> Altres despeses corrents</t>
  </si>
  <si>
    <t>1.2.18</t>
  </si>
  <si>
    <t>1.2</t>
  </si>
  <si>
    <t>1.3</t>
  </si>
  <si>
    <t>1.5</t>
  </si>
  <si>
    <t>1.1.8</t>
  </si>
  <si>
    <t>1.1.10</t>
  </si>
  <si>
    <t>1.1.11</t>
  </si>
  <si>
    <t xml:space="preserve"> Serveis externs de neteja</t>
  </si>
  <si>
    <t xml:space="preserve"> Subministrament electricitat</t>
  </si>
  <si>
    <t xml:space="preserve"> Assegurances (RC, infants, professionals, etc.)</t>
  </si>
  <si>
    <t xml:space="preserve"> Subministrament gas</t>
  </si>
  <si>
    <t xml:space="preserve"> Subministrament aigua</t>
  </si>
  <si>
    <t xml:space="preserve"> Telefonia i internet</t>
  </si>
  <si>
    <t xml:space="preserve"> Vestuari i equips</t>
  </si>
  <si>
    <t xml:space="preserve"> Serveis externs de gestoria i auditoria</t>
  </si>
  <si>
    <t xml:space="preserve"> Manteniment jardineria i petites reparacions espais exteriors</t>
  </si>
  <si>
    <t xml:space="preserve"> Despeses financeres (impagats, cost remeses, etc.)</t>
  </si>
  <si>
    <t xml:space="preserve"> Material de farmaciola i infermeria</t>
  </si>
  <si>
    <t>1.2.19</t>
  </si>
  <si>
    <t>1.2.20</t>
  </si>
  <si>
    <t>1.2.21</t>
  </si>
  <si>
    <t>1.2.22</t>
  </si>
  <si>
    <t>1.2.23</t>
  </si>
  <si>
    <t>1.7</t>
  </si>
  <si>
    <t>1.8</t>
  </si>
  <si>
    <t>1.2.24</t>
  </si>
  <si>
    <t xml:space="preserve"> Formació del personal</t>
  </si>
  <si>
    <t>1.2.25</t>
  </si>
  <si>
    <t xml:space="preserve"> Material i consumibles d'oficina</t>
  </si>
  <si>
    <t xml:space="preserve"> Material didàctic i educatiu</t>
  </si>
  <si>
    <t>1.1.14</t>
  </si>
  <si>
    <t xml:space="preserve"> Prevenció riscos laborals i vigilància de la salut</t>
  </si>
  <si>
    <t xml:space="preserve"> Material i estris de cuina menjador</t>
  </si>
  <si>
    <t xml:space="preserve"> Proveïdors aliments menjador</t>
  </si>
  <si>
    <t xml:space="preserve"> Material i productes de neteja i desinfecció</t>
  </si>
  <si>
    <t xml:space="preserve"> Manteniment preventiu i normatiu instal·lacions</t>
  </si>
  <si>
    <t xml:space="preserve"> Equips, aplicacions informàtiques i comunicació</t>
  </si>
  <si>
    <t xml:space="preserve"> Seguretat i incendis</t>
  </si>
  <si>
    <t>1.4</t>
  </si>
  <si>
    <t>1.6</t>
  </si>
  <si>
    <t xml:space="preserve"> Previsió quotes permanència tarda setembre a juliol</t>
  </si>
  <si>
    <r>
      <rPr>
        <b/>
        <sz val="9"/>
        <rFont val="Arial"/>
        <family val="2"/>
      </rPr>
      <t xml:space="preserve">  </t>
    </r>
    <r>
      <rPr>
        <b/>
        <u/>
        <sz val="9"/>
        <rFont val="Arial"/>
        <family val="2"/>
      </rPr>
      <t xml:space="preserve">ESTUDI ECONÒMIC DEL CONTRACTE DE SERVEIS DE LA GESTIÓ I FUNCIONAMENT DE LES LLARS D'INFANTS MUNICIPALS DE SANT PERE DE RIBES. </t>
    </r>
  </si>
  <si>
    <t xml:space="preserve"> Varis assessorament, control i APPCC cuina i menjador</t>
  </si>
  <si>
    <t xml:space="preserve"> 1.1. Previsió de despeses de personal anuals </t>
  </si>
  <si>
    <t xml:space="preserve"> 1.2. Despeses corrents anuals</t>
  </si>
  <si>
    <t>1.2.9</t>
  </si>
  <si>
    <t>1.1.4</t>
  </si>
  <si>
    <t>1.1.9</t>
  </si>
  <si>
    <t>1.1.12</t>
  </si>
  <si>
    <t>1.1.13</t>
  </si>
  <si>
    <t xml:space="preserve"> Despeses generals (4% dels costos directes)</t>
  </si>
  <si>
    <t xml:space="preserve"> Benefici industrial (6% dels costos directes)</t>
  </si>
  <si>
    <t>2023/2024 (€/any)</t>
  </si>
  <si>
    <t>2024/2025 (€/any)</t>
  </si>
  <si>
    <t>2025/2026 (€/any)</t>
  </si>
  <si>
    <t>2026/2027 (€/any)</t>
  </si>
  <si>
    <r>
      <rPr>
        <b/>
        <sz val="9"/>
        <rFont val="Arial"/>
        <family val="2"/>
      </rPr>
      <t xml:space="preserve">  </t>
    </r>
    <r>
      <rPr>
        <b/>
        <u/>
        <sz val="9"/>
        <rFont val="Arial"/>
        <family val="2"/>
      </rPr>
      <t xml:space="preserve">LOT 1. ELS TRES PINS </t>
    </r>
  </si>
  <si>
    <t xml:space="preserve"> DESPESES DEL SERVEI LOT 1</t>
  </si>
  <si>
    <t xml:space="preserve"> 1. COSTOS DIRECTES LOT 1</t>
  </si>
  <si>
    <t>TOTAL CAPÍTOL 1. COSTOS DIRECTES LOT 1</t>
  </si>
  <si>
    <t>2. COSTOS INDIRECTES LOT 1</t>
  </si>
  <si>
    <t>TOTAL CAPÍTOL 2. COSTOS INDIRECTES LOT 1</t>
  </si>
  <si>
    <t>TOTAL DESPESES DEL SERVEI LOT 1</t>
  </si>
  <si>
    <t xml:space="preserve"> INGRESSOS DEL SERVEI LOT 1</t>
  </si>
  <si>
    <t xml:space="preserve"> 1. INGRESSOS ANUALS DEL SERVEI LOT 1</t>
  </si>
  <si>
    <t xml:space="preserve"> INGRESSOS QUOTES ANUALS DEL SERVEI LOT 1</t>
  </si>
  <si>
    <t xml:space="preserve"> INGRESSOS APORTACIÓ MUNICIPAL ANUAL LOT 1</t>
  </si>
  <si>
    <t xml:space="preserve"> TOTAL INGRESSOS ANUALS DEL SERVEI LOT 1</t>
  </si>
  <si>
    <t>1.1.15</t>
  </si>
  <si>
    <t>1.1.16</t>
  </si>
  <si>
    <t>1.1.17</t>
  </si>
  <si>
    <t>1.1.18</t>
  </si>
  <si>
    <t>1.1.19</t>
  </si>
  <si>
    <t>1.1.20</t>
  </si>
  <si>
    <t xml:space="preserve"> Cost total RPB neteja (dedicació 35h/s)</t>
  </si>
  <si>
    <t xml:space="preserve"> Cost total XXX ampliació neteja (dedicació 10h/s)</t>
  </si>
  <si>
    <t xml:space="preserve"> Cost total MGT cuinera (dedicació passa de 30 a 39h/s)</t>
  </si>
  <si>
    <t xml:space="preserve"> Cost total LMP càrrec directiu temporal - directora (dedicació de 38 a 39h/s)</t>
  </si>
  <si>
    <t>1.1.21</t>
  </si>
  <si>
    <r>
      <t xml:space="preserve"> Cada licitadora indicarà la seva previsió d'imports en els requadres de color    </t>
    </r>
    <r>
      <rPr>
        <b/>
        <sz val="10"/>
        <rFont val="Calibri"/>
        <family val="2"/>
      </rPr>
      <t>→</t>
    </r>
  </si>
  <si>
    <r>
      <t>Observacions</t>
    </r>
    <r>
      <rPr>
        <sz val="10"/>
        <rFont val="Arial"/>
        <family val="2"/>
      </rPr>
      <t xml:space="preserve"> :</t>
    </r>
  </si>
  <si>
    <t>Les licitadores podran canviar els imports dels requadres de clor de les despeses corrents, despeses generals i benefici industrial, per justificar la seva oferta econòmica i l'import resultant de l'aportació municipal.</t>
  </si>
  <si>
    <t>Els imports que s'hagin indicat de les despeses corrents, despeses generals i benefici industrial, s'incrementaran un 3% cada curs, i ja seran els imports definitius per a tota la vigència del contracte, encara que hi hagi modificacions previstes.</t>
  </si>
  <si>
    <t>En cas d'una modificació per augment de dedicacions de personal, s'afegiran o trauran les noves dedicacions en les despeses de personal, i també es modificaran les quantitats de les quotes d'inscripció i matrícula i d'escolarització, seguint els paràmetres de l'estudi econòmic.</t>
  </si>
  <si>
    <t>En les modificacions previstes, amb les modificacions de personal que hi hagi i les modificacions de quotes que hi hagi, resultarà la nova aportació municipal, seguint els paràmetres de l'estudi econòmic.</t>
  </si>
  <si>
    <t>2027/2028 (€/any)</t>
  </si>
  <si>
    <t xml:space="preserve"> Cost total CCA educadora (dedicació 38h/s)</t>
  </si>
  <si>
    <t xml:space="preserve"> Cost total EDT educadora (dedicació 38h/s)</t>
  </si>
  <si>
    <t xml:space="preserve"> Cost total JDJ educadora (dedicació 38h/s)</t>
  </si>
  <si>
    <t xml:space="preserve"> Cost total AFF educadora (dedicació 38h/s)</t>
  </si>
  <si>
    <t xml:space="preserve"> Cost total AMM educadora (dedicació 38h/s)</t>
  </si>
  <si>
    <t xml:space="preserve"> Cost total ARG educadora (dedicació 38h/s)</t>
  </si>
  <si>
    <t xml:space="preserve"> Cost total MNG educadora (dedicació 38h/s)</t>
  </si>
  <si>
    <t xml:space="preserve"> Cost total LPV educadora (dedicació 35'5h/s)</t>
  </si>
  <si>
    <t xml:space="preserve"> Cost total TRL educadora (dedicació 35h/s)</t>
  </si>
  <si>
    <t xml:space="preserve"> Cost total LMF educadora + plus coordinació (dedicació 34h/s)</t>
  </si>
  <si>
    <t xml:space="preserve"> Cost total AIC educadora (dedicació 32h/s)</t>
  </si>
  <si>
    <t xml:space="preserve"> Cost total NFA mestra (dedicació 32h/s)</t>
  </si>
  <si>
    <t xml:space="preserve"> Cost total ILL mestra (dedicació 32h/s)</t>
  </si>
  <si>
    <t xml:space="preserve"> Cost total MMS auxiliar (dedicació 32h/s)</t>
  </si>
  <si>
    <t xml:space="preserve"> Cost total XXX previsió educadora reforç temporal NESE (dedicació 39h/s)</t>
  </si>
  <si>
    <t xml:space="preserve"> Cost total previsió anual de baixes i absentisme (6%)</t>
  </si>
  <si>
    <t xml:space="preserve"> Manteniment correctiu reparacions i millores instal·lacions                                      (amb mínim anual a justificar de 2.000,00€)</t>
  </si>
  <si>
    <t xml:space="preserve"> Previsió quotes escolarització setembre a juny 1-2 (51x10x180)</t>
  </si>
  <si>
    <t xml:space="preserve"> Previsió quotes acollida matins set/juliol (mitjana 16 fixes, 28,58x10 mesos)</t>
  </si>
  <si>
    <t xml:space="preserve"> Previsió quotes acollida matins set/juliol (mitjana 4 esporàdics, 4,00x190 dies)</t>
  </si>
  <si>
    <t xml:space="preserve"> Cost total XXX educadora per 10 aules (dedicació 36'5h/s)</t>
  </si>
  <si>
    <t xml:space="preserve"> Cost total XXX mestra per 10 aules (dedicació 32h/s)</t>
  </si>
  <si>
    <t>1.1.22</t>
  </si>
  <si>
    <t>1.1.23</t>
  </si>
  <si>
    <r>
      <t xml:space="preserve">previsió  %  increment  2025/2026  respecte  curs  anterior   (contracte)      </t>
    </r>
    <r>
      <rPr>
        <sz val="11"/>
        <rFont val="Calibri"/>
        <family val="2"/>
      </rPr>
      <t>→</t>
    </r>
  </si>
  <si>
    <r>
      <t xml:space="preserve">previsió  %  increment  2026/2027  respecte  curs  anterior  (pròrroga 1)     </t>
    </r>
    <r>
      <rPr>
        <sz val="11"/>
        <rFont val="Calibri"/>
        <family val="2"/>
      </rPr>
      <t>→</t>
    </r>
  </si>
  <si>
    <r>
      <t xml:space="preserve">previsió  %  increment  2027/2028  respecte  curs  anterior  (pròrroga 2)     </t>
    </r>
    <r>
      <rPr>
        <sz val="11"/>
        <rFont val="Calibri"/>
        <family val="2"/>
      </rPr>
      <t>→</t>
    </r>
  </si>
  <si>
    <t xml:space="preserve"> Previsió quotes escolarització setembre a juny 0-1 (15x10x180)</t>
  </si>
  <si>
    <t xml:space="preserve"> Previsió quotes inscripció i material o juliol ((15+51+79)x180)</t>
  </si>
  <si>
    <t xml:space="preserve"> Previsió quotes menjador set/juliol (mitjana 48 fixes, 6,91x190 dies)</t>
  </si>
  <si>
    <t xml:space="preserve"> Previsió quotes menjador set/juliol (mitjana 6 esporàdics, 7,60x190 dies)</t>
  </si>
  <si>
    <r>
      <t xml:space="preserve">Criteri 1   </t>
    </r>
    <r>
      <rPr>
        <b/>
        <sz val="9"/>
        <color rgb="FFFF0000"/>
        <rFont val="Calibri"/>
        <family val="2"/>
        <scheme val="minor"/>
      </rPr>
      <t>↑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</si>
</sst>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#,##0.00\ &quot;€&quot;;[Red]\-#,##0.00\ &quot;€&quot;"/>
    <numFmt numFmtId="164" formatCode="#,##0.00\ &quot;€&quot;"/>
    <numFmt numFmtId="165" formatCode="#,##0.00_ ;[Red]\-#,##0.00\ "/>
    <numFmt numFmtId="166" formatCode="_-* #,##0.00\ [$€]_-;\-* #,##0.00\ [$€]_-;_-* &quot;-&quot;??\ [$€]_-;_-@_-"/>
    <numFmt numFmtId="167" formatCode="0.0%"/>
  </numFmts>
  <fonts count="13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sz val="11"/>
      <name val="Calibri"/>
      <family val="2"/>
    </font>
    <font>
      <sz val="8"/>
      <name val="Arial"/>
      <family val="2"/>
    </font>
    <font>
      <b/>
      <sz val="9"/>
      <color rgb="FFFF0000"/>
      <name val="Arial"/>
      <family val="2"/>
    </font>
    <font>
      <b/>
      <sz val="10"/>
      <name val="Calibri"/>
      <family val="2"/>
    </font>
    <font>
      <u/>
      <sz val="10"/>
      <name val="Arial"/>
      <family val="2"/>
    </font>
    <font>
      <b/>
      <sz val="9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6" fontId="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0" fontId="2" fillId="0" borderId="0" xfId="2" applyNumberFormat="1" applyFont="1" applyAlignment="1" applyProtection="1">
      <alignment horizontal="center" vertical="center"/>
    </xf>
    <xf numFmtId="164" fontId="2" fillId="0" borderId="1" xfId="2" applyNumberFormat="1" applyFont="1" applyBorder="1" applyAlignment="1" applyProtection="1">
      <alignment horizontal="center" vertical="center"/>
    </xf>
    <xf numFmtId="167" fontId="2" fillId="0" borderId="1" xfId="2" applyNumberFormat="1" applyFont="1" applyFill="1" applyBorder="1" applyAlignment="1" applyProtection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7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8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64" fontId="3" fillId="0" borderId="2" xfId="0" applyNumberFormat="1" applyFont="1" applyBorder="1" applyAlignment="1">
      <alignment horizontal="center" vertical="center"/>
    </xf>
    <xf numFmtId="0" fontId="2" fillId="0" borderId="5" xfId="0" applyFont="1" applyBorder="1"/>
    <xf numFmtId="0" fontId="2" fillId="2" borderId="4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164" fontId="3" fillId="2" borderId="2" xfId="0" applyNumberFormat="1" applyFont="1" applyFill="1" applyBorder="1" applyAlignment="1">
      <alignment horizontal="center" vertical="center"/>
    </xf>
    <xf numFmtId="0" fontId="2" fillId="0" borderId="8" xfId="0" applyFont="1" applyBorder="1"/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164" fontId="9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2" fillId="0" borderId="0" xfId="0" applyNumberFormat="1" applyFont="1" applyAlignment="1">
      <alignment horizontal="center"/>
    </xf>
    <xf numFmtId="164" fontId="3" fillId="3" borderId="2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164" fontId="2" fillId="4" borderId="1" xfId="2" applyNumberFormat="1" applyFont="1" applyFill="1" applyBorder="1" applyAlignment="1" applyProtection="1">
      <alignment horizontal="center" vertical="center"/>
      <protection locked="0"/>
    </xf>
    <xf numFmtId="164" fontId="9" fillId="8" borderId="2" xfId="0" applyNumberFormat="1" applyFont="1" applyFill="1" applyBorder="1" applyAlignment="1">
      <alignment horizontal="center" vertical="center"/>
    </xf>
    <xf numFmtId="165" fontId="9" fillId="0" borderId="0" xfId="0" applyNumberFormat="1" applyFont="1" applyAlignment="1">
      <alignment horizontal="center" vertical="top"/>
    </xf>
    <xf numFmtId="0" fontId="4" fillId="5" borderId="16" xfId="0" applyFont="1" applyFill="1" applyBorder="1" applyAlignment="1">
      <alignment horizontal="left" vertical="center"/>
    </xf>
    <xf numFmtId="0" fontId="4" fillId="5" borderId="17" xfId="0" applyFont="1" applyFill="1" applyBorder="1" applyAlignment="1">
      <alignment horizontal="left" vertical="center"/>
    </xf>
    <xf numFmtId="0" fontId="4" fillId="5" borderId="18" xfId="0" applyFont="1" applyFill="1" applyBorder="1" applyAlignment="1">
      <alignment horizontal="left" vertical="center"/>
    </xf>
    <xf numFmtId="0" fontId="4" fillId="5" borderId="19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4" fillId="5" borderId="20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left" vertical="center"/>
    </xf>
    <xf numFmtId="0" fontId="3" fillId="6" borderId="7" xfId="0" applyFont="1" applyFill="1" applyBorder="1" applyAlignment="1">
      <alignment horizontal="left" vertical="center"/>
    </xf>
    <xf numFmtId="0" fontId="3" fillId="6" borderId="10" xfId="0" applyFont="1" applyFill="1" applyBorder="1" applyAlignment="1">
      <alignment horizontal="left" vertical="center"/>
    </xf>
    <xf numFmtId="0" fontId="3" fillId="7" borderId="9" xfId="0" applyFont="1" applyFill="1" applyBorder="1" applyAlignment="1">
      <alignment horizontal="left" vertical="center"/>
    </xf>
    <xf numFmtId="0" fontId="3" fillId="7" borderId="7" xfId="0" applyFont="1" applyFill="1" applyBorder="1" applyAlignment="1">
      <alignment horizontal="left" vertical="center"/>
    </xf>
    <xf numFmtId="0" fontId="3" fillId="7" borderId="10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center"/>
    </xf>
    <xf numFmtId="0" fontId="3" fillId="6" borderId="11" xfId="0" applyFont="1" applyFill="1" applyBorder="1" applyAlignment="1">
      <alignment horizontal="left" vertical="center"/>
    </xf>
    <xf numFmtId="0" fontId="3" fillId="6" borderId="12" xfId="0" applyFont="1" applyFill="1" applyBorder="1" applyAlignment="1">
      <alignment horizontal="left" vertical="center"/>
    </xf>
    <xf numFmtId="0" fontId="3" fillId="6" borderId="13" xfId="0" applyFont="1" applyFill="1" applyBorder="1" applyAlignment="1">
      <alignment horizontal="left" vertical="center"/>
    </xf>
    <xf numFmtId="0" fontId="3" fillId="6" borderId="14" xfId="0" applyFont="1" applyFill="1" applyBorder="1" applyAlignment="1">
      <alignment horizontal="left" vertical="center"/>
    </xf>
    <xf numFmtId="0" fontId="2" fillId="0" borderId="15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3">
    <cellStyle name="Euro" xfId="1"/>
    <cellStyle name="Normal" xfId="0" builtinId="0"/>
    <cellStyle name="Percentatg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3"/>
  <sheetViews>
    <sheetView tabSelected="1" topLeftCell="A96" zoomScaleNormal="100" workbookViewId="0">
      <selection activeCell="C18" sqref="C18"/>
    </sheetView>
  </sheetViews>
  <sheetFormatPr defaultColWidth="9.109375" defaultRowHeight="13.2" x14ac:dyDescent="0.25"/>
  <cols>
    <col min="1" max="1" width="6.5546875" customWidth="1"/>
    <col min="2" max="2" width="61.44140625" style="34" customWidth="1"/>
    <col min="3" max="6" width="14.77734375" style="35" customWidth="1"/>
    <col min="7" max="7" width="14.77734375" customWidth="1"/>
    <col min="8" max="8" width="15.88671875" customWidth="1"/>
    <col min="9" max="9" width="11.5546875" customWidth="1"/>
    <col min="10" max="10" width="12.109375" customWidth="1"/>
    <col min="11" max="11" width="19.6640625" customWidth="1"/>
    <col min="12" max="12" width="8.6640625" customWidth="1"/>
  </cols>
  <sheetData>
    <row r="1" spans="1:10" s="1" customFormat="1" ht="21" customHeight="1" x14ac:dyDescent="0.25">
      <c r="A1" s="42" t="s">
        <v>72</v>
      </c>
      <c r="B1" s="43"/>
      <c r="C1" s="43"/>
      <c r="D1" s="43"/>
      <c r="E1" s="43"/>
      <c r="F1" s="44"/>
    </row>
    <row r="2" spans="1:10" s="1" customFormat="1" ht="21" customHeight="1" thickBot="1" x14ac:dyDescent="0.3">
      <c r="A2" s="45" t="s">
        <v>87</v>
      </c>
      <c r="B2" s="46"/>
      <c r="C2" s="46"/>
      <c r="D2" s="46"/>
      <c r="E2" s="46"/>
      <c r="F2" s="47"/>
    </row>
    <row r="3" spans="1:10" s="1" customFormat="1" ht="14.1" customHeight="1" x14ac:dyDescent="0.25"/>
    <row r="4" spans="1:10" s="1" customFormat="1" ht="16.05" customHeight="1" x14ac:dyDescent="0.25">
      <c r="A4" s="2"/>
      <c r="B4" s="2" t="s">
        <v>141</v>
      </c>
      <c r="C4" s="6">
        <v>0.03</v>
      </c>
      <c r="D4" s="2"/>
      <c r="E4" s="2"/>
      <c r="F4" s="2"/>
    </row>
    <row r="5" spans="1:10" s="1" customFormat="1" ht="16.05" customHeight="1" x14ac:dyDescent="0.25">
      <c r="A5" s="2"/>
      <c r="B5" s="2" t="s">
        <v>142</v>
      </c>
      <c r="C5" s="6">
        <v>0.03</v>
      </c>
      <c r="D5" s="2"/>
      <c r="E5" s="2"/>
      <c r="F5" s="2"/>
    </row>
    <row r="6" spans="1:10" s="1" customFormat="1" ht="16.05" customHeight="1" x14ac:dyDescent="0.25">
      <c r="A6" s="2"/>
      <c r="B6" s="2" t="s">
        <v>143</v>
      </c>
      <c r="C6" s="6">
        <v>0.03</v>
      </c>
      <c r="D6" s="2"/>
      <c r="E6" s="2"/>
      <c r="F6" s="2"/>
    </row>
    <row r="7" spans="1:10" s="1" customFormat="1" ht="14.1" customHeight="1" x14ac:dyDescent="0.25">
      <c r="G7" s="2"/>
      <c r="H7" s="2"/>
      <c r="I7" s="2"/>
      <c r="J7" s="2"/>
    </row>
    <row r="8" spans="1:10" s="1" customFormat="1" ht="14.1" customHeight="1" x14ac:dyDescent="0.25">
      <c r="B8" s="1" t="s">
        <v>110</v>
      </c>
      <c r="C8" s="7"/>
      <c r="G8" s="2"/>
      <c r="H8" s="2"/>
      <c r="I8" s="2"/>
      <c r="J8" s="2"/>
    </row>
    <row r="9" spans="1:10" s="1" customFormat="1" ht="14.1" customHeight="1" thickBot="1" x14ac:dyDescent="0.3">
      <c r="G9" s="2"/>
      <c r="H9" s="2"/>
      <c r="I9" s="2"/>
      <c r="J9" s="2"/>
    </row>
    <row r="10" spans="1:10" s="3" customFormat="1" ht="15" customHeight="1" thickBot="1" x14ac:dyDescent="0.25">
      <c r="A10" s="48" t="s">
        <v>88</v>
      </c>
      <c r="B10" s="49"/>
      <c r="C10" s="49"/>
      <c r="D10" s="49"/>
      <c r="E10" s="49"/>
      <c r="F10" s="50"/>
    </row>
    <row r="11" spans="1:10" s="3" customFormat="1" ht="14.1" customHeight="1" thickBot="1" x14ac:dyDescent="0.25">
      <c r="A11" s="8"/>
      <c r="B11" s="8"/>
      <c r="C11" s="8"/>
      <c r="D11" s="8"/>
      <c r="E11" s="8"/>
      <c r="F11" s="8"/>
    </row>
    <row r="12" spans="1:10" s="3" customFormat="1" ht="15" customHeight="1" thickBot="1" x14ac:dyDescent="0.25">
      <c r="A12" s="48" t="s">
        <v>89</v>
      </c>
      <c r="B12" s="49"/>
      <c r="C12" s="49"/>
      <c r="D12" s="49"/>
      <c r="E12" s="49"/>
      <c r="F12" s="50"/>
    </row>
    <row r="13" spans="1:10" s="3" customFormat="1" ht="14.1" customHeight="1" thickBot="1" x14ac:dyDescent="0.25">
      <c r="A13" s="9"/>
      <c r="B13" s="9"/>
      <c r="C13" s="9"/>
      <c r="D13" s="9"/>
      <c r="E13" s="9"/>
      <c r="F13" s="9"/>
    </row>
    <row r="14" spans="1:10" s="3" customFormat="1" ht="15" customHeight="1" thickBot="1" x14ac:dyDescent="0.25">
      <c r="A14" s="48" t="s">
        <v>74</v>
      </c>
      <c r="B14" s="49"/>
      <c r="C14" s="49"/>
      <c r="D14" s="49"/>
      <c r="E14" s="49"/>
      <c r="F14" s="50"/>
    </row>
    <row r="15" spans="1:10" s="3" customFormat="1" ht="14.1" customHeight="1" x14ac:dyDescent="0.2">
      <c r="A15" s="57"/>
      <c r="B15" s="57"/>
      <c r="C15" s="57"/>
      <c r="D15" s="57"/>
      <c r="E15" s="57"/>
      <c r="F15" s="57"/>
    </row>
    <row r="16" spans="1:10" s="1" customFormat="1" ht="15" customHeight="1" x14ac:dyDescent="0.25">
      <c r="A16" s="10" t="s">
        <v>1</v>
      </c>
      <c r="B16" s="11" t="s">
        <v>0</v>
      </c>
      <c r="C16" s="12" t="s">
        <v>84</v>
      </c>
      <c r="D16" s="12" t="s">
        <v>85</v>
      </c>
      <c r="E16" s="12" t="s">
        <v>86</v>
      </c>
      <c r="F16" s="12" t="s">
        <v>116</v>
      </c>
    </row>
    <row r="17" spans="1:6" s="3" customFormat="1" ht="24.9" customHeight="1" x14ac:dyDescent="0.2">
      <c r="A17" s="13" t="s">
        <v>5</v>
      </c>
      <c r="B17" s="14" t="s">
        <v>108</v>
      </c>
      <c r="C17" s="20">
        <v>31122.54</v>
      </c>
      <c r="D17" s="15">
        <f>C17*(1+$C$4)</f>
        <v>32056.216200000003</v>
      </c>
      <c r="E17" s="15">
        <f>D17*(1+$C$5)</f>
        <v>33017.902686000001</v>
      </c>
      <c r="F17" s="15">
        <f>E17*(1+$C$6)</f>
        <v>34008.439766579999</v>
      </c>
    </row>
    <row r="18" spans="1:6" s="3" customFormat="1" ht="24.9" customHeight="1" x14ac:dyDescent="0.2">
      <c r="A18" s="13" t="s">
        <v>6</v>
      </c>
      <c r="B18" s="14" t="s">
        <v>117</v>
      </c>
      <c r="C18" s="20">
        <v>24005.85</v>
      </c>
      <c r="D18" s="15">
        <f t="shared" ref="D18:D39" si="0">C18*(1+$C$4)</f>
        <v>24726.0255</v>
      </c>
      <c r="E18" s="15">
        <f t="shared" ref="E18:E39" si="1">D18*(1+$C$5)</f>
        <v>25467.806264999999</v>
      </c>
      <c r="F18" s="15">
        <f t="shared" ref="F18:F39" si="2">E18*(1+$C$6)</f>
        <v>26231.84045295</v>
      </c>
    </row>
    <row r="19" spans="1:6" s="3" customFormat="1" ht="24.9" customHeight="1" x14ac:dyDescent="0.2">
      <c r="A19" s="13" t="s">
        <v>7</v>
      </c>
      <c r="B19" s="14" t="s">
        <v>118</v>
      </c>
      <c r="C19" s="20">
        <v>24830.49</v>
      </c>
      <c r="D19" s="15">
        <f t="shared" si="0"/>
        <v>25575.404700000003</v>
      </c>
      <c r="E19" s="15">
        <f t="shared" si="1"/>
        <v>26342.666841000002</v>
      </c>
      <c r="F19" s="15">
        <f t="shared" si="2"/>
        <v>27132.946846230003</v>
      </c>
    </row>
    <row r="20" spans="1:6" s="3" customFormat="1" ht="24.9" customHeight="1" x14ac:dyDescent="0.2">
      <c r="A20" s="13" t="s">
        <v>77</v>
      </c>
      <c r="B20" s="14" t="s">
        <v>119</v>
      </c>
      <c r="C20" s="20">
        <v>24005.85</v>
      </c>
      <c r="D20" s="15">
        <f t="shared" si="0"/>
        <v>24726.0255</v>
      </c>
      <c r="E20" s="15">
        <f t="shared" si="1"/>
        <v>25467.806264999999</v>
      </c>
      <c r="F20" s="15">
        <f t="shared" si="2"/>
        <v>26231.84045295</v>
      </c>
    </row>
    <row r="21" spans="1:6" s="3" customFormat="1" ht="24.9" customHeight="1" x14ac:dyDescent="0.2">
      <c r="A21" s="13" t="s">
        <v>27</v>
      </c>
      <c r="B21" s="14" t="s">
        <v>120</v>
      </c>
      <c r="C21" s="20">
        <v>24005.85</v>
      </c>
      <c r="D21" s="15">
        <f t="shared" si="0"/>
        <v>24726.0255</v>
      </c>
      <c r="E21" s="15">
        <f t="shared" si="1"/>
        <v>25467.806264999999</v>
      </c>
      <c r="F21" s="15">
        <f t="shared" si="2"/>
        <v>26231.84045295</v>
      </c>
    </row>
    <row r="22" spans="1:6" s="3" customFormat="1" ht="24.9" customHeight="1" x14ac:dyDescent="0.2">
      <c r="A22" s="13" t="s">
        <v>28</v>
      </c>
      <c r="B22" s="14" t="s">
        <v>121</v>
      </c>
      <c r="C22" s="20">
        <v>24830.49</v>
      </c>
      <c r="D22" s="15">
        <f t="shared" si="0"/>
        <v>25575.404700000003</v>
      </c>
      <c r="E22" s="15">
        <f t="shared" si="1"/>
        <v>26342.666841000002</v>
      </c>
      <c r="F22" s="15">
        <f t="shared" si="2"/>
        <v>27132.946846230003</v>
      </c>
    </row>
    <row r="23" spans="1:6" s="3" customFormat="1" ht="24.9" customHeight="1" x14ac:dyDescent="0.2">
      <c r="A23" s="13" t="s">
        <v>29</v>
      </c>
      <c r="B23" s="14" t="s">
        <v>122</v>
      </c>
      <c r="C23" s="20">
        <v>24005.85</v>
      </c>
      <c r="D23" s="15">
        <f t="shared" si="0"/>
        <v>24726.0255</v>
      </c>
      <c r="E23" s="15">
        <f t="shared" si="1"/>
        <v>25467.806264999999</v>
      </c>
      <c r="F23" s="15">
        <f t="shared" si="2"/>
        <v>26231.84045295</v>
      </c>
    </row>
    <row r="24" spans="1:6" s="3" customFormat="1" ht="24.9" customHeight="1" x14ac:dyDescent="0.2">
      <c r="A24" s="13" t="s">
        <v>35</v>
      </c>
      <c r="B24" s="14" t="s">
        <v>123</v>
      </c>
      <c r="C24" s="20">
        <v>24005.85</v>
      </c>
      <c r="D24" s="15">
        <f t="shared" si="0"/>
        <v>24726.0255</v>
      </c>
      <c r="E24" s="15">
        <f t="shared" si="1"/>
        <v>25467.806264999999</v>
      </c>
      <c r="F24" s="15">
        <f t="shared" si="2"/>
        <v>26231.84045295</v>
      </c>
    </row>
    <row r="25" spans="1:6" s="3" customFormat="1" ht="24.9" customHeight="1" x14ac:dyDescent="0.2">
      <c r="A25" s="13" t="s">
        <v>78</v>
      </c>
      <c r="B25" s="14" t="s">
        <v>124</v>
      </c>
      <c r="C25" s="20">
        <v>22426.22</v>
      </c>
      <c r="D25" s="15">
        <f t="shared" si="0"/>
        <v>23099.006600000001</v>
      </c>
      <c r="E25" s="15">
        <f t="shared" si="1"/>
        <v>23791.976798</v>
      </c>
      <c r="F25" s="15">
        <f t="shared" si="2"/>
        <v>24505.736101940001</v>
      </c>
    </row>
    <row r="26" spans="1:6" s="3" customFormat="1" ht="24.9" customHeight="1" x14ac:dyDescent="0.2">
      <c r="A26" s="13" t="s">
        <v>36</v>
      </c>
      <c r="B26" s="14" t="s">
        <v>125</v>
      </c>
      <c r="C26" s="20">
        <v>22109.34</v>
      </c>
      <c r="D26" s="15">
        <f t="shared" si="0"/>
        <v>22772.620200000001</v>
      </c>
      <c r="E26" s="15">
        <f t="shared" si="1"/>
        <v>23455.798806000003</v>
      </c>
      <c r="F26" s="15">
        <f t="shared" si="2"/>
        <v>24159.472770180004</v>
      </c>
    </row>
    <row r="27" spans="1:6" s="3" customFormat="1" ht="24.9" customHeight="1" x14ac:dyDescent="0.2">
      <c r="A27" s="13" t="s">
        <v>37</v>
      </c>
      <c r="B27" s="14" t="s">
        <v>126</v>
      </c>
      <c r="C27" s="20">
        <v>26608.13</v>
      </c>
      <c r="D27" s="15">
        <f t="shared" si="0"/>
        <v>27406.373900000002</v>
      </c>
      <c r="E27" s="15">
        <f t="shared" si="1"/>
        <v>28228.565117000002</v>
      </c>
      <c r="F27" s="15">
        <f t="shared" si="2"/>
        <v>29075.422070510002</v>
      </c>
    </row>
    <row r="28" spans="1:6" s="3" customFormat="1" ht="24.9" customHeight="1" x14ac:dyDescent="0.2">
      <c r="A28" s="13" t="s">
        <v>79</v>
      </c>
      <c r="B28" s="14" t="s">
        <v>127</v>
      </c>
      <c r="C28" s="20">
        <v>20909.740000000002</v>
      </c>
      <c r="D28" s="15">
        <f t="shared" si="0"/>
        <v>21537.032200000001</v>
      </c>
      <c r="E28" s="15">
        <f t="shared" si="1"/>
        <v>22183.143166000002</v>
      </c>
      <c r="F28" s="15">
        <f t="shared" si="2"/>
        <v>22848.637460980004</v>
      </c>
    </row>
    <row r="29" spans="1:6" s="3" customFormat="1" ht="24.9" customHeight="1" x14ac:dyDescent="0.2">
      <c r="A29" s="13" t="s">
        <v>80</v>
      </c>
      <c r="B29" s="14" t="s">
        <v>137</v>
      </c>
      <c r="C29" s="20">
        <v>23058.247619047619</v>
      </c>
      <c r="D29" s="15">
        <f t="shared" si="0"/>
        <v>23749.99504761905</v>
      </c>
      <c r="E29" s="15">
        <f t="shared" si="1"/>
        <v>24462.494899047622</v>
      </c>
      <c r="F29" s="15">
        <f t="shared" si="2"/>
        <v>25196.369746019052</v>
      </c>
    </row>
    <row r="30" spans="1:6" s="3" customFormat="1" ht="24.9" customHeight="1" x14ac:dyDescent="0.2">
      <c r="A30" s="13" t="s">
        <v>61</v>
      </c>
      <c r="B30" s="14" t="s">
        <v>128</v>
      </c>
      <c r="C30" s="20">
        <v>30595.37</v>
      </c>
      <c r="D30" s="15">
        <f t="shared" si="0"/>
        <v>31513.231100000001</v>
      </c>
      <c r="E30" s="15">
        <f t="shared" si="1"/>
        <v>32458.628033000001</v>
      </c>
      <c r="F30" s="15">
        <f t="shared" si="2"/>
        <v>33432.386873989999</v>
      </c>
    </row>
    <row r="31" spans="1:6" s="3" customFormat="1" ht="24.9" customHeight="1" x14ac:dyDescent="0.2">
      <c r="A31" s="13" t="s">
        <v>99</v>
      </c>
      <c r="B31" s="14" t="s">
        <v>129</v>
      </c>
      <c r="C31" s="20">
        <v>30595.37</v>
      </c>
      <c r="D31" s="15">
        <f t="shared" si="0"/>
        <v>31513.231100000001</v>
      </c>
      <c r="E31" s="15">
        <f t="shared" si="1"/>
        <v>32458.628033000001</v>
      </c>
      <c r="F31" s="15">
        <f t="shared" si="2"/>
        <v>33432.386873989999</v>
      </c>
    </row>
    <row r="32" spans="1:6" s="3" customFormat="1" ht="24.9" customHeight="1" x14ac:dyDescent="0.2">
      <c r="A32" s="13" t="s">
        <v>100</v>
      </c>
      <c r="B32" s="14" t="s">
        <v>138</v>
      </c>
      <c r="C32" s="20">
        <v>30595.37</v>
      </c>
      <c r="D32" s="15">
        <f t="shared" si="0"/>
        <v>31513.231100000001</v>
      </c>
      <c r="E32" s="15">
        <f t="shared" si="1"/>
        <v>32458.628033000001</v>
      </c>
      <c r="F32" s="15">
        <f t="shared" si="2"/>
        <v>33432.386873989999</v>
      </c>
    </row>
    <row r="33" spans="1:8" s="3" customFormat="1" ht="24.9" customHeight="1" x14ac:dyDescent="0.2">
      <c r="A33" s="13" t="s">
        <v>101</v>
      </c>
      <c r="B33" s="14" t="s">
        <v>130</v>
      </c>
      <c r="C33" s="20">
        <v>18204.48</v>
      </c>
      <c r="D33" s="15">
        <f t="shared" si="0"/>
        <v>18750.614399999999</v>
      </c>
      <c r="E33" s="15">
        <f t="shared" si="1"/>
        <v>19313.132831999999</v>
      </c>
      <c r="F33" s="15">
        <f t="shared" si="2"/>
        <v>19892.526816959999</v>
      </c>
    </row>
    <row r="34" spans="1:8" s="3" customFormat="1" ht="24.9" customHeight="1" x14ac:dyDescent="0.2">
      <c r="A34" s="13" t="s">
        <v>102</v>
      </c>
      <c r="B34" s="14" t="s">
        <v>107</v>
      </c>
      <c r="C34" s="20">
        <v>21309.25</v>
      </c>
      <c r="D34" s="15">
        <f t="shared" si="0"/>
        <v>21948.5275</v>
      </c>
      <c r="E34" s="15">
        <f t="shared" si="1"/>
        <v>22606.983325000001</v>
      </c>
      <c r="F34" s="15">
        <f t="shared" si="2"/>
        <v>23285.19282475</v>
      </c>
    </row>
    <row r="35" spans="1:8" s="3" customFormat="1" ht="24.9" customHeight="1" x14ac:dyDescent="0.2">
      <c r="A35" s="13" t="s">
        <v>103</v>
      </c>
      <c r="B35" s="14" t="s">
        <v>105</v>
      </c>
      <c r="C35" s="20">
        <v>19189.52</v>
      </c>
      <c r="D35" s="15">
        <f t="shared" si="0"/>
        <v>19765.205600000001</v>
      </c>
      <c r="E35" s="15">
        <f t="shared" si="1"/>
        <v>20358.161768000002</v>
      </c>
      <c r="F35" s="15">
        <f t="shared" si="2"/>
        <v>20968.906621040001</v>
      </c>
    </row>
    <row r="36" spans="1:8" s="3" customFormat="1" ht="24.9" customHeight="1" x14ac:dyDescent="0.2">
      <c r="A36" s="13" t="s">
        <v>104</v>
      </c>
      <c r="B36" s="14" t="s">
        <v>106</v>
      </c>
      <c r="C36" s="20">
        <v>5453.2</v>
      </c>
      <c r="D36" s="15">
        <f t="shared" si="0"/>
        <v>5616.7960000000003</v>
      </c>
      <c r="E36" s="15">
        <f t="shared" si="1"/>
        <v>5785.2998800000005</v>
      </c>
      <c r="F36" s="15">
        <f t="shared" si="2"/>
        <v>5958.8588764000006</v>
      </c>
    </row>
    <row r="37" spans="1:8" s="3" customFormat="1" ht="24.9" customHeight="1" x14ac:dyDescent="0.2">
      <c r="A37" s="13" t="s">
        <v>109</v>
      </c>
      <c r="B37" s="14" t="s">
        <v>131</v>
      </c>
      <c r="C37" s="20">
        <v>20940</v>
      </c>
      <c r="D37" s="15">
        <f t="shared" si="0"/>
        <v>21568.2</v>
      </c>
      <c r="E37" s="15">
        <f t="shared" si="1"/>
        <v>22215.246000000003</v>
      </c>
      <c r="F37" s="15">
        <f t="shared" si="2"/>
        <v>22881.703380000003</v>
      </c>
    </row>
    <row r="38" spans="1:8" s="3" customFormat="1" ht="24.9" customHeight="1" x14ac:dyDescent="0.2">
      <c r="A38" s="13" t="s">
        <v>139</v>
      </c>
      <c r="B38" s="14" t="s">
        <v>131</v>
      </c>
      <c r="C38" s="20">
        <v>20940</v>
      </c>
      <c r="D38" s="15">
        <f t="shared" si="0"/>
        <v>21568.2</v>
      </c>
      <c r="E38" s="15">
        <f t="shared" si="1"/>
        <v>22215.246000000003</v>
      </c>
      <c r="F38" s="15">
        <f t="shared" si="2"/>
        <v>22881.703380000003</v>
      </c>
    </row>
    <row r="39" spans="1:8" s="3" customFormat="1" ht="24.9" customHeight="1" x14ac:dyDescent="0.2">
      <c r="A39" s="13" t="s">
        <v>140</v>
      </c>
      <c r="B39" s="14" t="s">
        <v>132</v>
      </c>
      <c r="C39" s="15">
        <f>0.06*SUM(C17:C38)</f>
        <v>30824.820457142858</v>
      </c>
      <c r="D39" s="15">
        <f t="shared" si="0"/>
        <v>31749.565070857145</v>
      </c>
      <c r="E39" s="15">
        <f t="shared" si="1"/>
        <v>32702.052022982862</v>
      </c>
      <c r="F39" s="15">
        <f t="shared" si="2"/>
        <v>33683.113583672348</v>
      </c>
    </row>
    <row r="40" spans="1:8" s="1" customFormat="1" ht="18.899999999999999" customHeight="1" x14ac:dyDescent="0.25">
      <c r="A40" s="16"/>
      <c r="B40" s="17" t="s">
        <v>4</v>
      </c>
      <c r="C40" s="18">
        <f>SUM(C17:C39)</f>
        <v>544571.82807619055</v>
      </c>
      <c r="D40" s="18">
        <f t="shared" ref="D40:F40" si="3">SUM(D17:D39)</f>
        <v>560908.9829184761</v>
      </c>
      <c r="E40" s="18">
        <f t="shared" si="3"/>
        <v>577736.25240603031</v>
      </c>
      <c r="F40" s="18">
        <f t="shared" si="3"/>
        <v>595068.33997821144</v>
      </c>
    </row>
    <row r="41" spans="1:8" s="3" customFormat="1" ht="16.2" customHeight="1" x14ac:dyDescent="0.2">
      <c r="C41" s="4">
        <f>C40/C73</f>
        <v>0.84826973579025988</v>
      </c>
      <c r="D41" s="4">
        <f>D40/D73</f>
        <v>0.84826973579025977</v>
      </c>
      <c r="E41" s="4">
        <f>E40/E73</f>
        <v>0.84826973579025977</v>
      </c>
      <c r="F41" s="4">
        <f>F40/F73</f>
        <v>0.84826973579025977</v>
      </c>
    </row>
    <row r="42" spans="1:8" s="3" customFormat="1" ht="16.2" customHeight="1" thickBot="1" x14ac:dyDescent="0.25"/>
    <row r="43" spans="1:8" s="3" customFormat="1" ht="15" customHeight="1" thickBot="1" x14ac:dyDescent="0.25">
      <c r="A43" s="58" t="s">
        <v>75</v>
      </c>
      <c r="B43" s="59"/>
      <c r="C43" s="60"/>
      <c r="D43" s="60"/>
      <c r="E43" s="60"/>
      <c r="F43" s="61"/>
    </row>
    <row r="44" spans="1:8" s="3" customFormat="1" ht="14.1" customHeight="1" x14ac:dyDescent="0.2">
      <c r="A44" s="62"/>
      <c r="B44" s="62"/>
      <c r="C44" s="62"/>
      <c r="D44" s="62"/>
      <c r="E44" s="62"/>
      <c r="F44" s="62"/>
    </row>
    <row r="45" spans="1:8" s="1" customFormat="1" ht="15" customHeight="1" x14ac:dyDescent="0.25">
      <c r="A45" s="10" t="s">
        <v>1</v>
      </c>
      <c r="B45" s="11" t="s">
        <v>0</v>
      </c>
      <c r="C45" s="12" t="s">
        <v>83</v>
      </c>
      <c r="D45" s="12" t="s">
        <v>84</v>
      </c>
      <c r="E45" s="12" t="s">
        <v>85</v>
      </c>
      <c r="F45" s="12" t="s">
        <v>86</v>
      </c>
    </row>
    <row r="46" spans="1:8" s="3" customFormat="1" ht="24.9" customHeight="1" x14ac:dyDescent="0.2">
      <c r="A46" s="13" t="s">
        <v>8</v>
      </c>
      <c r="B46" s="19" t="s">
        <v>64</v>
      </c>
      <c r="C46" s="37">
        <v>28000</v>
      </c>
      <c r="D46" s="20">
        <f>C46*(1+$C$4)</f>
        <v>28840</v>
      </c>
      <c r="E46" s="20">
        <f>D46*(1+$C$5)</f>
        <v>29705.200000000001</v>
      </c>
      <c r="F46" s="20">
        <f>E46*(1+$C$6)</f>
        <v>30596.356</v>
      </c>
      <c r="H46" s="21"/>
    </row>
    <row r="47" spans="1:8" s="3" customFormat="1" ht="24.9" customHeight="1" x14ac:dyDescent="0.2">
      <c r="A47" s="13" t="s">
        <v>9</v>
      </c>
      <c r="B47" s="19" t="s">
        <v>63</v>
      </c>
      <c r="C47" s="37">
        <v>1200</v>
      </c>
      <c r="D47" s="20">
        <f t="shared" ref="D47:D70" si="4">C47*(1+$C$4)</f>
        <v>1236</v>
      </c>
      <c r="E47" s="20">
        <f t="shared" ref="E47:E70" si="5">D47*(1+$C$5)</f>
        <v>1273.08</v>
      </c>
      <c r="F47" s="20">
        <f t="shared" ref="F47:F70" si="6">E47*(1+$C$6)</f>
        <v>1311.2724000000001</v>
      </c>
      <c r="H47" s="21"/>
    </row>
    <row r="48" spans="1:8" s="3" customFormat="1" ht="24.9" customHeight="1" x14ac:dyDescent="0.2">
      <c r="A48" s="13" t="s">
        <v>10</v>
      </c>
      <c r="B48" s="19" t="s">
        <v>73</v>
      </c>
      <c r="C48" s="37">
        <v>1300</v>
      </c>
      <c r="D48" s="20">
        <f t="shared" si="4"/>
        <v>1339</v>
      </c>
      <c r="E48" s="20">
        <f t="shared" si="5"/>
        <v>1379.17</v>
      </c>
      <c r="F48" s="20">
        <f t="shared" si="6"/>
        <v>1420.5451</v>
      </c>
      <c r="H48" s="21"/>
    </row>
    <row r="49" spans="1:8" s="3" customFormat="1" ht="24.9" customHeight="1" x14ac:dyDescent="0.2">
      <c r="A49" s="13" t="s">
        <v>11</v>
      </c>
      <c r="B49" s="19" t="s">
        <v>65</v>
      </c>
      <c r="C49" s="37">
        <v>5200</v>
      </c>
      <c r="D49" s="20">
        <f t="shared" si="4"/>
        <v>5356</v>
      </c>
      <c r="E49" s="20">
        <f t="shared" si="5"/>
        <v>5516.68</v>
      </c>
      <c r="F49" s="20">
        <f t="shared" si="6"/>
        <v>5682.1804000000002</v>
      </c>
      <c r="H49" s="21"/>
    </row>
    <row r="50" spans="1:8" s="3" customFormat="1" ht="24.9" customHeight="1" x14ac:dyDescent="0.2">
      <c r="A50" s="13" t="s">
        <v>12</v>
      </c>
      <c r="B50" s="19" t="s">
        <v>38</v>
      </c>
      <c r="C50" s="37">
        <v>1100</v>
      </c>
      <c r="D50" s="20">
        <f t="shared" si="4"/>
        <v>1133</v>
      </c>
      <c r="E50" s="20">
        <f t="shared" si="5"/>
        <v>1166.99</v>
      </c>
      <c r="F50" s="20">
        <f t="shared" si="6"/>
        <v>1201.9997000000001</v>
      </c>
      <c r="H50" s="21"/>
    </row>
    <row r="51" spans="1:8" s="3" customFormat="1" ht="24.9" customHeight="1" x14ac:dyDescent="0.2">
      <c r="A51" s="13" t="s">
        <v>13</v>
      </c>
      <c r="B51" s="19" t="s">
        <v>46</v>
      </c>
      <c r="C51" s="37">
        <v>2000</v>
      </c>
      <c r="D51" s="20">
        <f t="shared" si="4"/>
        <v>2060</v>
      </c>
      <c r="E51" s="20">
        <f t="shared" si="5"/>
        <v>2121.8000000000002</v>
      </c>
      <c r="F51" s="20">
        <f t="shared" si="6"/>
        <v>2185.4540000000002</v>
      </c>
      <c r="H51" s="21"/>
    </row>
    <row r="52" spans="1:8" s="3" customFormat="1" ht="24.9" customHeight="1" x14ac:dyDescent="0.2">
      <c r="A52" s="13" t="s">
        <v>14</v>
      </c>
      <c r="B52" s="19" t="s">
        <v>66</v>
      </c>
      <c r="C52" s="37">
        <v>1100</v>
      </c>
      <c r="D52" s="20">
        <f t="shared" si="4"/>
        <v>1133</v>
      </c>
      <c r="E52" s="20">
        <f t="shared" si="5"/>
        <v>1166.99</v>
      </c>
      <c r="F52" s="20">
        <f t="shared" si="6"/>
        <v>1201.9997000000001</v>
      </c>
      <c r="H52" s="21"/>
    </row>
    <row r="53" spans="1:8" s="3" customFormat="1" ht="26.4" customHeight="1" x14ac:dyDescent="0.2">
      <c r="A53" s="13" t="s">
        <v>15</v>
      </c>
      <c r="B53" s="19" t="s">
        <v>133</v>
      </c>
      <c r="C53" s="37">
        <v>2000</v>
      </c>
      <c r="D53" s="20">
        <f t="shared" si="4"/>
        <v>2060</v>
      </c>
      <c r="E53" s="20">
        <f t="shared" si="5"/>
        <v>2121.8000000000002</v>
      </c>
      <c r="F53" s="20">
        <f t="shared" si="6"/>
        <v>2185.4540000000002</v>
      </c>
    </row>
    <row r="54" spans="1:8" s="3" customFormat="1" ht="24.9" customHeight="1" x14ac:dyDescent="0.2">
      <c r="A54" s="13" t="s">
        <v>76</v>
      </c>
      <c r="B54" s="19" t="s">
        <v>60</v>
      </c>
      <c r="C54" s="37">
        <v>3800</v>
      </c>
      <c r="D54" s="20">
        <f t="shared" si="4"/>
        <v>3914</v>
      </c>
      <c r="E54" s="20">
        <f t="shared" si="5"/>
        <v>4031.42</v>
      </c>
      <c r="F54" s="20">
        <f t="shared" si="6"/>
        <v>4152.3626000000004</v>
      </c>
      <c r="H54" s="21"/>
    </row>
    <row r="55" spans="1:8" s="3" customFormat="1" ht="24.9" customHeight="1" x14ac:dyDescent="0.2">
      <c r="A55" s="13" t="s">
        <v>16</v>
      </c>
      <c r="B55" s="19" t="s">
        <v>59</v>
      </c>
      <c r="C55" s="37">
        <v>1600</v>
      </c>
      <c r="D55" s="20">
        <f t="shared" si="4"/>
        <v>1648</v>
      </c>
      <c r="E55" s="20">
        <f t="shared" si="5"/>
        <v>1697.44</v>
      </c>
      <c r="F55" s="20">
        <f t="shared" si="6"/>
        <v>1748.3632</v>
      </c>
      <c r="H55" s="21"/>
    </row>
    <row r="56" spans="1:8" s="3" customFormat="1" ht="24.9" customHeight="1" x14ac:dyDescent="0.2">
      <c r="A56" s="13" t="s">
        <v>17</v>
      </c>
      <c r="B56" s="19" t="s">
        <v>67</v>
      </c>
      <c r="C56" s="37">
        <v>5150</v>
      </c>
      <c r="D56" s="20">
        <f t="shared" si="4"/>
        <v>5304.5</v>
      </c>
      <c r="E56" s="20">
        <f t="shared" si="5"/>
        <v>5463.6350000000002</v>
      </c>
      <c r="F56" s="20">
        <f t="shared" si="6"/>
        <v>5627.5440500000004</v>
      </c>
      <c r="H56" s="21"/>
    </row>
    <row r="57" spans="1:8" s="3" customFormat="1" ht="24.9" customHeight="1" x14ac:dyDescent="0.2">
      <c r="A57" s="13" t="s">
        <v>18</v>
      </c>
      <c r="B57" s="19" t="s">
        <v>39</v>
      </c>
      <c r="C57" s="37">
        <v>14000</v>
      </c>
      <c r="D57" s="20">
        <f t="shared" si="4"/>
        <v>14420</v>
      </c>
      <c r="E57" s="20">
        <f t="shared" si="5"/>
        <v>14852.6</v>
      </c>
      <c r="F57" s="20">
        <f t="shared" si="6"/>
        <v>15298.178</v>
      </c>
      <c r="H57" s="21"/>
    </row>
    <row r="58" spans="1:8" s="3" customFormat="1" ht="24.9" customHeight="1" x14ac:dyDescent="0.2">
      <c r="A58" s="13" t="s">
        <v>19</v>
      </c>
      <c r="B58" s="19" t="s">
        <v>41</v>
      </c>
      <c r="C58" s="37">
        <v>14000</v>
      </c>
      <c r="D58" s="20">
        <f t="shared" si="4"/>
        <v>14420</v>
      </c>
      <c r="E58" s="20">
        <f t="shared" si="5"/>
        <v>14852.6</v>
      </c>
      <c r="F58" s="20">
        <f t="shared" si="6"/>
        <v>15298.178</v>
      </c>
      <c r="H58" s="21"/>
    </row>
    <row r="59" spans="1:8" s="3" customFormat="1" ht="24.9" customHeight="1" x14ac:dyDescent="0.2">
      <c r="A59" s="13" t="s">
        <v>20</v>
      </c>
      <c r="B59" s="19" t="s">
        <v>42</v>
      </c>
      <c r="C59" s="37">
        <v>824</v>
      </c>
      <c r="D59" s="20">
        <f t="shared" si="4"/>
        <v>848.72</v>
      </c>
      <c r="E59" s="20">
        <f t="shared" si="5"/>
        <v>874.1816</v>
      </c>
      <c r="F59" s="20">
        <f t="shared" si="6"/>
        <v>900.40704800000003</v>
      </c>
      <c r="H59" s="21"/>
    </row>
    <row r="60" spans="1:8" s="3" customFormat="1" ht="24.9" customHeight="1" x14ac:dyDescent="0.2">
      <c r="A60" s="13" t="s">
        <v>21</v>
      </c>
      <c r="B60" s="19" t="s">
        <v>43</v>
      </c>
      <c r="C60" s="37">
        <v>1545</v>
      </c>
      <c r="D60" s="20">
        <f t="shared" si="4"/>
        <v>1591.3500000000001</v>
      </c>
      <c r="E60" s="20">
        <f t="shared" si="5"/>
        <v>1639.0905000000002</v>
      </c>
      <c r="F60" s="20">
        <f t="shared" si="6"/>
        <v>1688.2632150000004</v>
      </c>
      <c r="H60" s="21"/>
    </row>
    <row r="61" spans="1:8" s="3" customFormat="1" ht="24.9" customHeight="1" x14ac:dyDescent="0.2">
      <c r="A61" s="13" t="s">
        <v>22</v>
      </c>
      <c r="B61" s="19" t="s">
        <v>68</v>
      </c>
      <c r="C61" s="37">
        <v>824</v>
      </c>
      <c r="D61" s="20">
        <f t="shared" si="4"/>
        <v>848.72</v>
      </c>
      <c r="E61" s="20">
        <f t="shared" si="5"/>
        <v>874.1816</v>
      </c>
      <c r="F61" s="20">
        <f t="shared" si="6"/>
        <v>900.40704800000003</v>
      </c>
      <c r="H61" s="21"/>
    </row>
    <row r="62" spans="1:8" s="3" customFormat="1" ht="24.9" customHeight="1" x14ac:dyDescent="0.2">
      <c r="A62" s="13" t="s">
        <v>23</v>
      </c>
      <c r="B62" s="19" t="s">
        <v>40</v>
      </c>
      <c r="C62" s="37">
        <v>1545</v>
      </c>
      <c r="D62" s="20">
        <f t="shared" si="4"/>
        <v>1591.3500000000001</v>
      </c>
      <c r="E62" s="20">
        <f t="shared" si="5"/>
        <v>1639.0905000000002</v>
      </c>
      <c r="F62" s="20">
        <f t="shared" si="6"/>
        <v>1688.2632150000004</v>
      </c>
      <c r="H62" s="21"/>
    </row>
    <row r="63" spans="1:8" s="3" customFormat="1" ht="24.9" customHeight="1" x14ac:dyDescent="0.2">
      <c r="A63" s="13" t="s">
        <v>31</v>
      </c>
      <c r="B63" s="19" t="s">
        <v>44</v>
      </c>
      <c r="C63" s="37">
        <v>1500</v>
      </c>
      <c r="D63" s="20">
        <f t="shared" si="4"/>
        <v>1545</v>
      </c>
      <c r="E63" s="20">
        <f t="shared" si="5"/>
        <v>1591.3500000000001</v>
      </c>
      <c r="F63" s="20">
        <f t="shared" si="6"/>
        <v>1639.0905000000002</v>
      </c>
      <c r="H63" s="21"/>
    </row>
    <row r="64" spans="1:8" s="3" customFormat="1" ht="24.9" customHeight="1" x14ac:dyDescent="0.2">
      <c r="A64" s="13" t="s">
        <v>49</v>
      </c>
      <c r="B64" s="19" t="s">
        <v>62</v>
      </c>
      <c r="C64" s="37">
        <v>1100</v>
      </c>
      <c r="D64" s="20">
        <f t="shared" si="4"/>
        <v>1133</v>
      </c>
      <c r="E64" s="20">
        <f t="shared" si="5"/>
        <v>1166.99</v>
      </c>
      <c r="F64" s="20">
        <f t="shared" si="6"/>
        <v>1201.9997000000001</v>
      </c>
      <c r="H64" s="21"/>
    </row>
    <row r="65" spans="1:8" s="3" customFormat="1" ht="24.9" customHeight="1" x14ac:dyDescent="0.2">
      <c r="A65" s="13" t="s">
        <v>50</v>
      </c>
      <c r="B65" s="19" t="s">
        <v>57</v>
      </c>
      <c r="C65" s="37">
        <v>1500</v>
      </c>
      <c r="D65" s="20">
        <f t="shared" si="4"/>
        <v>1545</v>
      </c>
      <c r="E65" s="20">
        <f t="shared" si="5"/>
        <v>1591.3500000000001</v>
      </c>
      <c r="F65" s="20">
        <f t="shared" si="6"/>
        <v>1639.0905000000002</v>
      </c>
      <c r="H65" s="21"/>
    </row>
    <row r="66" spans="1:8" s="3" customFormat="1" ht="24.9" customHeight="1" x14ac:dyDescent="0.2">
      <c r="A66" s="13" t="s">
        <v>51</v>
      </c>
      <c r="B66" s="19" t="s">
        <v>48</v>
      </c>
      <c r="C66" s="37">
        <v>350</v>
      </c>
      <c r="D66" s="20">
        <f t="shared" si="4"/>
        <v>360.5</v>
      </c>
      <c r="E66" s="20">
        <f t="shared" si="5"/>
        <v>371.315</v>
      </c>
      <c r="F66" s="20">
        <f t="shared" si="6"/>
        <v>382.45445000000001</v>
      </c>
      <c r="H66" s="21"/>
    </row>
    <row r="67" spans="1:8" s="3" customFormat="1" ht="24.9" customHeight="1" x14ac:dyDescent="0.2">
      <c r="A67" s="13" t="s">
        <v>52</v>
      </c>
      <c r="B67" s="19" t="s">
        <v>45</v>
      </c>
      <c r="C67" s="37">
        <v>3900</v>
      </c>
      <c r="D67" s="20">
        <f t="shared" si="4"/>
        <v>4017</v>
      </c>
      <c r="E67" s="20">
        <f t="shared" si="5"/>
        <v>4137.51</v>
      </c>
      <c r="F67" s="20">
        <f t="shared" si="6"/>
        <v>4261.6352999999999</v>
      </c>
      <c r="H67" s="21"/>
    </row>
    <row r="68" spans="1:8" s="3" customFormat="1" ht="24.9" customHeight="1" x14ac:dyDescent="0.2">
      <c r="A68" s="13" t="s">
        <v>53</v>
      </c>
      <c r="B68" s="19" t="s">
        <v>26</v>
      </c>
      <c r="C68" s="37">
        <v>1469.7276000000002</v>
      </c>
      <c r="D68" s="20">
        <f t="shared" si="4"/>
        <v>1513.8194280000002</v>
      </c>
      <c r="E68" s="20">
        <f t="shared" si="5"/>
        <v>1559.2340108400003</v>
      </c>
      <c r="F68" s="20">
        <f t="shared" si="6"/>
        <v>1606.0110311652004</v>
      </c>
      <c r="H68" s="21"/>
    </row>
    <row r="69" spans="1:8" s="3" customFormat="1" ht="24.9" customHeight="1" x14ac:dyDescent="0.2">
      <c r="A69" s="13" t="s">
        <v>56</v>
      </c>
      <c r="B69" s="19" t="s">
        <v>47</v>
      </c>
      <c r="C69" s="37">
        <v>1200</v>
      </c>
      <c r="D69" s="20">
        <f t="shared" si="4"/>
        <v>1236</v>
      </c>
      <c r="E69" s="20">
        <f t="shared" si="5"/>
        <v>1273.08</v>
      </c>
      <c r="F69" s="20">
        <f t="shared" si="6"/>
        <v>1311.2724000000001</v>
      </c>
      <c r="H69" s="21"/>
    </row>
    <row r="70" spans="1:8" s="3" customFormat="1" ht="24.9" customHeight="1" x14ac:dyDescent="0.2">
      <c r="A70" s="13" t="s">
        <v>58</v>
      </c>
      <c r="B70" s="19" t="s">
        <v>30</v>
      </c>
      <c r="C70" s="37">
        <v>1200</v>
      </c>
      <c r="D70" s="20">
        <f t="shared" si="4"/>
        <v>1236</v>
      </c>
      <c r="E70" s="20">
        <f t="shared" si="5"/>
        <v>1273.08</v>
      </c>
      <c r="F70" s="20">
        <f t="shared" si="6"/>
        <v>1311.2724000000001</v>
      </c>
      <c r="H70" s="21"/>
    </row>
    <row r="71" spans="1:8" s="2" customFormat="1" ht="18.899999999999999" customHeight="1" x14ac:dyDescent="0.25">
      <c r="A71" s="13"/>
      <c r="B71" s="17" t="s">
        <v>24</v>
      </c>
      <c r="C71" s="18">
        <f>SUM(C46:C70)</f>
        <v>97407.727599999998</v>
      </c>
      <c r="D71" s="18">
        <f>SUM(D46:D70)</f>
        <v>100329.95942800002</v>
      </c>
      <c r="E71" s="18">
        <f>SUM(E46:E70)</f>
        <v>103339.85821084003</v>
      </c>
      <c r="F71" s="18">
        <f>SUM(F46:F70)</f>
        <v>106440.05395716519</v>
      </c>
    </row>
    <row r="72" spans="1:8" s="3" customFormat="1" ht="16.8" customHeight="1" thickBot="1" x14ac:dyDescent="0.25">
      <c r="C72" s="4">
        <f>C71/C73</f>
        <v>0.15173026420974017</v>
      </c>
      <c r="D72" s="4">
        <f>D71/D73</f>
        <v>0.15173026420974023</v>
      </c>
      <c r="E72" s="4">
        <f>E71/E73</f>
        <v>0.15173026420974028</v>
      </c>
      <c r="F72" s="4">
        <f>F71/F73</f>
        <v>0.15173026420974017</v>
      </c>
    </row>
    <row r="73" spans="1:8" s="2" customFormat="1" ht="18.899999999999999" customHeight="1" thickBot="1" x14ac:dyDescent="0.3">
      <c r="B73" s="22" t="s">
        <v>90</v>
      </c>
      <c r="C73" s="23">
        <f>C40+C71</f>
        <v>641979.55567619053</v>
      </c>
      <c r="D73" s="23">
        <f>D40+D71</f>
        <v>661238.94234647613</v>
      </c>
      <c r="E73" s="23">
        <f>E40+E71</f>
        <v>681076.11061687034</v>
      </c>
      <c r="F73" s="23">
        <f>F40+F71</f>
        <v>701508.39393537666</v>
      </c>
    </row>
    <row r="74" spans="1:8" s="3" customFormat="1" ht="16.2" customHeight="1" x14ac:dyDescent="0.2"/>
    <row r="75" spans="1:8" s="3" customFormat="1" ht="16.8" customHeight="1" thickBot="1" x14ac:dyDescent="0.25">
      <c r="A75" s="24"/>
      <c r="B75" s="24"/>
      <c r="C75" s="24"/>
      <c r="D75" s="24"/>
      <c r="E75" s="24"/>
      <c r="F75" s="24"/>
    </row>
    <row r="76" spans="1:8" s="3" customFormat="1" ht="15" customHeight="1" thickBot="1" x14ac:dyDescent="0.25">
      <c r="A76" s="48" t="s">
        <v>91</v>
      </c>
      <c r="B76" s="49"/>
      <c r="C76" s="49"/>
      <c r="D76" s="49"/>
      <c r="E76" s="49"/>
      <c r="F76" s="50"/>
    </row>
    <row r="77" spans="1:8" s="3" customFormat="1" ht="13.8" customHeight="1" x14ac:dyDescent="0.2">
      <c r="A77" s="57"/>
      <c r="B77" s="57"/>
      <c r="C77" s="57"/>
      <c r="D77" s="57"/>
      <c r="E77" s="57"/>
      <c r="F77" s="57"/>
    </row>
    <row r="78" spans="1:8" s="1" customFormat="1" ht="15" customHeight="1" x14ac:dyDescent="0.25">
      <c r="A78" s="10" t="s">
        <v>1</v>
      </c>
      <c r="B78" s="25" t="s">
        <v>0</v>
      </c>
      <c r="C78" s="12" t="s">
        <v>83</v>
      </c>
      <c r="D78" s="12" t="s">
        <v>84</v>
      </c>
      <c r="E78" s="12" t="s">
        <v>85</v>
      </c>
      <c r="F78" s="12" t="s">
        <v>86</v>
      </c>
    </row>
    <row r="79" spans="1:8" s="3" customFormat="1" ht="24" customHeight="1" x14ac:dyDescent="0.2">
      <c r="A79" s="13" t="s">
        <v>2</v>
      </c>
      <c r="B79" s="38" t="s">
        <v>81</v>
      </c>
      <c r="C79" s="39">
        <f>0.04*C73</f>
        <v>25679.182227047622</v>
      </c>
      <c r="D79" s="5">
        <f>0.04*D73</f>
        <v>26449.557693859046</v>
      </c>
      <c r="E79" s="5">
        <f>0.04*E73</f>
        <v>27243.044424674816</v>
      </c>
      <c r="F79" s="5">
        <f>0.04*F73</f>
        <v>28060.335757415069</v>
      </c>
      <c r="H79" s="21"/>
    </row>
    <row r="80" spans="1:8" s="3" customFormat="1" ht="24" customHeight="1" x14ac:dyDescent="0.2">
      <c r="A80" s="13" t="s">
        <v>3</v>
      </c>
      <c r="B80" s="38" t="s">
        <v>82</v>
      </c>
      <c r="C80" s="39">
        <f>0.06*C73</f>
        <v>38518.773340571432</v>
      </c>
      <c r="D80" s="5">
        <f>0.06*D73</f>
        <v>39674.336540788565</v>
      </c>
      <c r="E80" s="5">
        <f>0.06*E73</f>
        <v>40864.56663701222</v>
      </c>
      <c r="F80" s="5">
        <f>0.06*F73</f>
        <v>42090.503636122601</v>
      </c>
      <c r="H80" s="21"/>
    </row>
    <row r="81" spans="1:6" s="3" customFormat="1" ht="13.2" customHeight="1" thickBot="1" x14ac:dyDescent="0.25">
      <c r="A81" s="26"/>
      <c r="B81" s="26"/>
      <c r="C81" s="26"/>
      <c r="D81" s="26"/>
      <c r="E81" s="26"/>
      <c r="F81" s="26"/>
    </row>
    <row r="82" spans="1:6" s="2" customFormat="1" ht="18.899999999999999" customHeight="1" thickBot="1" x14ac:dyDescent="0.3">
      <c r="B82" s="22" t="s">
        <v>92</v>
      </c>
      <c r="C82" s="23">
        <f>SUM(C79:C80)</f>
        <v>64197.95556761905</v>
      </c>
      <c r="D82" s="23">
        <f>SUM(D79:D80)</f>
        <v>66123.894234647611</v>
      </c>
      <c r="E82" s="23">
        <f>SUM(E79:E80)</f>
        <v>68107.611061687028</v>
      </c>
      <c r="F82" s="23">
        <f>SUM(F79:F80)</f>
        <v>70150.839393537666</v>
      </c>
    </row>
    <row r="83" spans="1:6" s="3" customFormat="1" ht="14.1" customHeight="1" thickBot="1" x14ac:dyDescent="0.25"/>
    <row r="84" spans="1:6" s="2" customFormat="1" ht="18.899999999999999" customHeight="1" thickBot="1" x14ac:dyDescent="0.3">
      <c r="B84" s="22" t="s">
        <v>93</v>
      </c>
      <c r="C84" s="27">
        <f>C73+C82</f>
        <v>706177.5112438096</v>
      </c>
      <c r="D84" s="27">
        <f>D73+D82</f>
        <v>727362.83658112376</v>
      </c>
      <c r="E84" s="27">
        <f>E73+E82</f>
        <v>749183.72167855734</v>
      </c>
      <c r="F84" s="27">
        <f>F73+F82</f>
        <v>771659.23332891427</v>
      </c>
    </row>
    <row r="85" spans="1:6" s="3" customFormat="1" ht="14.1" customHeight="1" x14ac:dyDescent="0.2"/>
    <row r="86" spans="1:6" s="3" customFormat="1" ht="14.1" customHeight="1" x14ac:dyDescent="0.2"/>
    <row r="87" spans="1:6" s="3" customFormat="1" ht="15" customHeight="1" thickBot="1" x14ac:dyDescent="0.25">
      <c r="A87" s="24"/>
      <c r="B87" s="24"/>
      <c r="C87" s="24"/>
      <c r="D87" s="24"/>
      <c r="E87" s="24"/>
      <c r="F87" s="24"/>
    </row>
    <row r="88" spans="1:6" s="3" customFormat="1" ht="15" customHeight="1" thickBot="1" x14ac:dyDescent="0.25">
      <c r="A88" s="51" t="s">
        <v>94</v>
      </c>
      <c r="B88" s="52"/>
      <c r="C88" s="52"/>
      <c r="D88" s="52"/>
      <c r="E88" s="52"/>
      <c r="F88" s="53"/>
    </row>
    <row r="89" spans="1:6" s="3" customFormat="1" ht="15" customHeight="1" thickBot="1" x14ac:dyDescent="0.25">
      <c r="A89" s="9"/>
      <c r="B89" s="9"/>
      <c r="C89" s="9"/>
      <c r="D89" s="9"/>
      <c r="E89" s="9"/>
      <c r="F89" s="9"/>
    </row>
    <row r="90" spans="1:6" s="3" customFormat="1" ht="15" customHeight="1" thickBot="1" x14ac:dyDescent="0.25">
      <c r="A90" s="54" t="s">
        <v>95</v>
      </c>
      <c r="B90" s="55"/>
      <c r="C90" s="55"/>
      <c r="D90" s="55"/>
      <c r="E90" s="55"/>
      <c r="F90" s="56"/>
    </row>
    <row r="91" spans="1:6" s="3" customFormat="1" ht="14.1" customHeight="1" x14ac:dyDescent="0.2">
      <c r="A91" s="28"/>
      <c r="B91" s="28"/>
      <c r="C91" s="28"/>
      <c r="D91" s="28"/>
      <c r="E91" s="28"/>
      <c r="F91" s="28"/>
    </row>
    <row r="92" spans="1:6" s="1" customFormat="1" ht="15" customHeight="1" x14ac:dyDescent="0.25">
      <c r="A92" s="29" t="s">
        <v>1</v>
      </c>
      <c r="B92" s="30" t="s">
        <v>0</v>
      </c>
      <c r="C92" s="31" t="s">
        <v>83</v>
      </c>
      <c r="D92" s="31" t="s">
        <v>84</v>
      </c>
      <c r="E92" s="31" t="s">
        <v>85</v>
      </c>
      <c r="F92" s="31" t="s">
        <v>86</v>
      </c>
    </row>
    <row r="93" spans="1:6" s="3" customFormat="1" ht="25.05" customHeight="1" x14ac:dyDescent="0.2">
      <c r="A93" s="13" t="s">
        <v>25</v>
      </c>
      <c r="B93" s="19" t="s">
        <v>144</v>
      </c>
      <c r="C93" s="20">
        <v>27000</v>
      </c>
      <c r="D93" s="20">
        <v>27000</v>
      </c>
      <c r="E93" s="20">
        <v>27000</v>
      </c>
      <c r="F93" s="20">
        <v>27000</v>
      </c>
    </row>
    <row r="94" spans="1:6" s="3" customFormat="1" ht="25.05" customHeight="1" x14ac:dyDescent="0.2">
      <c r="A94" s="13" t="s">
        <v>32</v>
      </c>
      <c r="B94" s="19" t="s">
        <v>134</v>
      </c>
      <c r="C94" s="20">
        <v>91800</v>
      </c>
      <c r="D94" s="20">
        <v>91800</v>
      </c>
      <c r="E94" s="20">
        <v>91800</v>
      </c>
      <c r="F94" s="20">
        <v>91800</v>
      </c>
    </row>
    <row r="95" spans="1:6" s="3" customFormat="1" ht="25.05" customHeight="1" x14ac:dyDescent="0.2">
      <c r="A95" s="13" t="s">
        <v>33</v>
      </c>
      <c r="B95" s="19" t="s">
        <v>145</v>
      </c>
      <c r="C95" s="20">
        <v>26100</v>
      </c>
      <c r="D95" s="20">
        <v>26100</v>
      </c>
      <c r="E95" s="20">
        <v>26100</v>
      </c>
      <c r="F95" s="20">
        <v>26100</v>
      </c>
    </row>
    <row r="96" spans="1:6" s="3" customFormat="1" ht="25.05" customHeight="1" x14ac:dyDescent="0.2">
      <c r="A96" s="13" t="s">
        <v>69</v>
      </c>
      <c r="B96" s="19" t="s">
        <v>146</v>
      </c>
      <c r="C96" s="20">
        <v>63019.200000000004</v>
      </c>
      <c r="D96" s="20">
        <v>63019.200000000004</v>
      </c>
      <c r="E96" s="20">
        <v>63019.200000000004</v>
      </c>
      <c r="F96" s="20">
        <v>63019.200000000004</v>
      </c>
    </row>
    <row r="97" spans="1:6" s="3" customFormat="1" ht="25.05" customHeight="1" x14ac:dyDescent="0.2">
      <c r="A97" s="13" t="s">
        <v>34</v>
      </c>
      <c r="B97" s="19" t="s">
        <v>147</v>
      </c>
      <c r="C97" s="20">
        <v>8664</v>
      </c>
      <c r="D97" s="20">
        <v>8664</v>
      </c>
      <c r="E97" s="20">
        <v>8664</v>
      </c>
      <c r="F97" s="20">
        <v>8664</v>
      </c>
    </row>
    <row r="98" spans="1:6" s="3" customFormat="1" ht="25.05" customHeight="1" x14ac:dyDescent="0.2">
      <c r="A98" s="13" t="s">
        <v>70</v>
      </c>
      <c r="B98" s="19" t="s">
        <v>135</v>
      </c>
      <c r="C98" s="20">
        <v>4572.8</v>
      </c>
      <c r="D98" s="20">
        <v>4572.8</v>
      </c>
      <c r="E98" s="20">
        <v>4572.8</v>
      </c>
      <c r="F98" s="20">
        <v>4572.8</v>
      </c>
    </row>
    <row r="99" spans="1:6" s="3" customFormat="1" ht="25.05" customHeight="1" x14ac:dyDescent="0.2">
      <c r="A99" s="13" t="s">
        <v>54</v>
      </c>
      <c r="B99" s="19" t="s">
        <v>136</v>
      </c>
      <c r="C99" s="20">
        <v>3040</v>
      </c>
      <c r="D99" s="20">
        <v>3040</v>
      </c>
      <c r="E99" s="20">
        <v>3040</v>
      </c>
      <c r="F99" s="20">
        <v>3040</v>
      </c>
    </row>
    <row r="100" spans="1:6" s="3" customFormat="1" ht="25.05" customHeight="1" x14ac:dyDescent="0.2">
      <c r="A100" s="13" t="s">
        <v>55</v>
      </c>
      <c r="B100" s="19" t="s">
        <v>71</v>
      </c>
      <c r="C100" s="20">
        <v>0</v>
      </c>
      <c r="D100" s="20">
        <v>0</v>
      </c>
      <c r="E100" s="20">
        <v>0</v>
      </c>
      <c r="F100" s="20">
        <v>0</v>
      </c>
    </row>
    <row r="101" spans="1:6" s="3" customFormat="1" ht="14.25" customHeight="1" thickBot="1" x14ac:dyDescent="0.25">
      <c r="A101" s="26"/>
      <c r="B101" s="26"/>
      <c r="C101" s="26"/>
      <c r="D101" s="26"/>
      <c r="E101" s="26"/>
      <c r="F101" s="26"/>
    </row>
    <row r="102" spans="1:6" s="2" customFormat="1" ht="18.899999999999999" customHeight="1" thickBot="1" x14ac:dyDescent="0.3">
      <c r="B102" s="22" t="s">
        <v>96</v>
      </c>
      <c r="C102" s="23">
        <f>SUM(C93:C100)</f>
        <v>224196</v>
      </c>
      <c r="D102" s="23">
        <f>SUM(D93:D100)</f>
        <v>224196</v>
      </c>
      <c r="E102" s="23">
        <f>SUM(E93:E100)</f>
        <v>224196</v>
      </c>
      <c r="F102" s="23">
        <f>SUM(F93:F100)</f>
        <v>224196</v>
      </c>
    </row>
    <row r="103" spans="1:6" s="1" customFormat="1" ht="14.1" customHeight="1" thickBot="1" x14ac:dyDescent="0.3"/>
    <row r="104" spans="1:6" s="2" customFormat="1" ht="18.899999999999999" customHeight="1" thickBot="1" x14ac:dyDescent="0.3">
      <c r="B104" s="32" t="s">
        <v>97</v>
      </c>
      <c r="C104" s="40">
        <f>C84-C102</f>
        <v>481981.5112438096</v>
      </c>
      <c r="D104" s="33">
        <f>D84-D102</f>
        <v>503166.83658112376</v>
      </c>
      <c r="E104" s="33">
        <f>E84-E102</f>
        <v>524987.72167855734</v>
      </c>
      <c r="F104" s="33">
        <f>F84-F102</f>
        <v>547463.23332891427</v>
      </c>
    </row>
    <row r="105" spans="1:6" ht="22.2" customHeight="1" thickBot="1" x14ac:dyDescent="0.3">
      <c r="C105" s="41" t="s">
        <v>148</v>
      </c>
    </row>
    <row r="106" spans="1:6" s="2" customFormat="1" ht="18.899999999999999" customHeight="1" thickBot="1" x14ac:dyDescent="0.3">
      <c r="B106" s="22" t="s">
        <v>98</v>
      </c>
      <c r="C106" s="36">
        <f>C102+C104</f>
        <v>706177.5112438096</v>
      </c>
      <c r="D106" s="36">
        <f>D102+D104</f>
        <v>727362.83658112376</v>
      </c>
      <c r="E106" s="36">
        <f>E102+E104</f>
        <v>749183.72167855734</v>
      </c>
      <c r="F106" s="36">
        <f>F102+F104</f>
        <v>771659.23332891427</v>
      </c>
    </row>
    <row r="109" spans="1:6" ht="18" customHeight="1" x14ac:dyDescent="0.25">
      <c r="B109" s="63" t="s">
        <v>111</v>
      </c>
      <c r="C109" s="63"/>
      <c r="D109" s="63"/>
      <c r="E109" s="63"/>
      <c r="F109" s="63"/>
    </row>
    <row r="110" spans="1:6" ht="31.2" customHeight="1" x14ac:dyDescent="0.25">
      <c r="B110" s="64" t="s">
        <v>112</v>
      </c>
      <c r="C110" s="65"/>
      <c r="D110" s="65"/>
      <c r="E110" s="65"/>
      <c r="F110" s="65"/>
    </row>
    <row r="111" spans="1:6" ht="30" customHeight="1" x14ac:dyDescent="0.25">
      <c r="B111" s="64" t="s">
        <v>113</v>
      </c>
      <c r="C111" s="65"/>
      <c r="D111" s="65"/>
      <c r="E111" s="65"/>
      <c r="F111" s="65"/>
    </row>
    <row r="112" spans="1:6" ht="31.2" customHeight="1" x14ac:dyDescent="0.25">
      <c r="B112" s="64" t="s">
        <v>114</v>
      </c>
      <c r="C112" s="65"/>
      <c r="D112" s="65"/>
      <c r="E112" s="65"/>
      <c r="F112" s="65"/>
    </row>
    <row r="113" spans="2:6" ht="30.6" customHeight="1" x14ac:dyDescent="0.25">
      <c r="B113" s="64" t="s">
        <v>115</v>
      </c>
      <c r="C113" s="65"/>
      <c r="D113" s="65"/>
      <c r="E113" s="65"/>
      <c r="F113" s="65"/>
    </row>
  </sheetData>
  <sheetProtection algorithmName="SHA-512" hashValue="3rUcRLcOMwNKRh4v6ae6Sfs6bUY8nT6gPS2IqYspOT5VQA84s/RUMo2f9wJR0QgJEA6msjnvja0hhYevNztG8w==" saltValue="HJR7WkMjT7I9F3E2xUwH5A==" spinCount="100000" sheet="1" objects="1" scenarios="1"/>
  <mergeCells count="17">
    <mergeCell ref="B109:F109"/>
    <mergeCell ref="B110:F110"/>
    <mergeCell ref="B111:F111"/>
    <mergeCell ref="B112:F112"/>
    <mergeCell ref="B113:F113"/>
    <mergeCell ref="A88:F88"/>
    <mergeCell ref="A90:F90"/>
    <mergeCell ref="A15:F15"/>
    <mergeCell ref="A43:F43"/>
    <mergeCell ref="A44:F44"/>
    <mergeCell ref="A76:F76"/>
    <mergeCell ref="A77:F77"/>
    <mergeCell ref="A1:F1"/>
    <mergeCell ref="A2:F2"/>
    <mergeCell ref="A10:F10"/>
    <mergeCell ref="A12:F12"/>
    <mergeCell ref="A14:F14"/>
  </mergeCells>
  <phoneticPr fontId="8" type="noConversion"/>
  <pageMargins left="0.59055118110236227" right="0.59055118110236227" top="0.78740157480314965" bottom="0.78740157480314965" header="0.31496062992125984" footer="0.31496062992125984"/>
  <pageSetup paperSize="9" scale="85" fitToWidth="0" fitToHeight="0" orientation="portrait" horizontalDpi="360" verticalDpi="360" r:id="rId1"/>
  <headerFooter alignWithMargins="0"/>
  <ignoredErrors>
    <ignoredError sqref="C79:C80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09375" defaultRowHeight="13.2" x14ac:dyDescent="0.25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09375" defaultRowHeight="13.2" x14ac:dyDescent="0.25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09375" defaultRowHeight="13.2" x14ac:dyDescent="0.25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09375" defaultRowHeight="13.2" x14ac:dyDescent="0.25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09375" defaultRowHeight="13.2" x14ac:dyDescent="0.25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09375" defaultRowHeight="13.2" x14ac:dyDescent="0.25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09375" defaultRowHeight="13.2" x14ac:dyDescent="0.25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09375" defaultRowHeight="13.2" x14ac:dyDescent="0.25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09375" defaultRowHeight="13.2" x14ac:dyDescent="0.25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09375" defaultRowHeight="13.2" x14ac:dyDescent="0.25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09375" defaultRowHeight="13.2" x14ac:dyDescent="0.25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09375" defaultRowHeight="13.2" x14ac:dyDescent="0.25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09375" defaultRowHeight="13.2" x14ac:dyDescent="0.25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09375" defaultRowHeight="13.2" x14ac:dyDescent="0.25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09375" defaultRowHeight="13.2" x14ac:dyDescent="0.25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16</vt:i4>
      </vt:variant>
    </vt:vector>
  </HeadingPairs>
  <TitlesOfParts>
    <vt:vector size="16" baseType="lpstr">
      <vt:lpstr>Estudi Lot 1</vt:lpstr>
      <vt:lpstr>Hoja2</vt:lpstr>
      <vt:lpstr>Hoja3</vt:lpstr>
      <vt:lpstr>Hoja4</vt:lpstr>
      <vt:lpstr>Hoja5</vt:lpstr>
      <vt:lpstr>Hoja6</vt:lpstr>
      <vt:lpstr>Hoja7</vt:lpstr>
      <vt:lpstr>Hoja8</vt:lpstr>
      <vt:lpstr>Hoja9</vt:lpstr>
      <vt:lpstr>Hoja10</vt:lpstr>
      <vt:lpstr>Hoja11</vt:lpstr>
      <vt:lpstr>Hoja12</vt:lpstr>
      <vt:lpstr>Hoja13</vt:lpstr>
      <vt:lpstr>Hoja14</vt:lpstr>
      <vt:lpstr>Hoja15</vt:lpstr>
      <vt:lpstr>Hoja16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Manel</dc:creator>
  <cp:lastModifiedBy>Administrador</cp:lastModifiedBy>
  <cp:lastPrinted>2016-12-26T10:07:15Z</cp:lastPrinted>
  <dcterms:created xsi:type="dcterms:W3CDTF">2005-02-04T09:30:14Z</dcterms:created>
  <dcterms:modified xsi:type="dcterms:W3CDTF">2024-03-26T11:54:35Z</dcterms:modified>
</cp:coreProperties>
</file>