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codeName="ThisWorkbook"/>
  <mc:AlternateContent xmlns:mc="http://schemas.openxmlformats.org/markup-compatibility/2006">
    <mc:Choice Requires="x15">
      <x15ac:absPath xmlns:x15ac="http://schemas.microsoft.com/office/spreadsheetml/2010/11/ac" url="G:\Mi unidad\186_Casa del Capellà\05 presentació\240510_Geotècnic\C. Estat d'amidaments i pressupostos\"/>
    </mc:Choice>
  </mc:AlternateContent>
  <xr:revisionPtr revIDLastSave="0" documentId="13_ncr:1_{A89246F7-615D-44E2-B767-1FF70A860A5B}" xr6:coauthVersionLast="47" xr6:coauthVersionMax="47" xr10:uidLastSave="{00000000-0000-0000-0000-000000000000}"/>
  <bookViews>
    <workbookView xWindow="390" yWindow="390" windowWidth="12195" windowHeight="15270" activeTab="1" xr2:uid="{00000000-000D-0000-FFFF-FFFF00000000}"/>
  </bookViews>
  <sheets>
    <sheet name="NO" sheetId="2" r:id="rId1"/>
    <sheet name="Pressupost Acord Marc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" i="3" l="1"/>
  <c r="F25" i="3"/>
  <c r="F24" i="3"/>
  <c r="F22" i="3"/>
  <c r="F21" i="3"/>
  <c r="F20" i="3"/>
  <c r="F19" i="3"/>
  <c r="F18" i="3"/>
  <c r="F17" i="3"/>
  <c r="F16" i="3"/>
  <c r="F15" i="3"/>
  <c r="F14" i="3"/>
  <c r="F12" i="3"/>
  <c r="F11" i="3"/>
  <c r="F10" i="3"/>
  <c r="F9" i="3"/>
  <c r="F8" i="3"/>
  <c r="F7" i="3"/>
  <c r="F6" i="3"/>
  <c r="H21" i="2"/>
  <c r="H20" i="2"/>
  <c r="H34" i="2"/>
  <c r="H46" i="2"/>
  <c r="H44" i="2"/>
  <c r="H18" i="2"/>
  <c r="H33" i="2"/>
  <c r="H32" i="2"/>
  <c r="H31" i="2"/>
  <c r="H29" i="2"/>
  <c r="H14" i="2"/>
  <c r="F26" i="3" l="1"/>
  <c r="F29" i="3" s="1"/>
  <c r="F31" i="3" s="1"/>
  <c r="F33" i="3" s="1"/>
  <c r="H12" i="2"/>
  <c r="H45" i="2"/>
  <c r="H42" i="2" s="1"/>
  <c r="H9" i="2" l="1"/>
  <c r="H19" i="2" l="1"/>
  <c r="H39" i="2" l="1"/>
  <c r="H37" i="2" s="1"/>
  <c r="H16" i="2"/>
  <c r="H15" i="2" l="1"/>
  <c r="H30" i="2"/>
  <c r="H28" i="2"/>
  <c r="H27" i="2"/>
  <c r="H26" i="2"/>
  <c r="H17" i="2"/>
  <c r="H8" i="2"/>
  <c r="H6" i="2" s="1"/>
  <c r="H24" i="2" l="1"/>
  <c r="H48" i="2" l="1"/>
  <c r="H50" i="2" s="1"/>
  <c r="H52" i="2" s="1"/>
</calcChain>
</file>

<file path=xl/sharedStrings.xml><?xml version="1.0" encoding="utf-8"?>
<sst xmlns="http://schemas.openxmlformats.org/spreadsheetml/2006/main" count="164" uniqueCount="102">
  <si>
    <t>Preu</t>
  </si>
  <si>
    <t>Amidament</t>
  </si>
  <si>
    <t>Import</t>
  </si>
  <si>
    <t>Obra</t>
  </si>
  <si>
    <t>01</t>
  </si>
  <si>
    <t>Capítol</t>
  </si>
  <si>
    <t>10</t>
  </si>
  <si>
    <t>TREBALLS PREVIS</t>
  </si>
  <si>
    <t>'01.10</t>
  </si>
  <si>
    <t>u</t>
  </si>
  <si>
    <t>11</t>
  </si>
  <si>
    <t>TREBALL DE CAMP</t>
  </si>
  <si>
    <t>'01.11</t>
  </si>
  <si>
    <t>JZ11M701</t>
  </si>
  <si>
    <t>JZ11M707</t>
  </si>
  <si>
    <t>Sondeig a rotació amb extracció continua de testimoni fins a un màxim de 30m de profunditat, amb mesura de nivell freàtic. Incloent l'aigua, la caixa i el necessari per la seva execució.</t>
  </si>
  <si>
    <t>JZ11M709</t>
  </si>
  <si>
    <t xml:space="preserve">Extracció de mostres inalterades (Categoria A segons CTE) en sondeig. </t>
  </si>
  <si>
    <t>Tanques protecció de sondeig</t>
  </si>
  <si>
    <t>12</t>
  </si>
  <si>
    <t>'01.12</t>
  </si>
  <si>
    <t>JZ11M708</t>
  </si>
  <si>
    <t>Assaigs SPT en sondeig</t>
  </si>
  <si>
    <t>JZ11M711</t>
  </si>
  <si>
    <t xml:space="preserve">Anàlisis granulomètric </t>
  </si>
  <si>
    <t>JZ11M712</t>
  </si>
  <si>
    <t>Límits d’Atterberg (líquid i plàstic)</t>
  </si>
  <si>
    <t>JZ11M713</t>
  </si>
  <si>
    <t>Humitat natural</t>
  </si>
  <si>
    <t>JZ11M717</t>
  </si>
  <si>
    <t>Anàlisi químic del sòl acides Baumann-Gully i contingut en sulfats.</t>
  </si>
  <si>
    <t>13</t>
  </si>
  <si>
    <t>SEGURETAT I SALUT</t>
  </si>
  <si>
    <t>'01.13</t>
  </si>
  <si>
    <t>XPAUM729</t>
  </si>
  <si>
    <t>PA</t>
  </si>
  <si>
    <t>Partida alçada d’abonament íntegre de Seguretat i Salut</t>
  </si>
  <si>
    <t>14</t>
  </si>
  <si>
    <t>ALTRES PARTIDES</t>
  </si>
  <si>
    <t>'01.14</t>
  </si>
  <si>
    <t>XPAUM829</t>
  </si>
  <si>
    <t>Partida alçada a justificar d'adequació als espais existents</t>
  </si>
  <si>
    <t>JZ11M721</t>
  </si>
  <si>
    <t>Portada i retirada de maquinaria petita per equip de perforació</t>
  </si>
  <si>
    <t>ml</t>
  </si>
  <si>
    <t>Registre de Penetració Dinàmica Super Pesada</t>
  </si>
  <si>
    <t>PRESSUPOST D'EXECUCIÓ DE MATERIAL</t>
  </si>
  <si>
    <t xml:space="preserve">21 % IVA sobre  € </t>
  </si>
  <si>
    <t>PRESSUPOST TOTAL D'EXECUCIÓ PER CONTRACTE</t>
  </si>
  <si>
    <t>Portada i retirada de penetròmetre a àrea de treball</t>
  </si>
  <si>
    <t xml:space="preserve">Densitat aparent d’un sòl </t>
  </si>
  <si>
    <t>UNE 103 301-94.</t>
  </si>
  <si>
    <t xml:space="preserve">Assaig de compressió simple de provetes en sòls </t>
  </si>
  <si>
    <t>UNE 103 400-93</t>
  </si>
  <si>
    <t>Determinació de la pressió màxima d'inflament en edòmetre</t>
  </si>
  <si>
    <t>UNE 103 602-96.</t>
  </si>
  <si>
    <t>Determinació de l'inflament lliure en edòmetre</t>
  </si>
  <si>
    <t>UNE 103 601-96.</t>
  </si>
  <si>
    <t>Planificació i coordinació dels treballs, inspecció de cales realitzades</t>
  </si>
  <si>
    <t>Canvi d’emplaçament de l’equip de perforació (inclou mitjans auxiliars de falca, etc.)</t>
  </si>
  <si>
    <t xml:space="preserve">Assaig de tall directe consolidat i drenat (CD) </t>
  </si>
  <si>
    <t>UNE 103 401-98</t>
  </si>
  <si>
    <t>Pressupost_GEOTECNIA</t>
  </si>
  <si>
    <t>Cala amb mitjans mecànics per a la identificació del material subjacent</t>
  </si>
  <si>
    <t>Reposició d'aglomerat asfàltic (m2)</t>
  </si>
  <si>
    <t>m2</t>
  </si>
  <si>
    <t>Reforma integral d’un edifici al Cementiri de Sant Andreu</t>
  </si>
  <si>
    <t>ASSAIGS</t>
  </si>
  <si>
    <t>Informe de resultats de l'estudi del subsòl</t>
  </si>
  <si>
    <t>SET MIL QUATRE-CENTS SETANTA-SIS EUROS AMB CINQUANTA-NOU CÈNTIMS</t>
  </si>
  <si>
    <t>Barcelona, Maig 2024</t>
  </si>
  <si>
    <t>Perforació de sondeigs:</t>
  </si>
  <si>
    <t>ut</t>
  </si>
  <si>
    <t xml:space="preserve">Transport sonda i posterior retirada </t>
  </si>
  <si>
    <t>ut.</t>
  </si>
  <si>
    <t xml:space="preserve">Trasllat entre punts de sondeig </t>
  </si>
  <si>
    <t xml:space="preserve">ut. </t>
  </si>
  <si>
    <t>Sondeig a rotació en sòls, a profunditats de menys de 25m.</t>
  </si>
  <si>
    <t xml:space="preserve"> m.l. </t>
  </si>
  <si>
    <t xml:space="preserve">Assaig S.P.T. </t>
  </si>
  <si>
    <t xml:space="preserve">Mostres Inalterades/ representatives </t>
  </si>
  <si>
    <t>Tub piezomètric de PVC (control del nivell freàtic en 6 sondeigs)</t>
  </si>
  <si>
    <t xml:space="preserve">Arquetes de tancament metàl.lic superficials </t>
  </si>
  <si>
    <t>Assaigs de laboratori:</t>
  </si>
  <si>
    <t xml:space="preserve">Granulometria per tamissat </t>
  </si>
  <si>
    <t xml:space="preserve">Límits d’Atterberg </t>
  </si>
  <si>
    <t>Compressió simple</t>
  </si>
  <si>
    <t xml:space="preserve"> ut. </t>
  </si>
  <si>
    <t xml:space="preserve">Tall directe (consolidat i drenat) </t>
  </si>
  <si>
    <t>Edòmetre</t>
  </si>
  <si>
    <t>Compressió simple en roca</t>
  </si>
  <si>
    <t xml:space="preserve">Contingut de sulfats en sòls </t>
  </si>
  <si>
    <t>Contingut de matèria orgànica en sòls</t>
  </si>
  <si>
    <t xml:space="preserve">Determinació de l’agressivitat de l’aigua al formigó </t>
  </si>
  <si>
    <t xml:space="preserve">Supervisió dels treballs (geòleg en obra) </t>
  </si>
  <si>
    <t xml:space="preserve">m.l. </t>
  </si>
  <si>
    <t>Redacció informe geotècnic</t>
  </si>
  <si>
    <t>Visat de l’informe pel Col·legi de Geòlegs</t>
  </si>
  <si>
    <t xml:space="preserve"> ut.</t>
  </si>
  <si>
    <t>TOTAL SENSE IVA (19%BENEFICI INDUSTRIAL I DESPESES GENERALS INCLOSOS)</t>
  </si>
  <si>
    <r>
      <t>Preu Base (</t>
    </r>
    <r>
      <rPr>
        <sz val="8"/>
        <color theme="1"/>
        <rFont val="Calibri"/>
        <family val="2"/>
        <scheme val="minor"/>
      </rPr>
      <t>Inclou la baixa mitjana dels licitadors AM: 3,12%)</t>
    </r>
  </si>
  <si>
    <t>SET MIL VUIT-CENTS SETANTA-UN EUROS AMB VINT-I-UN CÈNTIMS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</si>
</sst>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0.00"/>
    <numFmt numFmtId="165" formatCode="###,###,##0.000"/>
    <numFmt numFmtId="166" formatCode="#,##0.00\ &quot;€&quot;"/>
  </numFmts>
  <fonts count="21" x14ac:knownFonts="1">
    <font>
      <sz val="11"/>
      <color rgb="FF000000"/>
      <name val="Calibri"/>
      <family val="2"/>
    </font>
    <font>
      <sz val="11"/>
      <color theme="1"/>
      <name val="Helvetica"/>
      <family val="2"/>
    </font>
    <font>
      <sz val="11"/>
      <color rgb="FF000000"/>
      <name val="Helvetica"/>
    </font>
    <font>
      <sz val="11"/>
      <color theme="1"/>
      <name val="Helvetica"/>
    </font>
    <font>
      <sz val="9"/>
      <color theme="1"/>
      <name val="Helvetica"/>
    </font>
    <font>
      <b/>
      <sz val="11"/>
      <color rgb="FF000000"/>
      <name val="Helvetica"/>
    </font>
    <font>
      <sz val="9"/>
      <color rgb="FF000000"/>
      <name val="Helvetica"/>
    </font>
    <font>
      <b/>
      <sz val="9"/>
      <color rgb="FF000000"/>
      <name val="Helvetica"/>
    </font>
    <font>
      <sz val="9"/>
      <name val="Helvetica"/>
    </font>
    <font>
      <b/>
      <sz val="10"/>
      <color theme="1"/>
      <name val="Helvetica"/>
    </font>
    <font>
      <sz val="10"/>
      <color theme="1"/>
      <name val="Helvetica"/>
      <family val="2"/>
    </font>
    <font>
      <sz val="10"/>
      <name val="Helvetica"/>
      <family val="2"/>
    </font>
    <font>
      <b/>
      <sz val="9"/>
      <name val="Helvetica"/>
    </font>
    <font>
      <sz val="9"/>
      <color theme="1"/>
      <name val="Arial"/>
      <family val="2"/>
    </font>
    <font>
      <b/>
      <sz val="11"/>
      <color theme="1"/>
      <name val="Helvetica"/>
    </font>
    <font>
      <b/>
      <sz val="10"/>
      <color rgb="FF000000"/>
      <name val="Calibri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b/>
      <sz val="9"/>
      <color theme="1"/>
      <name val="Calibri"/>
      <family val="2"/>
      <scheme val="minor"/>
    </font>
    <font>
      <sz val="9"/>
      <color rgb="FF000000"/>
      <name val="Calibri"/>
      <family val="2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 applyNumberFormat="0" applyBorder="0" applyAlignment="0"/>
  </cellStyleXfs>
  <cellXfs count="102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Border="1" applyAlignment="1" applyProtection="1">
      <alignment vertical="center"/>
      <protection locked="0"/>
    </xf>
    <xf numFmtId="0" fontId="2" fillId="0" borderId="0" xfId="0" applyFont="1" applyProtection="1"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2" fillId="0" borderId="0" xfId="0" applyFont="1"/>
    <xf numFmtId="0" fontId="4" fillId="0" borderId="0" xfId="0" applyFont="1" applyAlignment="1">
      <alignment horizontal="left" vertical="center"/>
    </xf>
    <xf numFmtId="166" fontId="5" fillId="0" borderId="0" xfId="0" applyNumberFormat="1" applyFont="1"/>
    <xf numFmtId="0" fontId="6" fillId="0" borderId="0" xfId="0" applyFont="1" applyProtection="1">
      <protection locked="0"/>
    </xf>
    <xf numFmtId="0" fontId="6" fillId="0" borderId="0" xfId="0" applyFont="1" applyBorder="1" applyProtection="1">
      <protection locked="0"/>
    </xf>
    <xf numFmtId="0" fontId="7" fillId="0" borderId="0" xfId="0" applyFont="1" applyAlignment="1">
      <alignment horizontal="right"/>
    </xf>
    <xf numFmtId="0" fontId="6" fillId="0" borderId="0" xfId="0" applyFont="1"/>
    <xf numFmtId="0" fontId="7" fillId="0" borderId="0" xfId="0" applyFont="1"/>
    <xf numFmtId="49" fontId="7" fillId="0" borderId="0" xfId="0" applyNumberFormat="1" applyFont="1"/>
    <xf numFmtId="0" fontId="7" fillId="0" borderId="0" xfId="0" applyFont="1" applyAlignment="1">
      <alignment wrapText="1"/>
    </xf>
    <xf numFmtId="0" fontId="6" fillId="0" borderId="0" xfId="0" applyFont="1" applyAlignment="1">
      <alignment wrapText="1"/>
    </xf>
    <xf numFmtId="49" fontId="6" fillId="0" borderId="0" xfId="0" applyNumberFormat="1" applyFont="1"/>
    <xf numFmtId="165" fontId="6" fillId="0" borderId="0" xfId="0" applyNumberFormat="1" applyFont="1"/>
    <xf numFmtId="0" fontId="8" fillId="0" borderId="0" xfId="0" applyFont="1" applyAlignment="1">
      <alignment wrapText="1"/>
    </xf>
    <xf numFmtId="0" fontId="7" fillId="0" borderId="1" xfId="0" applyFont="1" applyBorder="1"/>
    <xf numFmtId="49" fontId="7" fillId="0" borderId="1" xfId="0" applyNumberFormat="1" applyFont="1" applyBorder="1"/>
    <xf numFmtId="0" fontId="7" fillId="0" borderId="1" xfId="0" applyFont="1" applyBorder="1" applyAlignment="1">
      <alignment wrapText="1"/>
    </xf>
    <xf numFmtId="0" fontId="6" fillId="0" borderId="1" xfId="0" applyFont="1" applyBorder="1"/>
    <xf numFmtId="0" fontId="1" fillId="0" borderId="0" xfId="0" applyFont="1"/>
    <xf numFmtId="0" fontId="9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center" vertical="center"/>
    </xf>
    <xf numFmtId="166" fontId="6" fillId="0" borderId="0" xfId="0" applyNumberFormat="1" applyFont="1"/>
    <xf numFmtId="0" fontId="10" fillId="0" borderId="0" xfId="0" applyFont="1" applyAlignment="1">
      <alignment vertical="justify" wrapText="1"/>
    </xf>
    <xf numFmtId="166" fontId="7" fillId="0" borderId="1" xfId="0" applyNumberFormat="1" applyFont="1" applyBorder="1"/>
    <xf numFmtId="166" fontId="0" fillId="0" borderId="0" xfId="0" applyNumberFormat="1"/>
    <xf numFmtId="4" fontId="6" fillId="0" borderId="0" xfId="0" applyNumberFormat="1" applyFont="1"/>
    <xf numFmtId="164" fontId="8" fillId="0" borderId="0" xfId="0" applyNumberFormat="1" applyFont="1"/>
    <xf numFmtId="0" fontId="8" fillId="0" borderId="0" xfId="0" applyFont="1"/>
    <xf numFmtId="166" fontId="12" fillId="0" borderId="1" xfId="0" applyNumberFormat="1" applyFont="1" applyBorder="1"/>
    <xf numFmtId="0" fontId="8" fillId="0" borderId="0" xfId="0" applyFont="1" applyAlignment="1">
      <alignment horizontal="left" vertical="center" wrapText="1"/>
    </xf>
    <xf numFmtId="0" fontId="12" fillId="0" borderId="0" xfId="0" applyFont="1" applyAlignment="1">
      <alignment wrapText="1"/>
    </xf>
    <xf numFmtId="0" fontId="12" fillId="0" borderId="1" xfId="0" applyFont="1" applyBorder="1" applyAlignment="1">
      <alignment wrapText="1"/>
    </xf>
    <xf numFmtId="165" fontId="8" fillId="0" borderId="0" xfId="0" applyNumberFormat="1" applyFont="1"/>
    <xf numFmtId="0" fontId="11" fillId="0" borderId="0" xfId="0" applyFont="1" applyAlignment="1">
      <alignment vertical="justify" wrapText="1"/>
    </xf>
    <xf numFmtId="0" fontId="13" fillId="0" borderId="0" xfId="0" applyFont="1" applyBorder="1" applyAlignment="1">
      <alignment vertical="center" wrapText="1"/>
    </xf>
    <xf numFmtId="0" fontId="13" fillId="0" borderId="0" xfId="0" applyFont="1" applyBorder="1" applyAlignment="1">
      <alignment vertical="center"/>
    </xf>
    <xf numFmtId="166" fontId="2" fillId="0" borderId="0" xfId="0" applyNumberFormat="1" applyFont="1"/>
    <xf numFmtId="0" fontId="7" fillId="0" borderId="0" xfId="0" applyFont="1" applyBorder="1"/>
    <xf numFmtId="49" fontId="7" fillId="0" borderId="0" xfId="0" applyNumberFormat="1" applyFont="1" applyBorder="1"/>
    <xf numFmtId="0" fontId="12" fillId="0" borderId="0" xfId="0" applyFont="1" applyBorder="1" applyAlignment="1">
      <alignment wrapText="1"/>
    </xf>
    <xf numFmtId="0" fontId="6" fillId="0" borderId="0" xfId="0" applyFont="1" applyBorder="1"/>
    <xf numFmtId="166" fontId="12" fillId="0" borderId="0" xfId="0" applyNumberFormat="1" applyFont="1" applyBorder="1"/>
    <xf numFmtId="165" fontId="6" fillId="0" borderId="0" xfId="0" applyNumberFormat="1" applyFont="1" applyAlignment="1"/>
    <xf numFmtId="164" fontId="8" fillId="0" borderId="0" xfId="0" applyNumberFormat="1" applyFont="1" applyAlignment="1"/>
    <xf numFmtId="165" fontId="8" fillId="0" borderId="0" xfId="0" applyNumberFormat="1" applyFont="1" applyAlignment="1"/>
    <xf numFmtId="49" fontId="6" fillId="0" borderId="0" xfId="0" applyNumberFormat="1" applyFont="1" applyAlignment="1"/>
    <xf numFmtId="164" fontId="6" fillId="2" borderId="0" xfId="0" applyNumberFormat="1" applyFont="1" applyFill="1" applyProtection="1">
      <protection locked="0"/>
    </xf>
    <xf numFmtId="164" fontId="6" fillId="2" borderId="0" xfId="0" applyNumberFormat="1" applyFont="1" applyFill="1" applyAlignment="1" applyProtection="1">
      <protection locked="0"/>
    </xf>
    <xf numFmtId="0" fontId="0" fillId="0" borderId="0" xfId="0" applyBorder="1"/>
    <xf numFmtId="0" fontId="15" fillId="0" borderId="0" xfId="0" applyFont="1" applyBorder="1" applyAlignment="1">
      <alignment wrapText="1"/>
    </xf>
    <xf numFmtId="0" fontId="13" fillId="0" borderId="5" xfId="0" applyFont="1" applyBorder="1"/>
    <xf numFmtId="0" fontId="13" fillId="0" borderId="6" xfId="0" applyFont="1" applyBorder="1" applyAlignment="1">
      <alignment horizontal="right" vertical="center"/>
    </xf>
    <xf numFmtId="0" fontId="13" fillId="0" borderId="6" xfId="0" applyFont="1" applyBorder="1" applyAlignment="1">
      <alignment horizontal="center"/>
    </xf>
    <xf numFmtId="166" fontId="13" fillId="0" borderId="6" xfId="0" applyNumberFormat="1" applyFont="1" applyBorder="1"/>
    <xf numFmtId="166" fontId="19" fillId="0" borderId="7" xfId="0" applyNumberFormat="1" applyFont="1" applyBorder="1"/>
    <xf numFmtId="0" fontId="13" fillId="0" borderId="8" xfId="0" applyFont="1" applyBorder="1"/>
    <xf numFmtId="0" fontId="13" fillId="0" borderId="9" xfId="0" applyFont="1" applyBorder="1" applyAlignment="1">
      <alignment horizontal="right" vertical="center"/>
    </xf>
    <xf numFmtId="0" fontId="13" fillId="0" borderId="9" xfId="0" applyFont="1" applyBorder="1" applyAlignment="1">
      <alignment horizontal="center"/>
    </xf>
    <xf numFmtId="166" fontId="13" fillId="0" borderId="9" xfId="0" applyNumberFormat="1" applyFont="1" applyBorder="1"/>
    <xf numFmtId="166" fontId="19" fillId="0" borderId="10" xfId="0" applyNumberFormat="1" applyFont="1" applyBorder="1"/>
    <xf numFmtId="0" fontId="13" fillId="0" borderId="11" xfId="0" applyFont="1" applyBorder="1"/>
    <xf numFmtId="0" fontId="13" fillId="0" borderId="12" xfId="0" applyFont="1" applyBorder="1" applyAlignment="1">
      <alignment horizontal="right" vertical="center"/>
    </xf>
    <xf numFmtId="0" fontId="13" fillId="0" borderId="12" xfId="0" applyFont="1" applyBorder="1" applyAlignment="1">
      <alignment horizontal="center"/>
    </xf>
    <xf numFmtId="166" fontId="13" fillId="0" borderId="12" xfId="0" applyNumberFormat="1" applyFont="1" applyBorder="1"/>
    <xf numFmtId="166" fontId="19" fillId="0" borderId="13" xfId="0" applyNumberFormat="1" applyFont="1" applyBorder="1"/>
    <xf numFmtId="166" fontId="19" fillId="0" borderId="4" xfId="0" applyNumberFormat="1" applyFont="1" applyBorder="1"/>
    <xf numFmtId="0" fontId="17" fillId="0" borderId="14" xfId="0" applyFont="1" applyBorder="1"/>
    <xf numFmtId="0" fontId="13" fillId="0" borderId="15" xfId="0" applyFont="1" applyBorder="1" applyAlignment="1">
      <alignment horizontal="right" vertical="center"/>
    </xf>
    <xf numFmtId="0" fontId="13" fillId="0" borderId="15" xfId="0" applyFont="1" applyBorder="1" applyAlignment="1">
      <alignment horizontal="center"/>
    </xf>
    <xf numFmtId="166" fontId="13" fillId="0" borderId="15" xfId="0" applyNumberFormat="1" applyFont="1" applyBorder="1"/>
    <xf numFmtId="166" fontId="19" fillId="0" borderId="16" xfId="0" applyNumberFormat="1" applyFont="1" applyBorder="1"/>
    <xf numFmtId="0" fontId="17" fillId="0" borderId="0" xfId="0" applyFont="1" applyBorder="1" applyAlignment="1"/>
    <xf numFmtId="0" fontId="17" fillId="0" borderId="17" xfId="0" applyFont="1" applyBorder="1" applyAlignment="1"/>
    <xf numFmtId="0" fontId="17" fillId="0" borderId="18" xfId="0" applyFont="1" applyBorder="1" applyAlignment="1">
      <alignment vertical="center"/>
    </xf>
    <xf numFmtId="0" fontId="18" fillId="0" borderId="18" xfId="0" applyFont="1" applyBorder="1" applyAlignment="1">
      <alignment vertical="center" wrapText="1"/>
    </xf>
    <xf numFmtId="0" fontId="17" fillId="0" borderId="16" xfId="0" applyFont="1" applyBorder="1" applyAlignment="1">
      <alignment vertical="center"/>
    </xf>
    <xf numFmtId="0" fontId="13" fillId="0" borderId="22" xfId="0" applyFont="1" applyBorder="1"/>
    <xf numFmtId="0" fontId="13" fillId="0" borderId="23" xfId="0" applyFont="1" applyBorder="1" applyAlignment="1">
      <alignment horizontal="right" vertical="center"/>
    </xf>
    <xf numFmtId="0" fontId="13" fillId="0" borderId="23" xfId="0" applyFont="1" applyBorder="1" applyAlignment="1">
      <alignment horizontal="center"/>
    </xf>
    <xf numFmtId="166" fontId="13" fillId="0" borderId="23" xfId="0" applyNumberFormat="1" applyFont="1" applyBorder="1"/>
    <xf numFmtId="166" fontId="19" fillId="0" borderId="24" xfId="0" applyNumberFormat="1" applyFont="1" applyBorder="1"/>
    <xf numFmtId="0" fontId="17" fillId="0" borderId="2" xfId="0" applyFont="1" applyBorder="1"/>
    <xf numFmtId="0" fontId="13" fillId="0" borderId="3" xfId="0" applyFont="1" applyBorder="1" applyAlignment="1">
      <alignment horizontal="right" vertical="center"/>
    </xf>
    <xf numFmtId="0" fontId="13" fillId="0" borderId="3" xfId="0" applyFont="1" applyBorder="1" applyAlignment="1">
      <alignment horizontal="center"/>
    </xf>
    <xf numFmtId="166" fontId="13" fillId="0" borderId="3" xfId="0" applyNumberFormat="1" applyFont="1" applyBorder="1"/>
    <xf numFmtId="166" fontId="16" fillId="3" borderId="25" xfId="0" applyNumberFormat="1" applyFont="1" applyFill="1" applyBorder="1" applyAlignment="1">
      <alignment horizontal="right"/>
    </xf>
    <xf numFmtId="0" fontId="11" fillId="0" borderId="0" xfId="0" applyFont="1" applyBorder="1" applyAlignment="1">
      <alignment horizontal="left" vertical="justify" wrapText="1"/>
    </xf>
    <xf numFmtId="0" fontId="10" fillId="0" borderId="0" xfId="0" applyFont="1" applyAlignment="1">
      <alignment horizontal="left" vertical="center"/>
    </xf>
    <xf numFmtId="0" fontId="14" fillId="0" borderId="1" xfId="0" applyFont="1" applyBorder="1" applyAlignment="1" applyProtection="1">
      <alignment horizontal="left" vertical="center"/>
      <protection locked="0"/>
    </xf>
    <xf numFmtId="0" fontId="17" fillId="3" borderId="17" xfId="0" applyFont="1" applyFill="1" applyBorder="1" applyAlignment="1">
      <alignment horizontal="right"/>
    </xf>
    <xf numFmtId="0" fontId="17" fillId="3" borderId="18" xfId="0" applyFont="1" applyFill="1" applyBorder="1" applyAlignment="1">
      <alignment horizontal="right"/>
    </xf>
    <xf numFmtId="0" fontId="17" fillId="3" borderId="19" xfId="0" applyFont="1" applyFill="1" applyBorder="1" applyAlignment="1">
      <alignment horizontal="right"/>
    </xf>
    <xf numFmtId="0" fontId="17" fillId="3" borderId="20" xfId="0" applyFont="1" applyFill="1" applyBorder="1" applyAlignment="1">
      <alignment horizontal="center" vertical="center"/>
    </xf>
    <xf numFmtId="0" fontId="17" fillId="3" borderId="21" xfId="0" applyFont="1" applyFill="1" applyBorder="1" applyAlignment="1">
      <alignment horizontal="center" vertical="center"/>
    </xf>
    <xf numFmtId="0" fontId="18" fillId="3" borderId="20" xfId="0" applyFont="1" applyFill="1" applyBorder="1" applyAlignment="1">
      <alignment horizontal="center" vertical="center" wrapText="1"/>
    </xf>
    <xf numFmtId="0" fontId="18" fillId="3" borderId="2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16503</xdr:colOff>
      <xdr:row>0</xdr:row>
      <xdr:rowOff>19707</xdr:rowOff>
    </xdr:from>
    <xdr:to>
      <xdr:col>2</xdr:col>
      <xdr:colOff>16503</xdr:colOff>
      <xdr:row>0</xdr:row>
      <xdr:rowOff>262759</xdr:rowOff>
    </xdr:to>
    <xdr:cxnSp macro="">
      <xdr:nvCxnSpPr>
        <xdr:cNvPr id="2" name="1 Conector rec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16503" y="19707"/>
          <a:ext cx="0" cy="224002"/>
        </a:xfrm>
        <a:prstGeom prst="line">
          <a:avLst/>
        </a:prstGeom>
        <a:ln w="76200">
          <a:solidFill>
            <a:schemeClr val="bg1">
              <a:lumMod val="7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16503</xdr:colOff>
      <xdr:row>0</xdr:row>
      <xdr:rowOff>19707</xdr:rowOff>
    </xdr:from>
    <xdr:to>
      <xdr:col>0</xdr:col>
      <xdr:colOff>16503</xdr:colOff>
      <xdr:row>0</xdr:row>
      <xdr:rowOff>262759</xdr:rowOff>
    </xdr:to>
    <xdr:cxnSp macro="">
      <xdr:nvCxnSpPr>
        <xdr:cNvPr id="2" name="1 Conector recto">
          <a:extLst>
            <a:ext uri="{FF2B5EF4-FFF2-40B4-BE49-F238E27FC236}">
              <a16:creationId xmlns:a16="http://schemas.microsoft.com/office/drawing/2014/main" id="{B971553F-B143-4831-BF5A-28B964435566}"/>
            </a:ext>
          </a:extLst>
        </xdr:cNvPr>
        <xdr:cNvCxnSpPr/>
      </xdr:nvCxnSpPr>
      <xdr:spPr>
        <a:xfrm>
          <a:off x="16503" y="19707"/>
          <a:ext cx="0" cy="166852"/>
        </a:xfrm>
        <a:prstGeom prst="line">
          <a:avLst/>
        </a:prstGeom>
        <a:ln w="76200">
          <a:solidFill>
            <a:schemeClr val="bg1">
              <a:lumMod val="7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8"/>
  <sheetViews>
    <sheetView topLeftCell="C1" zoomScale="70" zoomScaleNormal="70" workbookViewId="0">
      <pane ySplit="3" topLeftCell="A13" activePane="bottomLeft" state="frozenSplit"/>
      <selection pane="bottomLeft" activeCell="E18" sqref="E18"/>
    </sheetView>
  </sheetViews>
  <sheetFormatPr defaultColWidth="9.140625" defaultRowHeight="15" x14ac:dyDescent="0.25"/>
  <cols>
    <col min="1" max="1" width="5.7109375" hidden="1" customWidth="1"/>
    <col min="2" max="2" width="3.42578125" hidden="1" customWidth="1"/>
    <col min="3" max="3" width="13.7109375" customWidth="1"/>
    <col min="4" max="4" width="4.42578125" customWidth="1"/>
    <col min="5" max="5" width="53.140625" customWidth="1"/>
    <col min="6" max="7" width="12.7109375" customWidth="1"/>
    <col min="8" max="8" width="15.85546875" customWidth="1"/>
    <col min="10" max="10" width="10.7109375" bestFit="1" customWidth="1"/>
    <col min="11" max="11" width="11.42578125" bestFit="1" customWidth="1"/>
  </cols>
  <sheetData>
    <row r="1" spans="1:12" s="1" customFormat="1" x14ac:dyDescent="0.25">
      <c r="A1" s="3"/>
      <c r="B1" s="3"/>
      <c r="C1" s="94" t="s">
        <v>66</v>
      </c>
      <c r="D1" s="94"/>
      <c r="E1" s="94"/>
      <c r="F1" s="94"/>
      <c r="G1" s="94"/>
      <c r="H1" s="94"/>
      <c r="I1" s="4"/>
      <c r="J1" s="4"/>
      <c r="K1" s="4"/>
      <c r="L1" s="2"/>
    </row>
    <row r="2" spans="1:12" s="1" customFormat="1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2" s="1" customFormat="1" x14ac:dyDescent="0.25">
      <c r="A3" s="9"/>
      <c r="B3" s="8"/>
      <c r="C3" s="9"/>
      <c r="D3" s="9"/>
      <c r="E3" s="8"/>
      <c r="F3" s="10" t="s">
        <v>0</v>
      </c>
      <c r="G3" s="10" t="s">
        <v>1</v>
      </c>
      <c r="H3" s="10" t="s">
        <v>2</v>
      </c>
      <c r="I3" s="8"/>
      <c r="J3" s="8"/>
      <c r="K3" s="8"/>
    </row>
    <row r="4" spans="1:12" s="1" customFormat="1" x14ac:dyDescent="0.25">
      <c r="A4" s="8"/>
      <c r="B4" s="8"/>
      <c r="C4" s="9"/>
      <c r="D4" s="9"/>
      <c r="E4" s="8"/>
      <c r="F4" s="8"/>
      <c r="G4" s="8"/>
      <c r="H4" s="8"/>
      <c r="I4" s="8"/>
      <c r="J4" s="8"/>
      <c r="K4" s="8"/>
    </row>
    <row r="5" spans="1:12" x14ac:dyDescent="0.25">
      <c r="A5" s="11"/>
      <c r="B5" s="11"/>
      <c r="C5" s="12" t="s">
        <v>3</v>
      </c>
      <c r="D5" s="13" t="s">
        <v>4</v>
      </c>
      <c r="E5" s="14" t="s">
        <v>62</v>
      </c>
      <c r="F5" s="11"/>
      <c r="G5" s="11"/>
      <c r="H5" s="11"/>
      <c r="I5" s="11"/>
      <c r="J5" s="11"/>
      <c r="K5" s="11"/>
    </row>
    <row r="6" spans="1:12" x14ac:dyDescent="0.25">
      <c r="A6" s="11"/>
      <c r="B6" s="11"/>
      <c r="C6" s="19" t="s">
        <v>5</v>
      </c>
      <c r="D6" s="20" t="s">
        <v>6</v>
      </c>
      <c r="E6" s="21" t="s">
        <v>7</v>
      </c>
      <c r="F6" s="22"/>
      <c r="G6" s="22"/>
      <c r="H6" s="29">
        <f>SUM(H8:H9)</f>
        <v>1050</v>
      </c>
      <c r="I6" s="11"/>
      <c r="J6" s="11"/>
      <c r="K6" s="11"/>
    </row>
    <row r="7" spans="1:12" x14ac:dyDescent="0.25">
      <c r="A7" s="11"/>
      <c r="B7" s="11"/>
      <c r="C7" s="11"/>
      <c r="D7" s="11"/>
      <c r="E7" s="15"/>
      <c r="F7" s="11"/>
      <c r="G7" s="11"/>
      <c r="H7" s="11"/>
      <c r="I7" s="11"/>
      <c r="J7" s="11"/>
      <c r="K7" s="11"/>
    </row>
    <row r="8" spans="1:12" x14ac:dyDescent="0.25">
      <c r="A8" s="16" t="s">
        <v>8</v>
      </c>
      <c r="B8" s="11">
        <v>1</v>
      </c>
      <c r="C8" s="16"/>
      <c r="D8" s="16" t="s">
        <v>9</v>
      </c>
      <c r="E8" s="15" t="s">
        <v>43</v>
      </c>
      <c r="F8" s="52">
        <v>840</v>
      </c>
      <c r="G8" s="17">
        <v>1</v>
      </c>
      <c r="H8" s="32">
        <f>ROUND(ROUND(F8,2)*ROUND(G8,3),2)</f>
        <v>840</v>
      </c>
      <c r="I8" s="11"/>
      <c r="J8" s="11"/>
      <c r="K8" s="11"/>
    </row>
    <row r="9" spans="1:12" x14ac:dyDescent="0.25">
      <c r="A9" s="16"/>
      <c r="B9" s="11"/>
      <c r="C9" s="16"/>
      <c r="D9" s="16" t="s">
        <v>9</v>
      </c>
      <c r="E9" s="15" t="s">
        <v>49</v>
      </c>
      <c r="F9" s="52">
        <v>210</v>
      </c>
      <c r="G9" s="17">
        <v>1</v>
      </c>
      <c r="H9" s="32">
        <f>ROUND(ROUND(F9,2)*ROUND(G9,3),2)</f>
        <v>210</v>
      </c>
      <c r="I9" s="11"/>
      <c r="J9" s="11"/>
      <c r="K9" s="11"/>
    </row>
    <row r="10" spans="1:12" x14ac:dyDescent="0.25">
      <c r="A10" s="11"/>
      <c r="B10" s="11"/>
      <c r="C10" s="11"/>
      <c r="D10" s="11"/>
      <c r="E10" s="15"/>
      <c r="F10" s="11"/>
      <c r="G10" s="11"/>
      <c r="H10" s="33"/>
      <c r="I10" s="11"/>
      <c r="J10" s="11"/>
      <c r="K10" s="11"/>
    </row>
    <row r="11" spans="1:12" x14ac:dyDescent="0.25">
      <c r="A11" s="11"/>
      <c r="B11" s="11"/>
      <c r="C11" s="12" t="s">
        <v>3</v>
      </c>
      <c r="D11" s="13" t="s">
        <v>4</v>
      </c>
      <c r="E11" s="14" t="s">
        <v>62</v>
      </c>
      <c r="F11" s="11"/>
      <c r="G11" s="11"/>
      <c r="H11" s="33"/>
      <c r="I11" s="11"/>
      <c r="J11" s="11"/>
      <c r="K11" s="11"/>
    </row>
    <row r="12" spans="1:12" x14ac:dyDescent="0.25">
      <c r="A12" s="11"/>
      <c r="B12" s="11"/>
      <c r="C12" s="19" t="s">
        <v>5</v>
      </c>
      <c r="D12" s="20" t="s">
        <v>10</v>
      </c>
      <c r="E12" s="21" t="s">
        <v>11</v>
      </c>
      <c r="F12" s="22"/>
      <c r="G12" s="22"/>
      <c r="H12" s="34">
        <f>SUM(H14:H21)</f>
        <v>1779</v>
      </c>
      <c r="I12" s="11"/>
      <c r="J12" s="11"/>
      <c r="K12" s="11"/>
    </row>
    <row r="13" spans="1:12" x14ac:dyDescent="0.25">
      <c r="A13" s="11"/>
      <c r="B13" s="11"/>
      <c r="C13" s="11"/>
      <c r="D13" s="11"/>
      <c r="E13" s="15"/>
      <c r="F13" s="11"/>
      <c r="G13" s="11"/>
      <c r="H13" s="33"/>
      <c r="I13" s="11"/>
      <c r="J13" s="11"/>
      <c r="K13" s="11"/>
    </row>
    <row r="14" spans="1:12" x14ac:dyDescent="0.25">
      <c r="A14" s="11"/>
      <c r="B14" s="11"/>
      <c r="C14" s="16"/>
      <c r="D14" s="16" t="s">
        <v>9</v>
      </c>
      <c r="E14" s="18" t="s">
        <v>18</v>
      </c>
      <c r="F14" s="53">
        <v>240</v>
      </c>
      <c r="G14" s="48">
        <v>1</v>
      </c>
      <c r="H14" s="49">
        <f>ROUND(ROUND(F14,2)*ROUND(G14,3),2)</f>
        <v>240</v>
      </c>
      <c r="I14" s="11"/>
      <c r="J14" s="11"/>
      <c r="K14" s="11"/>
    </row>
    <row r="15" spans="1:12" ht="24.75" x14ac:dyDescent="0.25">
      <c r="A15" s="16" t="s">
        <v>12</v>
      </c>
      <c r="B15" s="11">
        <v>1</v>
      </c>
      <c r="C15" s="16" t="s">
        <v>13</v>
      </c>
      <c r="D15" s="16" t="s">
        <v>9</v>
      </c>
      <c r="E15" s="18" t="s">
        <v>59</v>
      </c>
      <c r="F15" s="53">
        <v>50</v>
      </c>
      <c r="G15" s="48">
        <v>2</v>
      </c>
      <c r="H15" s="49">
        <f t="shared" ref="H15:H18" si="0">ROUND(ROUND(F15,2)*ROUND(G15,3),2)</f>
        <v>100</v>
      </c>
      <c r="I15" s="11"/>
      <c r="J15" s="11"/>
      <c r="K15" s="11"/>
    </row>
    <row r="16" spans="1:12" x14ac:dyDescent="0.25">
      <c r="A16" s="16" t="s">
        <v>12</v>
      </c>
      <c r="B16" s="11">
        <v>2</v>
      </c>
      <c r="C16" s="16"/>
      <c r="D16" s="16" t="s">
        <v>9</v>
      </c>
      <c r="E16" s="18" t="s">
        <v>45</v>
      </c>
      <c r="F16" s="53">
        <v>150</v>
      </c>
      <c r="G16" s="48">
        <v>1</v>
      </c>
      <c r="H16" s="49">
        <f t="shared" si="0"/>
        <v>150</v>
      </c>
      <c r="I16" s="11"/>
      <c r="J16" s="11"/>
      <c r="K16" s="11"/>
    </row>
    <row r="17" spans="1:12" ht="36.75" x14ac:dyDescent="0.25">
      <c r="A17" s="16" t="s">
        <v>12</v>
      </c>
      <c r="B17" s="11">
        <v>3</v>
      </c>
      <c r="C17" s="16" t="s">
        <v>14</v>
      </c>
      <c r="D17" s="16" t="s">
        <v>44</v>
      </c>
      <c r="E17" s="18" t="s">
        <v>15</v>
      </c>
      <c r="F17" s="53">
        <v>60</v>
      </c>
      <c r="G17" s="50">
        <v>12</v>
      </c>
      <c r="H17" s="49">
        <f t="shared" si="0"/>
        <v>720</v>
      </c>
      <c r="I17" s="11"/>
      <c r="J17" s="31"/>
      <c r="K17" s="11"/>
    </row>
    <row r="18" spans="1:12" x14ac:dyDescent="0.25">
      <c r="A18" s="16"/>
      <c r="B18" s="11"/>
      <c r="C18" s="16" t="s">
        <v>21</v>
      </c>
      <c r="D18" s="16" t="s">
        <v>9</v>
      </c>
      <c r="E18" s="18" t="s">
        <v>22</v>
      </c>
      <c r="F18" s="53">
        <v>25</v>
      </c>
      <c r="G18" s="50">
        <v>4</v>
      </c>
      <c r="H18" s="49">
        <f t="shared" si="0"/>
        <v>100</v>
      </c>
      <c r="I18" s="11"/>
      <c r="J18" s="31"/>
      <c r="K18" s="16"/>
    </row>
    <row r="19" spans="1:12" ht="24.75" x14ac:dyDescent="0.25">
      <c r="A19" s="16" t="s">
        <v>12</v>
      </c>
      <c r="B19" s="11">
        <v>4</v>
      </c>
      <c r="C19" s="16" t="s">
        <v>16</v>
      </c>
      <c r="D19" s="16" t="s">
        <v>9</v>
      </c>
      <c r="E19" s="18" t="s">
        <v>17</v>
      </c>
      <c r="F19" s="53">
        <v>25</v>
      </c>
      <c r="G19" s="50">
        <v>4</v>
      </c>
      <c r="H19" s="49">
        <f t="shared" ref="H19" si="1">ROUND(ROUND(F19,2)*ROUND(G19,3),2)</f>
        <v>100</v>
      </c>
      <c r="I19" s="11"/>
      <c r="J19" s="11"/>
      <c r="K19" s="11"/>
    </row>
    <row r="20" spans="1:12" ht="24.75" x14ac:dyDescent="0.25">
      <c r="A20" s="16"/>
      <c r="B20" s="11"/>
      <c r="C20" s="16"/>
      <c r="D20" s="11" t="s">
        <v>9</v>
      </c>
      <c r="E20" s="18" t="s">
        <v>63</v>
      </c>
      <c r="F20" s="53">
        <v>105</v>
      </c>
      <c r="G20" s="48">
        <v>3</v>
      </c>
      <c r="H20" s="49">
        <f>ROUND(ROUND(F20,2)*ROUND(G20,3),2)</f>
        <v>315</v>
      </c>
      <c r="I20" s="11"/>
      <c r="J20" s="11"/>
      <c r="K20" s="11"/>
    </row>
    <row r="21" spans="1:12" x14ac:dyDescent="0.25">
      <c r="A21" s="16"/>
      <c r="B21" s="11"/>
      <c r="C21" s="11"/>
      <c r="D21" s="16" t="s">
        <v>65</v>
      </c>
      <c r="E21" s="51" t="s">
        <v>64</v>
      </c>
      <c r="F21" s="53">
        <v>108</v>
      </c>
      <c r="G21" s="48">
        <v>0.5</v>
      </c>
      <c r="H21" s="49">
        <f>ROUND(ROUND(F21,2)*ROUND(G21,3),2)</f>
        <v>54</v>
      </c>
      <c r="I21" s="32"/>
      <c r="J21" s="11"/>
      <c r="K21" s="11"/>
      <c r="L21" s="11"/>
    </row>
    <row r="22" spans="1:12" x14ac:dyDescent="0.25">
      <c r="A22" s="11"/>
      <c r="B22" s="11"/>
      <c r="C22" s="11"/>
      <c r="D22" s="11"/>
      <c r="E22" s="18"/>
      <c r="F22" s="11"/>
      <c r="G22" s="11"/>
      <c r="H22" s="33"/>
      <c r="I22" s="11"/>
      <c r="J22" s="11"/>
      <c r="K22" s="11"/>
    </row>
    <row r="23" spans="1:12" x14ac:dyDescent="0.25">
      <c r="A23" s="11"/>
      <c r="B23" s="11"/>
      <c r="C23" s="12" t="s">
        <v>3</v>
      </c>
      <c r="D23" s="13" t="s">
        <v>4</v>
      </c>
      <c r="E23" s="36" t="s">
        <v>62</v>
      </c>
      <c r="F23" s="11"/>
      <c r="G23" s="11"/>
      <c r="H23" s="33"/>
      <c r="I23" s="11"/>
      <c r="J23" s="11"/>
      <c r="K23" s="11"/>
    </row>
    <row r="24" spans="1:12" x14ac:dyDescent="0.25">
      <c r="A24" s="11"/>
      <c r="B24" s="11"/>
      <c r="C24" s="19" t="s">
        <v>5</v>
      </c>
      <c r="D24" s="20" t="s">
        <v>19</v>
      </c>
      <c r="E24" s="37" t="s">
        <v>67</v>
      </c>
      <c r="F24" s="22"/>
      <c r="G24" s="22"/>
      <c r="H24" s="34">
        <f>SUM(H26:H34)</f>
        <v>730</v>
      </c>
      <c r="I24" s="11"/>
      <c r="J24" s="11"/>
      <c r="K24" s="11"/>
    </row>
    <row r="25" spans="1:12" x14ac:dyDescent="0.25">
      <c r="A25" s="11"/>
      <c r="B25" s="11"/>
      <c r="C25" s="43"/>
      <c r="D25" s="44"/>
      <c r="E25" s="45"/>
      <c r="F25" s="46"/>
      <c r="G25" s="46"/>
      <c r="H25" s="47"/>
      <c r="I25" s="11"/>
      <c r="J25" s="11"/>
      <c r="K25" s="11"/>
    </row>
    <row r="26" spans="1:12" x14ac:dyDescent="0.25">
      <c r="A26" s="11"/>
      <c r="B26" s="11"/>
      <c r="C26" s="16" t="s">
        <v>23</v>
      </c>
      <c r="D26" s="16" t="s">
        <v>9</v>
      </c>
      <c r="E26" s="18" t="s">
        <v>24</v>
      </c>
      <c r="F26" s="52">
        <v>30</v>
      </c>
      <c r="G26" s="17">
        <v>2</v>
      </c>
      <c r="H26" s="32">
        <f>ROUND(ROUND(F26,2)*ROUND(G26,3),2)</f>
        <v>60</v>
      </c>
      <c r="I26" s="11"/>
      <c r="J26" s="11"/>
      <c r="K26" s="11"/>
    </row>
    <row r="27" spans="1:12" x14ac:dyDescent="0.25">
      <c r="A27" s="16" t="s">
        <v>20</v>
      </c>
      <c r="B27" s="11">
        <v>2</v>
      </c>
      <c r="C27" s="16" t="s">
        <v>25</v>
      </c>
      <c r="D27" s="16" t="s">
        <v>9</v>
      </c>
      <c r="E27" s="18" t="s">
        <v>26</v>
      </c>
      <c r="F27" s="52">
        <v>30</v>
      </c>
      <c r="G27" s="17">
        <v>2</v>
      </c>
      <c r="H27" s="32">
        <f t="shared" ref="H27:H34" si="2">ROUND(ROUND(F27,2)*ROUND(G27,3),2)</f>
        <v>60</v>
      </c>
      <c r="I27" s="11"/>
      <c r="J27" s="11"/>
      <c r="K27" s="11"/>
    </row>
    <row r="28" spans="1:12" x14ac:dyDescent="0.25">
      <c r="A28" s="16" t="s">
        <v>20</v>
      </c>
      <c r="B28" s="11">
        <v>3</v>
      </c>
      <c r="C28" s="16" t="s">
        <v>27</v>
      </c>
      <c r="D28" s="16" t="s">
        <v>9</v>
      </c>
      <c r="E28" s="18" t="s">
        <v>28</v>
      </c>
      <c r="F28" s="52">
        <v>10</v>
      </c>
      <c r="G28" s="17">
        <v>2</v>
      </c>
      <c r="H28" s="32">
        <f t="shared" si="2"/>
        <v>20</v>
      </c>
      <c r="I28" s="11"/>
      <c r="J28" s="11"/>
      <c r="K28" s="11"/>
    </row>
    <row r="29" spans="1:12" x14ac:dyDescent="0.25">
      <c r="A29" s="16" t="s">
        <v>20</v>
      </c>
      <c r="B29" s="11">
        <v>4</v>
      </c>
      <c r="C29" s="16" t="s">
        <v>51</v>
      </c>
      <c r="D29" s="16" t="s">
        <v>9</v>
      </c>
      <c r="E29" s="18" t="s">
        <v>50</v>
      </c>
      <c r="F29" s="52">
        <v>10</v>
      </c>
      <c r="G29" s="17">
        <v>2</v>
      </c>
      <c r="H29" s="32">
        <f t="shared" si="2"/>
        <v>20</v>
      </c>
      <c r="I29" s="11"/>
      <c r="J29" s="11"/>
      <c r="K29" s="11"/>
    </row>
    <row r="30" spans="1:12" ht="15" customHeight="1" x14ac:dyDescent="0.25">
      <c r="A30" s="16"/>
      <c r="B30" s="11"/>
      <c r="C30" s="16" t="s">
        <v>29</v>
      </c>
      <c r="D30" s="16" t="s">
        <v>9</v>
      </c>
      <c r="E30" s="18" t="s">
        <v>30</v>
      </c>
      <c r="F30" s="52">
        <v>60</v>
      </c>
      <c r="G30" s="17">
        <v>1</v>
      </c>
      <c r="H30" s="32">
        <f t="shared" si="2"/>
        <v>60</v>
      </c>
      <c r="I30" s="11"/>
      <c r="J30" s="11"/>
      <c r="K30" s="11"/>
    </row>
    <row r="31" spans="1:12" ht="15" customHeight="1" x14ac:dyDescent="0.25">
      <c r="A31" s="16" t="s">
        <v>20</v>
      </c>
      <c r="B31" s="11">
        <v>5</v>
      </c>
      <c r="C31" s="16" t="s">
        <v>53</v>
      </c>
      <c r="D31" s="16" t="s">
        <v>9</v>
      </c>
      <c r="E31" s="18" t="s">
        <v>52</v>
      </c>
      <c r="F31" s="52">
        <v>35</v>
      </c>
      <c r="G31" s="17">
        <v>2</v>
      </c>
      <c r="H31" s="32">
        <f t="shared" si="2"/>
        <v>70</v>
      </c>
      <c r="I31" s="11"/>
      <c r="J31" s="11"/>
      <c r="K31" s="11"/>
    </row>
    <row r="32" spans="1:12" x14ac:dyDescent="0.25">
      <c r="A32" s="16"/>
      <c r="B32" s="11"/>
      <c r="C32" s="16" t="s">
        <v>55</v>
      </c>
      <c r="D32" s="16" t="s">
        <v>9</v>
      </c>
      <c r="E32" s="18" t="s">
        <v>54</v>
      </c>
      <c r="F32" s="52">
        <v>90</v>
      </c>
      <c r="G32" s="17">
        <v>2</v>
      </c>
      <c r="H32" s="32">
        <f t="shared" si="2"/>
        <v>180</v>
      </c>
      <c r="I32" s="11"/>
      <c r="J32" s="11"/>
      <c r="K32" s="11"/>
    </row>
    <row r="33" spans="1:12" ht="15" customHeight="1" x14ac:dyDescent="0.25">
      <c r="A33" s="16"/>
      <c r="B33" s="11"/>
      <c r="C33" s="16" t="s">
        <v>57</v>
      </c>
      <c r="D33" s="16" t="s">
        <v>9</v>
      </c>
      <c r="E33" s="18" t="s">
        <v>56</v>
      </c>
      <c r="F33" s="52">
        <v>60</v>
      </c>
      <c r="G33" s="38">
        <v>2</v>
      </c>
      <c r="H33" s="32">
        <f t="shared" si="2"/>
        <v>120</v>
      </c>
      <c r="I33" s="11"/>
      <c r="J33" s="11"/>
      <c r="K33" s="11"/>
    </row>
    <row r="34" spans="1:12" x14ac:dyDescent="0.25">
      <c r="A34" s="16"/>
      <c r="B34" s="11"/>
      <c r="C34" s="41" t="s">
        <v>61</v>
      </c>
      <c r="D34" s="16" t="s">
        <v>9</v>
      </c>
      <c r="E34" s="40" t="s">
        <v>60</v>
      </c>
      <c r="F34" s="52">
        <v>140</v>
      </c>
      <c r="G34" s="38">
        <v>1</v>
      </c>
      <c r="H34" s="32">
        <f t="shared" si="2"/>
        <v>140</v>
      </c>
      <c r="I34" s="11"/>
      <c r="J34" s="11"/>
      <c r="K34" s="27"/>
    </row>
    <row r="35" spans="1:12" x14ac:dyDescent="0.25">
      <c r="A35" s="16"/>
      <c r="B35" s="11"/>
      <c r="C35" s="11"/>
      <c r="D35" s="11"/>
      <c r="E35" s="18"/>
      <c r="F35" s="11"/>
      <c r="G35" s="11"/>
      <c r="H35" s="33"/>
      <c r="I35" s="11"/>
      <c r="J35" s="11"/>
      <c r="K35" s="27"/>
    </row>
    <row r="36" spans="1:12" x14ac:dyDescent="0.25">
      <c r="A36" s="11"/>
      <c r="B36" s="11"/>
      <c r="C36" s="12" t="s">
        <v>3</v>
      </c>
      <c r="D36" s="13" t="s">
        <v>4</v>
      </c>
      <c r="E36" s="36" t="s">
        <v>62</v>
      </c>
      <c r="F36" s="11"/>
      <c r="G36" s="11"/>
      <c r="H36" s="33"/>
      <c r="I36" s="11"/>
      <c r="J36" s="11"/>
      <c r="K36" s="27"/>
    </row>
    <row r="37" spans="1:12" x14ac:dyDescent="0.25">
      <c r="A37" s="11"/>
      <c r="B37" s="11"/>
      <c r="C37" s="19" t="s">
        <v>5</v>
      </c>
      <c r="D37" s="20" t="s">
        <v>31</v>
      </c>
      <c r="E37" s="37" t="s">
        <v>32</v>
      </c>
      <c r="F37" s="22"/>
      <c r="G37" s="22"/>
      <c r="H37" s="34">
        <f>SUM(H39:H39)</f>
        <v>200</v>
      </c>
      <c r="I37" s="11"/>
      <c r="J37" s="11"/>
      <c r="K37" s="11"/>
    </row>
    <row r="38" spans="1:12" x14ac:dyDescent="0.25">
      <c r="A38" s="11"/>
      <c r="B38" s="11"/>
      <c r="C38" s="11"/>
      <c r="D38" s="11"/>
      <c r="E38" s="18"/>
      <c r="F38" s="11"/>
      <c r="G38" s="11"/>
      <c r="H38" s="33"/>
      <c r="I38" s="11"/>
      <c r="J38" s="11"/>
      <c r="K38" s="27"/>
      <c r="L38" s="30"/>
    </row>
    <row r="39" spans="1:12" x14ac:dyDescent="0.25">
      <c r="A39" s="11"/>
      <c r="B39" s="11"/>
      <c r="C39" s="16" t="s">
        <v>34</v>
      </c>
      <c r="D39" s="16" t="s">
        <v>35</v>
      </c>
      <c r="E39" s="18" t="s">
        <v>36</v>
      </c>
      <c r="F39" s="52">
        <v>200</v>
      </c>
      <c r="G39" s="17">
        <v>1</v>
      </c>
      <c r="H39" s="32">
        <f>ROUND(ROUND(F39,2)*ROUND(G39,3),2)</f>
        <v>200</v>
      </c>
      <c r="I39" s="11"/>
      <c r="J39" s="11"/>
      <c r="K39" s="11"/>
    </row>
    <row r="40" spans="1:12" x14ac:dyDescent="0.25">
      <c r="A40" s="16" t="s">
        <v>33</v>
      </c>
      <c r="B40" s="11">
        <v>1</v>
      </c>
      <c r="C40" s="11"/>
      <c r="D40" s="11"/>
      <c r="E40" s="18"/>
      <c r="F40" s="11"/>
      <c r="G40" s="11"/>
      <c r="H40" s="33"/>
      <c r="I40" s="11"/>
      <c r="J40" s="11"/>
      <c r="K40" s="27"/>
    </row>
    <row r="41" spans="1:12" x14ac:dyDescent="0.25">
      <c r="A41" s="11"/>
      <c r="B41" s="11"/>
      <c r="C41" s="12" t="s">
        <v>3</v>
      </c>
      <c r="D41" s="13" t="s">
        <v>4</v>
      </c>
      <c r="E41" s="36" t="s">
        <v>62</v>
      </c>
      <c r="F41" s="11"/>
      <c r="G41" s="11"/>
      <c r="H41" s="33"/>
      <c r="I41" s="11"/>
      <c r="J41" s="11"/>
      <c r="K41" s="27"/>
    </row>
    <row r="42" spans="1:12" x14ac:dyDescent="0.25">
      <c r="A42" s="11"/>
      <c r="B42" s="11"/>
      <c r="C42" s="19" t="s">
        <v>5</v>
      </c>
      <c r="D42" s="20" t="s">
        <v>37</v>
      </c>
      <c r="E42" s="37" t="s">
        <v>38</v>
      </c>
      <c r="F42" s="22"/>
      <c r="G42" s="22"/>
      <c r="H42" s="34">
        <f>SUM(H44:H46)</f>
        <v>2420</v>
      </c>
      <c r="I42" s="11"/>
      <c r="J42" s="11"/>
      <c r="K42" s="11"/>
    </row>
    <row r="43" spans="1:12" x14ac:dyDescent="0.25">
      <c r="A43" s="11"/>
      <c r="B43" s="11"/>
      <c r="C43" s="11"/>
      <c r="D43" s="11"/>
      <c r="E43" s="18"/>
      <c r="F43" s="11"/>
      <c r="G43" s="11"/>
      <c r="H43" s="33"/>
      <c r="I43" s="11"/>
      <c r="J43" s="11"/>
      <c r="K43" s="11"/>
    </row>
    <row r="44" spans="1:12" x14ac:dyDescent="0.25">
      <c r="A44" s="11"/>
      <c r="B44" s="11"/>
      <c r="C44" s="16" t="s">
        <v>42</v>
      </c>
      <c r="D44" s="16" t="s">
        <v>9</v>
      </c>
      <c r="E44" s="35" t="s">
        <v>68</v>
      </c>
      <c r="F44" s="52">
        <v>920</v>
      </c>
      <c r="G44" s="17">
        <v>1</v>
      </c>
      <c r="H44" s="32">
        <f>ROUND(ROUND(F44,2)*ROUND(G44,3),2)</f>
        <v>920</v>
      </c>
      <c r="I44" s="11"/>
      <c r="J44" s="11"/>
      <c r="K44" s="11"/>
    </row>
    <row r="45" spans="1:12" x14ac:dyDescent="0.25">
      <c r="A45" s="11"/>
      <c r="B45" s="11"/>
      <c r="C45" s="16" t="s">
        <v>40</v>
      </c>
      <c r="D45" s="16" t="s">
        <v>35</v>
      </c>
      <c r="E45" s="6" t="s">
        <v>41</v>
      </c>
      <c r="F45" s="52">
        <v>900</v>
      </c>
      <c r="G45" s="17">
        <v>1</v>
      </c>
      <c r="H45" s="32">
        <f>ROUND(ROUND(F45,2)*ROUND(G45,3),2)</f>
        <v>900</v>
      </c>
      <c r="I45" s="11"/>
      <c r="J45" s="11"/>
      <c r="K45" s="11"/>
    </row>
    <row r="46" spans="1:12" ht="24" x14ac:dyDescent="0.25">
      <c r="A46" s="16" t="s">
        <v>39</v>
      </c>
      <c r="B46" s="11">
        <v>1</v>
      </c>
      <c r="C46" s="16"/>
      <c r="D46" s="16" t="s">
        <v>35</v>
      </c>
      <c r="E46" s="35" t="s">
        <v>58</v>
      </c>
      <c r="F46" s="52">
        <v>600</v>
      </c>
      <c r="G46" s="17">
        <v>1</v>
      </c>
      <c r="H46" s="32">
        <f>ROUND(ROUND(F46,2)*ROUND(G46,3),2)</f>
        <v>600</v>
      </c>
      <c r="I46" s="11"/>
      <c r="J46" s="11"/>
      <c r="K46" s="11"/>
    </row>
    <row r="47" spans="1:12" x14ac:dyDescent="0.25">
      <c r="A47" s="16" t="s">
        <v>39</v>
      </c>
      <c r="B47" s="11">
        <v>2</v>
      </c>
      <c r="C47" s="5"/>
      <c r="D47" s="5"/>
      <c r="E47" s="5"/>
      <c r="F47" s="5"/>
      <c r="G47" s="5"/>
      <c r="H47" s="5"/>
      <c r="I47" s="11"/>
      <c r="J47" s="11"/>
      <c r="K47" s="11"/>
    </row>
    <row r="48" spans="1:12" x14ac:dyDescent="0.25">
      <c r="A48" s="5"/>
      <c r="B48" s="5"/>
      <c r="E48" s="24" t="s">
        <v>46</v>
      </c>
      <c r="F48" s="5"/>
      <c r="G48" s="5"/>
      <c r="H48" s="7">
        <f>SUM(H4:H47)/2</f>
        <v>6179</v>
      </c>
      <c r="I48" s="5"/>
      <c r="J48" s="42"/>
      <c r="K48" s="5"/>
    </row>
    <row r="49" spans="3:10" x14ac:dyDescent="0.25">
      <c r="E49" s="25"/>
      <c r="F49" s="5"/>
      <c r="G49" s="5"/>
      <c r="H49" s="11"/>
      <c r="J49" s="30"/>
    </row>
    <row r="50" spans="3:10" ht="15" customHeight="1" x14ac:dyDescent="0.25">
      <c r="E50" s="26" t="s">
        <v>47</v>
      </c>
      <c r="F50" s="5"/>
      <c r="G50" s="5"/>
      <c r="H50" s="27">
        <f>H48*0.21</f>
        <v>1297.5899999999999</v>
      </c>
    </row>
    <row r="51" spans="3:10" ht="12" customHeight="1" x14ac:dyDescent="0.25">
      <c r="E51" s="25"/>
      <c r="F51" s="5"/>
      <c r="G51" s="5"/>
      <c r="H51" s="5"/>
    </row>
    <row r="52" spans="3:10" ht="18" customHeight="1" x14ac:dyDescent="0.25">
      <c r="E52" s="24" t="s">
        <v>48</v>
      </c>
      <c r="F52" s="5"/>
      <c r="G52" s="5"/>
      <c r="H52" s="7">
        <f>H48+H50</f>
        <v>7476.59</v>
      </c>
    </row>
    <row r="54" spans="3:10" x14ac:dyDescent="0.25">
      <c r="C54" s="92" t="s">
        <v>69</v>
      </c>
      <c r="D54" s="92"/>
      <c r="E54" s="92"/>
      <c r="F54" s="92"/>
      <c r="G54" s="92"/>
      <c r="H54" s="92"/>
    </row>
    <row r="55" spans="3:10" ht="15" customHeight="1" x14ac:dyDescent="0.25">
      <c r="C55" s="39"/>
      <c r="D55" s="39"/>
      <c r="E55" s="39"/>
      <c r="F55" s="39"/>
      <c r="G55" s="39"/>
      <c r="H55" s="39"/>
      <c r="I55" s="28"/>
    </row>
    <row r="56" spans="3:10" x14ac:dyDescent="0.25">
      <c r="C56" s="93" t="s">
        <v>70</v>
      </c>
      <c r="D56" s="93"/>
      <c r="E56" s="93"/>
      <c r="F56" s="23"/>
      <c r="G56" s="23"/>
      <c r="H56" s="23"/>
    </row>
    <row r="57" spans="3:10" ht="15" customHeight="1" x14ac:dyDescent="0.25"/>
    <row r="58" spans="3:10" x14ac:dyDescent="0.25">
      <c r="C58" s="92"/>
      <c r="D58" s="92"/>
      <c r="E58" s="92"/>
      <c r="F58" s="92"/>
      <c r="G58" s="92"/>
      <c r="H58" s="92"/>
    </row>
  </sheetData>
  <mergeCells count="4">
    <mergeCell ref="C58:H58"/>
    <mergeCell ref="C56:E56"/>
    <mergeCell ref="C54:H54"/>
    <mergeCell ref="C1:H1"/>
  </mergeCells>
  <pageMargins left="0.75" right="0.75" top="0.75" bottom="0.5" header="0.5" footer="0.75"/>
  <pageSetup paperSize="8" fitToHeight="0" orientation="landscape" horizontalDpi="1200" verticalDpi="1200" r:id="rId1"/>
  <ignoredErrors>
    <ignoredError sqref="D5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909F8-48A9-4C9A-A382-28E519A168F8}">
  <sheetPr>
    <pageSetUpPr fitToPage="1"/>
  </sheetPr>
  <dimension ref="A1:G37"/>
  <sheetViews>
    <sheetView tabSelected="1" zoomScale="70" zoomScaleNormal="70" workbookViewId="0">
      <selection activeCell="E46" sqref="E46"/>
    </sheetView>
  </sheetViews>
  <sheetFormatPr defaultRowHeight="15" x14ac:dyDescent="0.25"/>
  <cols>
    <col min="2" max="2" width="53.42578125" customWidth="1"/>
    <col min="4" max="4" width="13" customWidth="1"/>
    <col min="5" max="5" width="20.5703125" customWidth="1"/>
    <col min="6" max="6" width="14.28515625" customWidth="1"/>
  </cols>
  <sheetData>
    <row r="1" spans="1:7" x14ac:dyDescent="0.25">
      <c r="A1" s="94" t="s">
        <v>66</v>
      </c>
      <c r="B1" s="94"/>
      <c r="C1" s="94"/>
      <c r="D1" s="94"/>
      <c r="E1" s="94"/>
      <c r="F1" s="94"/>
      <c r="G1" s="54"/>
    </row>
    <row r="2" spans="1:7" ht="15.75" thickBot="1" x14ac:dyDescent="0.3">
      <c r="A2" s="54"/>
      <c r="B2" s="55"/>
      <c r="C2" s="55"/>
      <c r="D2" s="55"/>
      <c r="E2" s="55"/>
      <c r="F2" s="55"/>
      <c r="G2" s="54"/>
    </row>
    <row r="3" spans="1:7" ht="24" customHeight="1" x14ac:dyDescent="0.25">
      <c r="B3" s="77"/>
      <c r="C3" s="98" t="s">
        <v>72</v>
      </c>
      <c r="D3" s="98" t="s">
        <v>1</v>
      </c>
      <c r="E3" s="100" t="s">
        <v>100</v>
      </c>
      <c r="F3" s="98" t="s">
        <v>2</v>
      </c>
    </row>
    <row r="4" spans="1:7" ht="24.75" customHeight="1" thickBot="1" x14ac:dyDescent="0.3">
      <c r="B4" s="77"/>
      <c r="C4" s="99"/>
      <c r="D4" s="99"/>
      <c r="E4" s="101"/>
      <c r="F4" s="99"/>
    </row>
    <row r="5" spans="1:7" ht="17.25" customHeight="1" thickBot="1" x14ac:dyDescent="0.3">
      <c r="B5" s="78" t="s">
        <v>71</v>
      </c>
      <c r="C5" s="79"/>
      <c r="D5" s="79"/>
      <c r="E5" s="80"/>
      <c r="F5" s="81"/>
      <c r="G5" s="54"/>
    </row>
    <row r="6" spans="1:7" x14ac:dyDescent="0.25">
      <c r="B6" s="56" t="s">
        <v>73</v>
      </c>
      <c r="C6" s="57" t="s">
        <v>74</v>
      </c>
      <c r="D6" s="58">
        <v>1</v>
      </c>
      <c r="E6" s="59">
        <v>880.17030080000006</v>
      </c>
      <c r="F6" s="60">
        <f>D6*E6</f>
        <v>880.17030080000006</v>
      </c>
    </row>
    <row r="7" spans="1:7" x14ac:dyDescent="0.25">
      <c r="B7" s="61" t="s">
        <v>75</v>
      </c>
      <c r="C7" s="62" t="s">
        <v>76</v>
      </c>
      <c r="D7" s="63">
        <v>3</v>
      </c>
      <c r="E7" s="64">
        <v>75.094110000000001</v>
      </c>
      <c r="F7" s="65">
        <f t="shared" ref="F7:F25" si="0">D7*E7</f>
        <v>225.28233</v>
      </c>
    </row>
    <row r="8" spans="1:7" x14ac:dyDescent="0.25">
      <c r="B8" s="61" t="s">
        <v>77</v>
      </c>
      <c r="C8" s="62" t="s">
        <v>78</v>
      </c>
      <c r="D8" s="63">
        <v>12</v>
      </c>
      <c r="E8" s="64">
        <v>61.094949999999997</v>
      </c>
      <c r="F8" s="65">
        <f t="shared" si="0"/>
        <v>733.13940000000002</v>
      </c>
    </row>
    <row r="9" spans="1:7" x14ac:dyDescent="0.25">
      <c r="B9" s="61" t="s">
        <v>79</v>
      </c>
      <c r="C9" s="62" t="s">
        <v>76</v>
      </c>
      <c r="D9" s="63">
        <v>4</v>
      </c>
      <c r="E9" s="64">
        <v>31.0016</v>
      </c>
      <c r="F9" s="65">
        <f t="shared" si="0"/>
        <v>124.0064</v>
      </c>
    </row>
    <row r="10" spans="1:7" x14ac:dyDescent="0.25">
      <c r="B10" s="61" t="s">
        <v>80</v>
      </c>
      <c r="C10" s="62" t="s">
        <v>76</v>
      </c>
      <c r="D10" s="63">
        <v>4</v>
      </c>
      <c r="E10" s="64">
        <v>35.409639999999996</v>
      </c>
      <c r="F10" s="65">
        <f t="shared" si="0"/>
        <v>141.63855999999998</v>
      </c>
    </row>
    <row r="11" spans="1:7" x14ac:dyDescent="0.25">
      <c r="B11" s="61" t="s">
        <v>81</v>
      </c>
      <c r="C11" s="62" t="s">
        <v>78</v>
      </c>
      <c r="D11" s="63">
        <v>12</v>
      </c>
      <c r="E11" s="64">
        <v>17.692709999999998</v>
      </c>
      <c r="F11" s="65">
        <f t="shared" si="0"/>
        <v>212.31251999999998</v>
      </c>
    </row>
    <row r="12" spans="1:7" ht="15.75" thickBot="1" x14ac:dyDescent="0.3">
      <c r="B12" s="82" t="s">
        <v>82</v>
      </c>
      <c r="C12" s="83" t="s">
        <v>76</v>
      </c>
      <c r="D12" s="84">
        <v>3</v>
      </c>
      <c r="E12" s="85">
        <v>75.094110000000001</v>
      </c>
      <c r="F12" s="86">
        <f t="shared" si="0"/>
        <v>225.28233</v>
      </c>
    </row>
    <row r="13" spans="1:7" ht="15.75" thickBot="1" x14ac:dyDescent="0.3">
      <c r="A13" s="54"/>
      <c r="B13" s="87" t="s">
        <v>83</v>
      </c>
      <c r="C13" s="88"/>
      <c r="D13" s="89"/>
      <c r="E13" s="90"/>
      <c r="F13" s="71"/>
    </row>
    <row r="14" spans="1:7" x14ac:dyDescent="0.25">
      <c r="B14" s="56" t="s">
        <v>84</v>
      </c>
      <c r="C14" s="57" t="s">
        <v>74</v>
      </c>
      <c r="D14" s="58">
        <v>2</v>
      </c>
      <c r="E14" s="59">
        <v>51.104199999999999</v>
      </c>
      <c r="F14" s="60">
        <f t="shared" si="0"/>
        <v>102.2084</v>
      </c>
    </row>
    <row r="15" spans="1:7" x14ac:dyDescent="0.25">
      <c r="B15" s="61" t="s">
        <v>85</v>
      </c>
      <c r="C15" s="62" t="s">
        <v>76</v>
      </c>
      <c r="D15" s="63">
        <v>2</v>
      </c>
      <c r="E15" s="64">
        <v>51.104199999999999</v>
      </c>
      <c r="F15" s="65">
        <f t="shared" si="0"/>
        <v>102.2084</v>
      </c>
    </row>
    <row r="16" spans="1:7" x14ac:dyDescent="0.25">
      <c r="B16" s="61" t="s">
        <v>86</v>
      </c>
      <c r="C16" s="62" t="s">
        <v>87</v>
      </c>
      <c r="D16" s="63">
        <v>2</v>
      </c>
      <c r="E16" s="64">
        <v>55.766550000000002</v>
      </c>
      <c r="F16" s="65">
        <f t="shared" si="0"/>
        <v>111.5331</v>
      </c>
    </row>
    <row r="17" spans="2:6" x14ac:dyDescent="0.25">
      <c r="B17" s="61" t="s">
        <v>88</v>
      </c>
      <c r="C17" s="62" t="s">
        <v>76</v>
      </c>
      <c r="D17" s="63">
        <v>1</v>
      </c>
      <c r="E17" s="64">
        <v>176.55168999999998</v>
      </c>
      <c r="F17" s="65">
        <f t="shared" si="0"/>
        <v>176.55168999999998</v>
      </c>
    </row>
    <row r="18" spans="2:6" x14ac:dyDescent="0.25">
      <c r="B18" s="61" t="s">
        <v>89</v>
      </c>
      <c r="C18" s="62" t="s">
        <v>87</v>
      </c>
      <c r="D18" s="63">
        <v>2</v>
      </c>
      <c r="E18" s="64">
        <v>269.22951999999998</v>
      </c>
      <c r="F18" s="65">
        <f t="shared" si="0"/>
        <v>538.45903999999996</v>
      </c>
    </row>
    <row r="19" spans="2:6" x14ac:dyDescent="0.25">
      <c r="B19" s="61" t="s">
        <v>90</v>
      </c>
      <c r="C19" s="62" t="s">
        <v>87</v>
      </c>
      <c r="D19" s="63">
        <v>2</v>
      </c>
      <c r="E19" s="64">
        <v>78.351699999999994</v>
      </c>
      <c r="F19" s="65">
        <f t="shared" si="0"/>
        <v>156.70339999999999</v>
      </c>
    </row>
    <row r="20" spans="2:6" x14ac:dyDescent="0.25">
      <c r="B20" s="61" t="s">
        <v>91</v>
      </c>
      <c r="C20" s="62" t="s">
        <v>76</v>
      </c>
      <c r="D20" s="63">
        <v>2</v>
      </c>
      <c r="E20" s="64">
        <v>47.398539999999997</v>
      </c>
      <c r="F20" s="65">
        <f t="shared" si="0"/>
        <v>94.797079999999994</v>
      </c>
    </row>
    <row r="21" spans="2:6" x14ac:dyDescent="0.25">
      <c r="B21" s="61" t="s">
        <v>92</v>
      </c>
      <c r="C21" s="62" t="s">
        <v>87</v>
      </c>
      <c r="D21" s="63">
        <v>2</v>
      </c>
      <c r="E21" s="64">
        <v>44.601129999999998</v>
      </c>
      <c r="F21" s="65">
        <f t="shared" si="0"/>
        <v>89.202259999999995</v>
      </c>
    </row>
    <row r="22" spans="2:6" ht="15.75" thickBot="1" x14ac:dyDescent="0.3">
      <c r="B22" s="66" t="s">
        <v>93</v>
      </c>
      <c r="C22" s="67" t="s">
        <v>76</v>
      </c>
      <c r="D22" s="68">
        <v>2</v>
      </c>
      <c r="E22" s="69">
        <v>243.15668999999997</v>
      </c>
      <c r="F22" s="70">
        <f t="shared" si="0"/>
        <v>486.31337999999994</v>
      </c>
    </row>
    <row r="23" spans="2:6" ht="15.75" thickBot="1" x14ac:dyDescent="0.3">
      <c r="B23" s="72" t="s">
        <v>94</v>
      </c>
      <c r="C23" s="73" t="s">
        <v>95</v>
      </c>
      <c r="D23" s="74">
        <v>18</v>
      </c>
      <c r="E23" s="75">
        <v>12.654949999999999</v>
      </c>
      <c r="F23" s="76">
        <f t="shared" si="0"/>
        <v>227.78909999999999</v>
      </c>
    </row>
    <row r="24" spans="2:6" ht="15.75" thickBot="1" x14ac:dyDescent="0.3">
      <c r="B24" s="72" t="s">
        <v>96</v>
      </c>
      <c r="C24" s="73" t="s">
        <v>87</v>
      </c>
      <c r="D24" s="74">
        <v>1</v>
      </c>
      <c r="E24" s="75">
        <v>1392.65</v>
      </c>
      <c r="F24" s="76">
        <f t="shared" si="0"/>
        <v>1392.65</v>
      </c>
    </row>
    <row r="25" spans="2:6" ht="15.75" thickBot="1" x14ac:dyDescent="0.3">
      <c r="B25" s="72" t="s">
        <v>97</v>
      </c>
      <c r="C25" s="73" t="s">
        <v>98</v>
      </c>
      <c r="D25" s="74">
        <v>1</v>
      </c>
      <c r="E25" s="75">
        <v>484.88440000000003</v>
      </c>
      <c r="F25" s="76">
        <f t="shared" si="0"/>
        <v>484.88440000000003</v>
      </c>
    </row>
    <row r="26" spans="2:6" ht="21" customHeight="1" thickBot="1" x14ac:dyDescent="0.3">
      <c r="B26" s="95" t="s">
        <v>99</v>
      </c>
      <c r="C26" s="96"/>
      <c r="D26" s="96"/>
      <c r="E26" s="97"/>
      <c r="F26" s="91">
        <f>SUM(F6:F25)</f>
        <v>6505.1320907999989</v>
      </c>
    </row>
    <row r="29" spans="2:6" x14ac:dyDescent="0.25">
      <c r="C29" s="24" t="s">
        <v>46</v>
      </c>
      <c r="D29" s="5"/>
      <c r="E29" s="5"/>
      <c r="F29" s="7">
        <f>F26</f>
        <v>6505.1320907999989</v>
      </c>
    </row>
    <row r="30" spans="2:6" x14ac:dyDescent="0.25">
      <c r="C30" s="25"/>
      <c r="D30" s="5"/>
      <c r="E30" s="5"/>
      <c r="F30" s="11"/>
    </row>
    <row r="31" spans="2:6" x14ac:dyDescent="0.25">
      <c r="C31" s="26" t="s">
        <v>47</v>
      </c>
      <c r="D31" s="5"/>
      <c r="E31" s="5"/>
      <c r="F31" s="27">
        <f>F29*0.21</f>
        <v>1366.0777390679998</v>
      </c>
    </row>
    <row r="32" spans="2:6" x14ac:dyDescent="0.25">
      <c r="C32" s="25"/>
      <c r="D32" s="5"/>
      <c r="E32" s="5"/>
      <c r="F32" s="5"/>
    </row>
    <row r="33" spans="2:7" x14ac:dyDescent="0.25">
      <c r="C33" s="24" t="s">
        <v>48</v>
      </c>
      <c r="D33" s="5"/>
      <c r="E33" s="5"/>
      <c r="F33" s="7">
        <f>F29+F31</f>
        <v>7871.2098298679985</v>
      </c>
    </row>
    <row r="35" spans="2:7" x14ac:dyDescent="0.25">
      <c r="B35" s="92" t="s">
        <v>101</v>
      </c>
      <c r="C35" s="92"/>
      <c r="D35" s="92"/>
      <c r="E35" s="92"/>
      <c r="F35" s="92"/>
      <c r="G35" s="92"/>
    </row>
    <row r="36" spans="2:7" x14ac:dyDescent="0.25">
      <c r="B36" s="39"/>
      <c r="C36" s="39"/>
      <c r="D36" s="39"/>
      <c r="E36" s="39"/>
      <c r="F36" s="39"/>
      <c r="G36" s="39"/>
    </row>
    <row r="37" spans="2:7" x14ac:dyDescent="0.25">
      <c r="B37" s="93" t="s">
        <v>70</v>
      </c>
      <c r="C37" s="93"/>
      <c r="D37" s="93"/>
      <c r="E37" s="23"/>
      <c r="F37" s="23"/>
      <c r="G37" s="23"/>
    </row>
  </sheetData>
  <mergeCells count="8">
    <mergeCell ref="B26:E26"/>
    <mergeCell ref="A1:F1"/>
    <mergeCell ref="B35:G35"/>
    <mergeCell ref="B37:D37"/>
    <mergeCell ref="C3:C4"/>
    <mergeCell ref="D3:D4"/>
    <mergeCell ref="E3:E4"/>
    <mergeCell ref="F3:F4"/>
  </mergeCells>
  <pageMargins left="0.7" right="0.7" top="0.75" bottom="0.75" header="0.3" footer="0.3"/>
  <pageSetup paperSize="8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2</vt:i4>
      </vt:variant>
    </vt:vector>
  </HeadingPairs>
  <TitlesOfParts>
    <vt:vector size="2" baseType="lpstr">
      <vt:lpstr>NO</vt:lpstr>
      <vt:lpstr>Pressupost Acord Marc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JAAS JAAS</cp:lastModifiedBy>
  <cp:lastPrinted>2024-05-10T08:18:45Z</cp:lastPrinted>
  <dcterms:created xsi:type="dcterms:W3CDTF">2022-12-21T17:07:13Z</dcterms:created>
  <dcterms:modified xsi:type="dcterms:W3CDTF">2024-05-10T08:19:51Z</dcterms:modified>
</cp:coreProperties>
</file>