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1.160.8\Dades\DEF\Compres\Compres\Contractació_administrativa\9 - acord marc - AMUP\2024\PO HARMONITZAT\SÈRUMS\"/>
    </mc:Choice>
  </mc:AlternateContent>
  <xr:revisionPtr revIDLastSave="0" documentId="13_ncr:1_{39F69E02-DF43-42FE-893B-19AEFC747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ll2" sheetId="10" r:id="rId1"/>
  </sheets>
  <definedNames>
    <definedName name="_xlnm._FilterDatabase" localSheetId="0" hidden="1">Full2!$A$3:$N$49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0" l="1"/>
  <c r="J5" i="10"/>
  <c r="I6" i="10"/>
  <c r="J6" i="10"/>
  <c r="I7" i="10"/>
  <c r="J7" i="10"/>
  <c r="M7" i="10"/>
  <c r="I8" i="10"/>
  <c r="K8" i="10" s="1"/>
  <c r="J8" i="10"/>
  <c r="I9" i="10"/>
  <c r="J9" i="10"/>
  <c r="I10" i="10"/>
  <c r="J10" i="10"/>
  <c r="I11" i="10"/>
  <c r="J11" i="10"/>
  <c r="I12" i="10"/>
  <c r="J12" i="10"/>
  <c r="I13" i="10"/>
  <c r="J13" i="10"/>
  <c r="M13" i="10"/>
  <c r="I14" i="10"/>
  <c r="J14" i="10"/>
  <c r="I15" i="10"/>
  <c r="J15" i="10"/>
  <c r="M15" i="10"/>
  <c r="I16" i="10"/>
  <c r="K16" i="10" s="1"/>
  <c r="J16" i="10"/>
  <c r="I17" i="10"/>
  <c r="J17" i="10"/>
  <c r="I18" i="10"/>
  <c r="K18" i="10" s="1"/>
  <c r="J18" i="10"/>
  <c r="I19" i="10"/>
  <c r="K19" i="10" s="1"/>
  <c r="J19" i="10"/>
  <c r="M19" i="10"/>
  <c r="I20" i="10"/>
  <c r="K20" i="10" s="1"/>
  <c r="J20" i="10"/>
  <c r="I21" i="10"/>
  <c r="K21" i="10" s="1"/>
  <c r="J21" i="10"/>
  <c r="L21" i="10"/>
  <c r="N21" i="10" s="1"/>
  <c r="M21" i="10"/>
  <c r="I22" i="10"/>
  <c r="K22" i="10" s="1"/>
  <c r="J22" i="10"/>
  <c r="I23" i="10"/>
  <c r="K23" i="10" s="1"/>
  <c r="J23" i="10"/>
  <c r="L23" i="10"/>
  <c r="N23" i="10" s="1"/>
  <c r="I24" i="10"/>
  <c r="K24" i="10" s="1"/>
  <c r="J24" i="10"/>
  <c r="M24" i="10"/>
  <c r="I25" i="10"/>
  <c r="J25" i="10"/>
  <c r="K25" i="10" s="1"/>
  <c r="L25" i="10"/>
  <c r="I26" i="10"/>
  <c r="K26" i="10" s="1"/>
  <c r="J26" i="10"/>
  <c r="M26" i="10"/>
  <c r="I27" i="10"/>
  <c r="K27" i="10" s="1"/>
  <c r="J27" i="10"/>
  <c r="I28" i="10"/>
  <c r="J28" i="10"/>
  <c r="I29" i="10"/>
  <c r="K29" i="10" s="1"/>
  <c r="J29" i="10"/>
  <c r="I30" i="10"/>
  <c r="J30" i="10"/>
  <c r="M30" i="10"/>
  <c r="I31" i="10"/>
  <c r="K31" i="10" s="1"/>
  <c r="J31" i="10"/>
  <c r="I32" i="10"/>
  <c r="K32" i="10" s="1"/>
  <c r="J32" i="10"/>
  <c r="L32" i="10"/>
  <c r="N32" i="10" s="1"/>
  <c r="M32" i="10"/>
  <c r="I33" i="10"/>
  <c r="K33" i="10" s="1"/>
  <c r="J33" i="10"/>
  <c r="I34" i="10"/>
  <c r="J34" i="10"/>
  <c r="L34" i="10"/>
  <c r="N34" i="10" s="1"/>
  <c r="M34" i="10"/>
  <c r="I35" i="10"/>
  <c r="K35" i="10" s="1"/>
  <c r="J35" i="10"/>
  <c r="I36" i="10"/>
  <c r="J36" i="10"/>
  <c r="K36" i="10"/>
  <c r="I37" i="10"/>
  <c r="K37" i="10" s="1"/>
  <c r="J37" i="10"/>
  <c r="M37" i="10"/>
  <c r="I38" i="10"/>
  <c r="J38" i="10"/>
  <c r="L38" i="10"/>
  <c r="I39" i="10"/>
  <c r="K39" i="10" s="1"/>
  <c r="J39" i="10"/>
  <c r="M39" i="10"/>
  <c r="I40" i="10"/>
  <c r="J40" i="10"/>
  <c r="K40" i="10"/>
  <c r="I41" i="10"/>
  <c r="J41" i="10"/>
  <c r="I42" i="10"/>
  <c r="J42" i="10"/>
  <c r="I43" i="10"/>
  <c r="J43" i="10"/>
  <c r="I44" i="10"/>
  <c r="J44" i="10"/>
  <c r="I45" i="10"/>
  <c r="J45" i="10"/>
  <c r="L45" i="10"/>
  <c r="I46" i="10"/>
  <c r="J46" i="10"/>
  <c r="I47" i="10"/>
  <c r="J47" i="10"/>
  <c r="L47" i="10"/>
  <c r="N47" i="10" s="1"/>
  <c r="I48" i="10"/>
  <c r="J48" i="10"/>
  <c r="I49" i="10"/>
  <c r="J49" i="10"/>
  <c r="J4" i="10"/>
  <c r="I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4" i="10"/>
  <c r="H6" i="10"/>
  <c r="L6" i="10" s="1"/>
  <c r="H7" i="10"/>
  <c r="L7" i="10" s="1"/>
  <c r="N7" i="10" s="1"/>
  <c r="H8" i="10"/>
  <c r="L8" i="10" s="1"/>
  <c r="H9" i="10"/>
  <c r="L9" i="10" s="1"/>
  <c r="H10" i="10"/>
  <c r="L10" i="10" s="1"/>
  <c r="H11" i="10"/>
  <c r="L11" i="10" s="1"/>
  <c r="H12" i="10"/>
  <c r="L12" i="10" s="1"/>
  <c r="H13" i="10"/>
  <c r="L13" i="10" s="1"/>
  <c r="N13" i="10" s="1"/>
  <c r="H14" i="10"/>
  <c r="L14" i="10" s="1"/>
  <c r="H15" i="10"/>
  <c r="L15" i="10" s="1"/>
  <c r="N15" i="10" s="1"/>
  <c r="H16" i="10"/>
  <c r="L16" i="10" s="1"/>
  <c r="H17" i="10"/>
  <c r="L17" i="10" s="1"/>
  <c r="H18" i="10"/>
  <c r="L18" i="10" s="1"/>
  <c r="H19" i="10"/>
  <c r="L19" i="10" s="1"/>
  <c r="N19" i="10" s="1"/>
  <c r="H20" i="10"/>
  <c r="L20" i="10" s="1"/>
  <c r="H21" i="10"/>
  <c r="H22" i="10"/>
  <c r="L22" i="10" s="1"/>
  <c r="H23" i="10"/>
  <c r="M23" i="10" s="1"/>
  <c r="H24" i="10"/>
  <c r="L24" i="10" s="1"/>
  <c r="N24" i="10" s="1"/>
  <c r="H25" i="10"/>
  <c r="M25" i="10" s="1"/>
  <c r="H26" i="10"/>
  <c r="L26" i="10" s="1"/>
  <c r="N26" i="10" s="1"/>
  <c r="H27" i="10"/>
  <c r="L27" i="10" s="1"/>
  <c r="H28" i="10"/>
  <c r="L28" i="10" s="1"/>
  <c r="H29" i="10"/>
  <c r="L29" i="10" s="1"/>
  <c r="H30" i="10"/>
  <c r="L30" i="10" s="1"/>
  <c r="N30" i="10" s="1"/>
  <c r="H31" i="10"/>
  <c r="L31" i="10" s="1"/>
  <c r="H32" i="10"/>
  <c r="H33" i="10"/>
  <c r="L33" i="10" s="1"/>
  <c r="H34" i="10"/>
  <c r="H35" i="10"/>
  <c r="L35" i="10" s="1"/>
  <c r="H36" i="10"/>
  <c r="M36" i="10" s="1"/>
  <c r="H37" i="10"/>
  <c r="L37" i="10" s="1"/>
  <c r="N37" i="10" s="1"/>
  <c r="H38" i="10"/>
  <c r="M38" i="10" s="1"/>
  <c r="H39" i="10"/>
  <c r="L39" i="10" s="1"/>
  <c r="N39" i="10" s="1"/>
  <c r="H40" i="10"/>
  <c r="L40" i="10" s="1"/>
  <c r="H41" i="10"/>
  <c r="L41" i="10" s="1"/>
  <c r="H42" i="10"/>
  <c r="L42" i="10" s="1"/>
  <c r="H43" i="10"/>
  <c r="L43" i="10" s="1"/>
  <c r="H44" i="10"/>
  <c r="L44" i="10" s="1"/>
  <c r="H45" i="10"/>
  <c r="M45" i="10" s="1"/>
  <c r="H46" i="10"/>
  <c r="L46" i="10" s="1"/>
  <c r="H47" i="10"/>
  <c r="M47" i="10" s="1"/>
  <c r="H48" i="10"/>
  <c r="L48" i="10" s="1"/>
  <c r="H49" i="10"/>
  <c r="L49" i="10" s="1"/>
  <c r="H5" i="10"/>
  <c r="L5" i="10" s="1"/>
  <c r="H4" i="10"/>
  <c r="L4" i="10" s="1"/>
  <c r="J50" i="10" l="1"/>
  <c r="M5" i="10"/>
  <c r="N5" i="10" s="1"/>
  <c r="K44" i="10"/>
  <c r="I50" i="10"/>
  <c r="K4" i="10"/>
  <c r="K42" i="10"/>
  <c r="K48" i="10"/>
  <c r="N40" i="10"/>
  <c r="N49" i="10"/>
  <c r="N44" i="10"/>
  <c r="N28" i="10"/>
  <c r="N12" i="10"/>
  <c r="N25" i="10"/>
  <c r="N4" i="10"/>
  <c r="N11" i="10"/>
  <c r="N45" i="10"/>
  <c r="N14" i="10"/>
  <c r="N42" i="10"/>
  <c r="N10" i="10"/>
  <c r="N38" i="10"/>
  <c r="M17" i="10"/>
  <c r="N17" i="10" s="1"/>
  <c r="M11" i="10"/>
  <c r="M9" i="10"/>
  <c r="N9" i="10" s="1"/>
  <c r="M49" i="10"/>
  <c r="M43" i="10"/>
  <c r="N43" i="10" s="1"/>
  <c r="M41" i="10"/>
  <c r="N41" i="10" s="1"/>
  <c r="K38" i="10"/>
  <c r="K34" i="10"/>
  <c r="M28" i="10"/>
  <c r="L36" i="10"/>
  <c r="N36" i="10" s="1"/>
  <c r="M35" i="10"/>
  <c r="N35" i="10" s="1"/>
  <c r="M33" i="10"/>
  <c r="N33" i="10" s="1"/>
  <c r="K30" i="10"/>
  <c r="M22" i="10"/>
  <c r="N22" i="10" s="1"/>
  <c r="M20" i="10"/>
  <c r="N20" i="10" s="1"/>
  <c r="K17" i="10"/>
  <c r="K15" i="10"/>
  <c r="K13" i="10"/>
  <c r="K11" i="10"/>
  <c r="K9" i="10"/>
  <c r="K7" i="10"/>
  <c r="K5" i="10"/>
  <c r="K49" i="10"/>
  <c r="K47" i="10"/>
  <c r="K45" i="10"/>
  <c r="K43" i="10"/>
  <c r="K41" i="10"/>
  <c r="M31" i="10"/>
  <c r="N31" i="10" s="1"/>
  <c r="M29" i="10"/>
  <c r="N29" i="10" s="1"/>
  <c r="K28" i="10"/>
  <c r="M18" i="10"/>
  <c r="N18" i="10" s="1"/>
  <c r="M16" i="10"/>
  <c r="N16" i="10" s="1"/>
  <c r="M14" i="10"/>
  <c r="M12" i="10"/>
  <c r="M10" i="10"/>
  <c r="M8" i="10"/>
  <c r="N8" i="10" s="1"/>
  <c r="M6" i="10"/>
  <c r="N6" i="10" s="1"/>
  <c r="M4" i="10"/>
  <c r="M48" i="10"/>
  <c r="N48" i="10" s="1"/>
  <c r="M46" i="10"/>
  <c r="N46" i="10" s="1"/>
  <c r="M44" i="10"/>
  <c r="M42" i="10"/>
  <c r="M40" i="10"/>
  <c r="M27" i="10"/>
  <c r="N27" i="10" s="1"/>
  <c r="K46" i="10"/>
  <c r="K14" i="10"/>
  <c r="K12" i="10"/>
  <c r="K10" i="10"/>
  <c r="K6" i="10"/>
  <c r="L50" i="10" l="1"/>
  <c r="K50" i="10"/>
  <c r="N50" i="10"/>
  <c r="M50" i="10"/>
</calcChain>
</file>

<file path=xl/sharedStrings.xml><?xml version="1.0" encoding="utf-8"?>
<sst xmlns="http://schemas.openxmlformats.org/spreadsheetml/2006/main" count="108" uniqueCount="108">
  <si>
    <t>A-GELATINA 40 mg/ml 500 ml flasco</t>
  </si>
  <si>
    <t>A-GLUCOSA 40% 500 ml vial plastic</t>
  </si>
  <si>
    <t>A-GLICINA IRRIGACIO 1,5% 3.000 ml bossa</t>
  </si>
  <si>
    <t>A-GLUCOSA 50% 500 ml vial vidre</t>
  </si>
  <si>
    <t>A-FISIOLOGIC IRRIG 3.000 ml bossa</t>
  </si>
  <si>
    <t>A-FISIOLOGIC IRRIG 120 ml acordeo</t>
  </si>
  <si>
    <t>A-FISIOLOGIC IRRIG 500 ml flasco exterior esteril</t>
  </si>
  <si>
    <t>A-GLUCOSA 5% 50 ml bossa poliolefina</t>
  </si>
  <si>
    <t>A-FISIOLOGIC 100 ml bossa poliolefina</t>
  </si>
  <si>
    <t>A-FISIOLOGIC 250 ml vial vidre</t>
  </si>
  <si>
    <t>A-BICARBONAT SODIC 1 M (8,4%) 250 ml flasco</t>
  </si>
  <si>
    <t>A-GLUCOSA 5% 1.000 ml bossa poliolefina</t>
  </si>
  <si>
    <t>A-GLUCOSALI 5%+0,2% (1/5) 250 ml vial vidre</t>
  </si>
  <si>
    <t>A-BICARBONAT SODIC 1/6 M (1,4%) 500 ml vial vidre</t>
  </si>
  <si>
    <t>A-FISIOLOGIC 500 ml bossa poliolefina</t>
  </si>
  <si>
    <t>A-GLUCOSA 10% 100 ml vial vidre</t>
  </si>
  <si>
    <t>A-GLUCOSA 70% 250 ml vidre</t>
  </si>
  <si>
    <t>A-FISIOLOGIC 1.000 ml bossa poliolefina</t>
  </si>
  <si>
    <t>A-FISIOLOGIC IRRIG 500 ml vial plastic</t>
  </si>
  <si>
    <t>A-MANITOL 20% 250 ml vial plastic</t>
  </si>
  <si>
    <t>A-FISIOLOGIC 250 ml bossa poliolefina</t>
  </si>
  <si>
    <t>A-GLUCOSA 5% 100 ml bossa poliolefina</t>
  </si>
  <si>
    <t>A-FISIOLOGIC 50 ml bossa poliolefina</t>
  </si>
  <si>
    <t>A-GLUCOSALI 3,3%+0,3% 500 ml bossa poliolefina</t>
  </si>
  <si>
    <t>A-GLUCOSA 5% 250 ml bossa poliolefina</t>
  </si>
  <si>
    <t>A-GLUCOSA 20% 250 ml vial vidre</t>
  </si>
  <si>
    <t>A-GLUCOSALI 3,3%+0,3% 250 ml bossa poliolefina</t>
  </si>
  <si>
    <t>A-RINGER LACTAT 500 ml bossa poliolefina</t>
  </si>
  <si>
    <t>A-AIGUA BIDESTIL.LADA 100 ml vial vidre</t>
  </si>
  <si>
    <t>A-AIGUA BIDESTIL.LADA 500 ml vial vidre</t>
  </si>
  <si>
    <t>codi agrupador</t>
  </si>
  <si>
    <t>desc codi agrupador</t>
  </si>
  <si>
    <t>consum ICS</t>
  </si>
  <si>
    <t>Consum IAS</t>
  </si>
  <si>
    <t>A-FISIOLOGIC 500 ml vial vidre</t>
  </si>
  <si>
    <t>A-GLUCOSA 5% 250 ml vial vidre</t>
  </si>
  <si>
    <t>A-FISIOLOGIC IRRIG 100 ml flasco plastic</t>
  </si>
  <si>
    <t>A-GLUCOSALI 3,3%+0,3% 1.000 ml bossa poliolefina</t>
  </si>
  <si>
    <t>% iva</t>
  </si>
  <si>
    <t>Total Consum ICS+IAS</t>
  </si>
  <si>
    <t>Total import ICS sense IVA</t>
  </si>
  <si>
    <t>Total import ICS amb IVA</t>
  </si>
  <si>
    <t>Total import IAS sense IVA</t>
  </si>
  <si>
    <t>Total import IAS amb IVA</t>
  </si>
  <si>
    <t>total import ICS+IAS sense IVA</t>
  </si>
  <si>
    <t>total import ICS+IAS amb IVA</t>
  </si>
  <si>
    <t>A-RINGER LACTAT 1.000 ml bossa poliolefina</t>
  </si>
  <si>
    <t>999015752</t>
  </si>
  <si>
    <t>999018054</t>
  </si>
  <si>
    <t>999016645</t>
  </si>
  <si>
    <t>999012734</t>
  </si>
  <si>
    <t>999015969</t>
  </si>
  <si>
    <t>999010806</t>
  </si>
  <si>
    <t>999011813</t>
  </si>
  <si>
    <t>999011189</t>
  </si>
  <si>
    <t>999014542</t>
  </si>
  <si>
    <t>999010374</t>
  </si>
  <si>
    <t>999012228</t>
  </si>
  <si>
    <t>999015936</t>
  </si>
  <si>
    <t>999010476</t>
  </si>
  <si>
    <t>999012814</t>
  </si>
  <si>
    <t>999012308</t>
  </si>
  <si>
    <t>999012398</t>
  </si>
  <si>
    <t>999011028</t>
  </si>
  <si>
    <t>999013555</t>
  </si>
  <si>
    <t>999012912</t>
  </si>
  <si>
    <t>999013079</t>
  </si>
  <si>
    <t>999011054</t>
  </si>
  <si>
    <t>999010558</t>
  </si>
  <si>
    <t>999013776</t>
  </si>
  <si>
    <t>999011897</t>
  </si>
  <si>
    <t>999010390</t>
  </si>
  <si>
    <t>999014153</t>
  </si>
  <si>
    <t>999010454</t>
  </si>
  <si>
    <t>999014541</t>
  </si>
  <si>
    <t>999010773</t>
  </si>
  <si>
    <t>999010535</t>
  </si>
  <si>
    <t>999011194</t>
  </si>
  <si>
    <t>999010896</t>
  </si>
  <si>
    <t>999014475</t>
  </si>
  <si>
    <t>999012416</t>
  </si>
  <si>
    <t>999013916</t>
  </si>
  <si>
    <t>999012984</t>
  </si>
  <si>
    <t>999014473</t>
  </si>
  <si>
    <t>999013374</t>
  </si>
  <si>
    <t>999012337</t>
  </si>
  <si>
    <t>999010923</t>
  </si>
  <si>
    <t>999011256</t>
  </si>
  <si>
    <t>999013560</t>
  </si>
  <si>
    <t>999012514</t>
  </si>
  <si>
    <t>999011440</t>
  </si>
  <si>
    <t>999013915</t>
  </si>
  <si>
    <t>999010262</t>
  </si>
  <si>
    <t>Preu unitari sense iva</t>
  </si>
  <si>
    <t>Preu unitari amb iva</t>
  </si>
  <si>
    <t>A-FISIOLOGIC 10 ml amp plastic</t>
  </si>
  <si>
    <t>A-GLUCOSA 10% 500 ml vial plastic</t>
  </si>
  <si>
    <t>A-GLUCOSA 5% 500 ml vial vidre</t>
  </si>
  <si>
    <t>A-SODI CLORUR HIPOTONIC 0,45% 500 ml vial</t>
  </si>
  <si>
    <t>A-PLASMA LYTE 148 EN AIGUA 500 ml bossa</t>
  </si>
  <si>
    <t>A-AIGUA PURIFICADA 10 l bido</t>
  </si>
  <si>
    <t>A-GLUCOSA 20% 500 ml vial vidre</t>
  </si>
  <si>
    <t>A-GLUCOSA 10% 100 ml vial plastic</t>
  </si>
  <si>
    <t>A-POTASSI CLORUR 20 mEq + GLUCOSALI 3,3%+0,3% 500 ml bossa poliolefina</t>
  </si>
  <si>
    <t>A-GLUCOSALI 5%+0,9% 500 ml bossa poliolefina</t>
  </si>
  <si>
    <t>A-POTASSI CLORUR 10 mEq + GLUCOSA 5% 500 ml vial plàstic</t>
  </si>
  <si>
    <t>totals</t>
  </si>
  <si>
    <t xml:space="preserve">ANNEX A- PLA DE NECESSITATS. SUBMINISTRAMENT DE SÈRUMS PER A  HOSPITAL TRUETA DE GIRONA DE L'INSTITUT CATALA DE LA SALUT (ICS) I   PER A  L’INSTITUT D'ASSISTÈNCIA SANITÀRIA (IAS)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</si>
</sst>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0"/>
    <numFmt numFmtId="165" formatCode="_-* #,##0.000000\ _€_-;\-* #,##0.000000\ _€_-;_-* &quot;-&quot;????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5" fillId="0" borderId="1" xfId="0" applyNumberFormat="1" applyFont="1" applyBorder="1"/>
    <xf numFmtId="3" fontId="7" fillId="0" borderId="1" xfId="0" applyNumberFormat="1" applyFont="1" applyBorder="1"/>
    <xf numFmtId="3" fontId="4" fillId="0" borderId="1" xfId="0" applyNumberFormat="1" applyFont="1" applyBorder="1"/>
    <xf numFmtId="3" fontId="6" fillId="0" borderId="1" xfId="0" applyNumberFormat="1" applyFont="1" applyBorder="1"/>
    <xf numFmtId="165" fontId="0" fillId="0" borderId="1" xfId="0" applyNumberFormat="1" applyBorder="1"/>
    <xf numFmtId="0" fontId="0" fillId="0" borderId="1" xfId="0" applyBorder="1"/>
    <xf numFmtId="43" fontId="0" fillId="0" borderId="1" xfId="2" applyFont="1" applyBorder="1" applyAlignment="1"/>
    <xf numFmtId="0" fontId="8" fillId="0" borderId="0" xfId="0" applyFont="1"/>
    <xf numFmtId="43" fontId="8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Excel Built-in Normal" xfId="1" xr:uid="{00000000-0005-0000-0000-000000000000}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80DA-342C-4E4A-9790-141859AFA83B}">
  <dimension ref="A1:N50"/>
  <sheetViews>
    <sheetView tabSelected="1" workbookViewId="0"/>
  </sheetViews>
  <sheetFormatPr baseColWidth="10" defaultColWidth="9.140625" defaultRowHeight="15" x14ac:dyDescent="0.25"/>
  <cols>
    <col min="1" max="1" width="10.7109375" customWidth="1"/>
    <col min="2" max="2" width="69.5703125" bestFit="1" customWidth="1"/>
    <col min="6" max="6" width="13" customWidth="1"/>
    <col min="8" max="8" width="13" customWidth="1"/>
    <col min="9" max="9" width="12.7109375" bestFit="1" customWidth="1"/>
    <col min="10" max="10" width="14" customWidth="1"/>
    <col min="11" max="12" width="12.7109375" bestFit="1" customWidth="1"/>
    <col min="13" max="13" width="12.85546875" customWidth="1"/>
    <col min="14" max="14" width="18.140625" bestFit="1" customWidth="1"/>
  </cols>
  <sheetData>
    <row r="1" spans="1:14" x14ac:dyDescent="0.25">
      <c r="A1" s="1" t="s">
        <v>107</v>
      </c>
    </row>
    <row r="2" spans="1:14" x14ac:dyDescent="0.25">
      <c r="A2" s="1"/>
    </row>
    <row r="3" spans="1:14" s="21" customFormat="1" ht="45" x14ac:dyDescent="0.25">
      <c r="A3" s="16" t="s">
        <v>30</v>
      </c>
      <c r="B3" s="17" t="s">
        <v>31</v>
      </c>
      <c r="C3" s="18" t="s">
        <v>32</v>
      </c>
      <c r="D3" s="18" t="s">
        <v>33</v>
      </c>
      <c r="E3" s="18" t="s">
        <v>39</v>
      </c>
      <c r="F3" s="19" t="s">
        <v>93</v>
      </c>
      <c r="G3" s="16" t="s">
        <v>38</v>
      </c>
      <c r="H3" s="19" t="s">
        <v>94</v>
      </c>
      <c r="I3" s="18" t="s">
        <v>40</v>
      </c>
      <c r="J3" s="18" t="s">
        <v>42</v>
      </c>
      <c r="K3" s="20" t="s">
        <v>44</v>
      </c>
      <c r="L3" s="18" t="s">
        <v>41</v>
      </c>
      <c r="M3" s="18" t="s">
        <v>43</v>
      </c>
      <c r="N3" s="20" t="s">
        <v>45</v>
      </c>
    </row>
    <row r="4" spans="1:14" x14ac:dyDescent="0.25">
      <c r="A4" s="2" t="s">
        <v>47</v>
      </c>
      <c r="B4" s="6" t="s">
        <v>103</v>
      </c>
      <c r="C4" s="7">
        <v>0</v>
      </c>
      <c r="D4" s="7">
        <v>220</v>
      </c>
      <c r="E4" s="7">
        <f>C4+D4</f>
        <v>220</v>
      </c>
      <c r="F4" s="11">
        <v>0.88990000000000002</v>
      </c>
      <c r="G4" s="12">
        <v>4</v>
      </c>
      <c r="H4" s="11">
        <f>F4*(1+(G4/100))</f>
        <v>0.9254960000000001</v>
      </c>
      <c r="I4" s="13">
        <f>C4*F4</f>
        <v>0</v>
      </c>
      <c r="J4" s="13">
        <f>D4*F4</f>
        <v>195.77799999999999</v>
      </c>
      <c r="K4" s="13">
        <f>I4+J4</f>
        <v>195.77799999999999</v>
      </c>
      <c r="L4" s="13">
        <f>C4*H4</f>
        <v>0</v>
      </c>
      <c r="M4" s="13">
        <f>D4*H4</f>
        <v>203.60912000000002</v>
      </c>
      <c r="N4" s="13">
        <f>L4+M4</f>
        <v>203.60912000000002</v>
      </c>
    </row>
    <row r="5" spans="1:14" x14ac:dyDescent="0.25">
      <c r="A5" s="2" t="s">
        <v>48</v>
      </c>
      <c r="B5" s="6" t="s">
        <v>105</v>
      </c>
      <c r="C5" s="7">
        <v>0</v>
      </c>
      <c r="D5" s="7">
        <v>175</v>
      </c>
      <c r="E5" s="7">
        <f t="shared" ref="E5:E49" si="0">C5+D5</f>
        <v>175</v>
      </c>
      <c r="F5" s="11">
        <v>0.89</v>
      </c>
      <c r="G5" s="12">
        <v>4</v>
      </c>
      <c r="H5" s="11">
        <f>F5*(1+(G5/100))</f>
        <v>0.92560000000000009</v>
      </c>
      <c r="I5" s="13">
        <f t="shared" ref="I5:I49" si="1">C5*F5</f>
        <v>0</v>
      </c>
      <c r="J5" s="13">
        <f t="shared" ref="J5:J49" si="2">D5*F5</f>
        <v>155.75</v>
      </c>
      <c r="K5" s="13">
        <f t="shared" ref="K5:K49" si="3">I5+J5</f>
        <v>155.75</v>
      </c>
      <c r="L5" s="13">
        <f t="shared" ref="L5:L49" si="4">C5*H5</f>
        <v>0</v>
      </c>
      <c r="M5" s="13">
        <f t="shared" ref="M5:M49" si="5">D5*H5</f>
        <v>161.98000000000002</v>
      </c>
      <c r="N5" s="13">
        <f t="shared" ref="N5:N49" si="6">L5+M5</f>
        <v>161.98000000000002</v>
      </c>
    </row>
    <row r="6" spans="1:14" x14ac:dyDescent="0.25">
      <c r="A6" s="2" t="s">
        <v>49</v>
      </c>
      <c r="B6" s="6" t="s">
        <v>104</v>
      </c>
      <c r="C6" s="7">
        <v>1500</v>
      </c>
      <c r="D6" s="7">
        <v>2000</v>
      </c>
      <c r="E6" s="7">
        <f t="shared" si="0"/>
        <v>3500</v>
      </c>
      <c r="F6" s="11">
        <v>1.25</v>
      </c>
      <c r="G6" s="12">
        <v>4</v>
      </c>
      <c r="H6" s="11">
        <f t="shared" ref="H6:H49" si="7">F6*(1+(G6/100))</f>
        <v>1.3</v>
      </c>
      <c r="I6" s="13">
        <f t="shared" si="1"/>
        <v>1875</v>
      </c>
      <c r="J6" s="13">
        <f t="shared" si="2"/>
        <v>2500</v>
      </c>
      <c r="K6" s="13">
        <f t="shared" si="3"/>
        <v>4375</v>
      </c>
      <c r="L6" s="13">
        <f t="shared" si="4"/>
        <v>1950</v>
      </c>
      <c r="M6" s="13">
        <f t="shared" si="5"/>
        <v>2600</v>
      </c>
      <c r="N6" s="13">
        <f t="shared" si="6"/>
        <v>4550</v>
      </c>
    </row>
    <row r="7" spans="1:14" x14ac:dyDescent="0.25">
      <c r="A7" s="2" t="s">
        <v>50</v>
      </c>
      <c r="B7" s="6" t="s">
        <v>100</v>
      </c>
      <c r="C7" s="7">
        <v>0</v>
      </c>
      <c r="D7" s="7">
        <v>104</v>
      </c>
      <c r="E7" s="7">
        <f t="shared" si="0"/>
        <v>104</v>
      </c>
      <c r="F7" s="11">
        <v>11.290000000000001</v>
      </c>
      <c r="G7" s="12">
        <v>21</v>
      </c>
      <c r="H7" s="11">
        <f t="shared" si="7"/>
        <v>13.660900000000002</v>
      </c>
      <c r="I7" s="13">
        <f t="shared" si="1"/>
        <v>0</v>
      </c>
      <c r="J7" s="13">
        <f t="shared" si="2"/>
        <v>1174.1600000000001</v>
      </c>
      <c r="K7" s="13">
        <f t="shared" si="3"/>
        <v>1174.1600000000001</v>
      </c>
      <c r="L7" s="13">
        <f t="shared" si="4"/>
        <v>0</v>
      </c>
      <c r="M7" s="13">
        <f t="shared" si="5"/>
        <v>1420.7336000000003</v>
      </c>
      <c r="N7" s="13">
        <f t="shared" si="6"/>
        <v>1420.7336000000003</v>
      </c>
    </row>
    <row r="8" spans="1:14" x14ac:dyDescent="0.25">
      <c r="A8" s="4" t="s">
        <v>51</v>
      </c>
      <c r="B8" s="6" t="s">
        <v>0</v>
      </c>
      <c r="C8" s="8">
        <v>486</v>
      </c>
      <c r="D8" s="8">
        <v>70</v>
      </c>
      <c r="E8" s="7">
        <f t="shared" si="0"/>
        <v>556</v>
      </c>
      <c r="F8" s="11">
        <v>6.337019230769231</v>
      </c>
      <c r="G8" s="12">
        <v>4</v>
      </c>
      <c r="H8" s="11">
        <f t="shared" si="7"/>
        <v>6.5905000000000005</v>
      </c>
      <c r="I8" s="13">
        <f t="shared" si="1"/>
        <v>3079.7913461538465</v>
      </c>
      <c r="J8" s="13">
        <f t="shared" si="2"/>
        <v>443.59134615384619</v>
      </c>
      <c r="K8" s="13">
        <f t="shared" si="3"/>
        <v>3523.3826923076927</v>
      </c>
      <c r="L8" s="13">
        <f t="shared" si="4"/>
        <v>3202.9830000000002</v>
      </c>
      <c r="M8" s="13">
        <f t="shared" si="5"/>
        <v>461.33500000000004</v>
      </c>
      <c r="N8" s="13">
        <f t="shared" si="6"/>
        <v>3664.3180000000002</v>
      </c>
    </row>
    <row r="9" spans="1:14" x14ac:dyDescent="0.25">
      <c r="A9" s="3" t="s">
        <v>52</v>
      </c>
      <c r="B9" s="6" t="s">
        <v>2</v>
      </c>
      <c r="C9" s="9">
        <v>276</v>
      </c>
      <c r="D9" s="9">
        <v>247</v>
      </c>
      <c r="E9" s="7">
        <f t="shared" si="0"/>
        <v>523</v>
      </c>
      <c r="F9" s="11">
        <v>2.6634297520661159</v>
      </c>
      <c r="G9" s="12">
        <v>21</v>
      </c>
      <c r="H9" s="11">
        <f t="shared" si="7"/>
        <v>3.22275</v>
      </c>
      <c r="I9" s="13">
        <f t="shared" si="1"/>
        <v>735.10661157024799</v>
      </c>
      <c r="J9" s="13">
        <f t="shared" si="2"/>
        <v>657.86714876033056</v>
      </c>
      <c r="K9" s="13">
        <f t="shared" si="3"/>
        <v>1392.9737603305784</v>
      </c>
      <c r="L9" s="13">
        <f t="shared" si="4"/>
        <v>889.47900000000004</v>
      </c>
      <c r="M9" s="13">
        <f t="shared" si="5"/>
        <v>796.01925000000006</v>
      </c>
      <c r="N9" s="13">
        <f t="shared" si="6"/>
        <v>1685.4982500000001</v>
      </c>
    </row>
    <row r="10" spans="1:14" x14ac:dyDescent="0.25">
      <c r="A10" s="3" t="s">
        <v>53</v>
      </c>
      <c r="B10" s="6" t="s">
        <v>10</v>
      </c>
      <c r="C10" s="9">
        <v>1419</v>
      </c>
      <c r="D10" s="9">
        <v>296</v>
      </c>
      <c r="E10" s="7">
        <f t="shared" si="0"/>
        <v>1715</v>
      </c>
      <c r="F10" s="11">
        <v>2.9</v>
      </c>
      <c r="G10" s="12">
        <v>4</v>
      </c>
      <c r="H10" s="11">
        <f t="shared" si="7"/>
        <v>3.016</v>
      </c>
      <c r="I10" s="13">
        <f t="shared" si="1"/>
        <v>4115.0999999999995</v>
      </c>
      <c r="J10" s="13">
        <f t="shared" si="2"/>
        <v>858.4</v>
      </c>
      <c r="K10" s="13">
        <f t="shared" si="3"/>
        <v>4973.4999999999991</v>
      </c>
      <c r="L10" s="13">
        <f t="shared" si="4"/>
        <v>4279.7039999999997</v>
      </c>
      <c r="M10" s="13">
        <f t="shared" si="5"/>
        <v>892.73599999999999</v>
      </c>
      <c r="N10" s="13">
        <f t="shared" si="6"/>
        <v>5172.4399999999996</v>
      </c>
    </row>
    <row r="11" spans="1:14" x14ac:dyDescent="0.25">
      <c r="A11" s="3" t="s">
        <v>54</v>
      </c>
      <c r="B11" s="6" t="s">
        <v>4</v>
      </c>
      <c r="C11" s="9">
        <v>14227</v>
      </c>
      <c r="D11" s="9">
        <v>12382</v>
      </c>
      <c r="E11" s="7">
        <f t="shared" si="0"/>
        <v>26609</v>
      </c>
      <c r="F11" s="11">
        <v>2.0361570247933884</v>
      </c>
      <c r="G11" s="12">
        <v>21</v>
      </c>
      <c r="H11" s="11">
        <f t="shared" si="7"/>
        <v>2.4637500000000001</v>
      </c>
      <c r="I11" s="13">
        <f t="shared" si="1"/>
        <v>28968.405991735537</v>
      </c>
      <c r="J11" s="13">
        <f t="shared" si="2"/>
        <v>25211.696280991735</v>
      </c>
      <c r="K11" s="13">
        <f t="shared" si="3"/>
        <v>54180.102272727272</v>
      </c>
      <c r="L11" s="13">
        <f t="shared" si="4"/>
        <v>35051.771249999998</v>
      </c>
      <c r="M11" s="13">
        <f t="shared" si="5"/>
        <v>30506.1525</v>
      </c>
      <c r="N11" s="13">
        <f t="shared" si="6"/>
        <v>65557.923750000002</v>
      </c>
    </row>
    <row r="12" spans="1:14" x14ac:dyDescent="0.25">
      <c r="A12" s="3" t="s">
        <v>55</v>
      </c>
      <c r="B12" s="6" t="s">
        <v>16</v>
      </c>
      <c r="C12" s="10">
        <v>300</v>
      </c>
      <c r="D12" s="10">
        <v>0</v>
      </c>
      <c r="E12" s="7">
        <f t="shared" si="0"/>
        <v>300</v>
      </c>
      <c r="F12" s="11">
        <v>1.9394230769230771</v>
      </c>
      <c r="G12" s="12">
        <v>4</v>
      </c>
      <c r="H12" s="11">
        <f t="shared" si="7"/>
        <v>2.0170000000000003</v>
      </c>
      <c r="I12" s="13">
        <f t="shared" si="1"/>
        <v>581.82692307692309</v>
      </c>
      <c r="J12" s="13">
        <f t="shared" si="2"/>
        <v>0</v>
      </c>
      <c r="K12" s="13">
        <f t="shared" si="3"/>
        <v>581.82692307692309</v>
      </c>
      <c r="L12" s="13">
        <f t="shared" si="4"/>
        <v>605.10000000000014</v>
      </c>
      <c r="M12" s="13">
        <f t="shared" si="5"/>
        <v>0</v>
      </c>
      <c r="N12" s="13">
        <f t="shared" si="6"/>
        <v>605.10000000000014</v>
      </c>
    </row>
    <row r="13" spans="1:14" x14ac:dyDescent="0.25">
      <c r="A13" s="3" t="s">
        <v>56</v>
      </c>
      <c r="B13" s="6" t="s">
        <v>6</v>
      </c>
      <c r="C13" s="9">
        <v>15944</v>
      </c>
      <c r="D13" s="9">
        <v>3846</v>
      </c>
      <c r="E13" s="7">
        <f t="shared" si="0"/>
        <v>19790</v>
      </c>
      <c r="F13" s="11">
        <v>1.36</v>
      </c>
      <c r="G13" s="12">
        <v>21</v>
      </c>
      <c r="H13" s="11">
        <f t="shared" si="7"/>
        <v>1.6456000000000002</v>
      </c>
      <c r="I13" s="13">
        <f t="shared" si="1"/>
        <v>21683.84</v>
      </c>
      <c r="J13" s="13">
        <f t="shared" si="2"/>
        <v>5230.5600000000004</v>
      </c>
      <c r="K13" s="13">
        <f t="shared" si="3"/>
        <v>26914.400000000001</v>
      </c>
      <c r="L13" s="13">
        <f t="shared" si="4"/>
        <v>26237.446400000004</v>
      </c>
      <c r="M13" s="13">
        <f t="shared" si="5"/>
        <v>6328.9776000000011</v>
      </c>
      <c r="N13" s="13">
        <f t="shared" si="6"/>
        <v>32566.424000000006</v>
      </c>
    </row>
    <row r="14" spans="1:14" x14ac:dyDescent="0.25">
      <c r="A14" s="3" t="s">
        <v>57</v>
      </c>
      <c r="B14" s="6" t="s">
        <v>99</v>
      </c>
      <c r="C14" s="9">
        <v>32743</v>
      </c>
      <c r="D14" s="9">
        <v>4504</v>
      </c>
      <c r="E14" s="7">
        <f t="shared" si="0"/>
        <v>37247</v>
      </c>
      <c r="F14" s="11">
        <v>1.3125</v>
      </c>
      <c r="G14" s="12">
        <v>4</v>
      </c>
      <c r="H14" s="11">
        <f t="shared" si="7"/>
        <v>1.365</v>
      </c>
      <c r="I14" s="13">
        <f t="shared" si="1"/>
        <v>42975.1875</v>
      </c>
      <c r="J14" s="13">
        <f t="shared" si="2"/>
        <v>5911.5</v>
      </c>
      <c r="K14" s="13">
        <f t="shared" si="3"/>
        <v>48886.6875</v>
      </c>
      <c r="L14" s="13">
        <f t="shared" si="4"/>
        <v>44694.195</v>
      </c>
      <c r="M14" s="13">
        <f t="shared" si="5"/>
        <v>6147.96</v>
      </c>
      <c r="N14" s="13">
        <f t="shared" si="6"/>
        <v>50842.154999999999</v>
      </c>
    </row>
    <row r="15" spans="1:14" x14ac:dyDescent="0.25">
      <c r="A15" s="3" t="s">
        <v>58</v>
      </c>
      <c r="B15" s="6" t="s">
        <v>1</v>
      </c>
      <c r="C15" s="10">
        <v>1400</v>
      </c>
      <c r="D15" s="10">
        <v>0</v>
      </c>
      <c r="E15" s="7">
        <f t="shared" si="0"/>
        <v>1400</v>
      </c>
      <c r="F15" s="11">
        <v>1.1033653846153846</v>
      </c>
      <c r="G15" s="12">
        <v>4</v>
      </c>
      <c r="H15" s="11">
        <f t="shared" si="7"/>
        <v>1.1475</v>
      </c>
      <c r="I15" s="13">
        <f t="shared" si="1"/>
        <v>1544.7115384615383</v>
      </c>
      <c r="J15" s="13">
        <f t="shared" si="2"/>
        <v>0</v>
      </c>
      <c r="K15" s="13">
        <f t="shared" si="3"/>
        <v>1544.7115384615383</v>
      </c>
      <c r="L15" s="13">
        <f t="shared" si="4"/>
        <v>1606.5</v>
      </c>
      <c r="M15" s="13">
        <f t="shared" si="5"/>
        <v>0</v>
      </c>
      <c r="N15" s="13">
        <f t="shared" si="6"/>
        <v>1606.5</v>
      </c>
    </row>
    <row r="16" spans="1:14" x14ac:dyDescent="0.25">
      <c r="A16" s="3" t="s">
        <v>59</v>
      </c>
      <c r="B16" s="6" t="s">
        <v>3</v>
      </c>
      <c r="C16" s="10">
        <v>2400</v>
      </c>
      <c r="D16" s="10">
        <v>0</v>
      </c>
      <c r="E16" s="7">
        <f t="shared" si="0"/>
        <v>2400</v>
      </c>
      <c r="F16" s="11">
        <v>1.0969551282051282</v>
      </c>
      <c r="G16" s="12">
        <v>4</v>
      </c>
      <c r="H16" s="11">
        <f t="shared" si="7"/>
        <v>1.1408333333333334</v>
      </c>
      <c r="I16" s="13">
        <f t="shared" si="1"/>
        <v>2632.6923076923076</v>
      </c>
      <c r="J16" s="13">
        <f t="shared" si="2"/>
        <v>0</v>
      </c>
      <c r="K16" s="13">
        <f t="shared" si="3"/>
        <v>2632.6923076923076</v>
      </c>
      <c r="L16" s="13">
        <f t="shared" si="4"/>
        <v>2738</v>
      </c>
      <c r="M16" s="13">
        <f t="shared" si="5"/>
        <v>0</v>
      </c>
      <c r="N16" s="13">
        <f t="shared" si="6"/>
        <v>2738</v>
      </c>
    </row>
    <row r="17" spans="1:14" x14ac:dyDescent="0.25">
      <c r="A17" s="3" t="s">
        <v>60</v>
      </c>
      <c r="B17" s="6" t="s">
        <v>101</v>
      </c>
      <c r="C17" s="10">
        <v>312</v>
      </c>
      <c r="D17" s="10">
        <v>0</v>
      </c>
      <c r="E17" s="7">
        <f t="shared" si="0"/>
        <v>312</v>
      </c>
      <c r="F17" s="11">
        <v>1.0921474358974359</v>
      </c>
      <c r="G17" s="12">
        <v>4</v>
      </c>
      <c r="H17" s="11">
        <f t="shared" si="7"/>
        <v>1.1358333333333335</v>
      </c>
      <c r="I17" s="13">
        <f t="shared" si="1"/>
        <v>340.75</v>
      </c>
      <c r="J17" s="13">
        <f t="shared" si="2"/>
        <v>0</v>
      </c>
      <c r="K17" s="13">
        <f t="shared" si="3"/>
        <v>340.75</v>
      </c>
      <c r="L17" s="13">
        <f t="shared" si="4"/>
        <v>354.38000000000005</v>
      </c>
      <c r="M17" s="13">
        <f t="shared" si="5"/>
        <v>0</v>
      </c>
      <c r="N17" s="13">
        <f t="shared" si="6"/>
        <v>354.38000000000005</v>
      </c>
    </row>
    <row r="18" spans="1:14" x14ac:dyDescent="0.25">
      <c r="A18" s="3" t="s">
        <v>61</v>
      </c>
      <c r="B18" s="6" t="s">
        <v>19</v>
      </c>
      <c r="C18" s="9">
        <v>385</v>
      </c>
      <c r="D18" s="9">
        <v>151</v>
      </c>
      <c r="E18" s="7">
        <f t="shared" si="0"/>
        <v>536</v>
      </c>
      <c r="F18" s="11">
        <v>0.95961538461538454</v>
      </c>
      <c r="G18" s="12">
        <v>4</v>
      </c>
      <c r="H18" s="11">
        <f t="shared" si="7"/>
        <v>0.998</v>
      </c>
      <c r="I18" s="13">
        <f t="shared" si="1"/>
        <v>369.45192307692304</v>
      </c>
      <c r="J18" s="13">
        <f t="shared" si="2"/>
        <v>144.90192307692305</v>
      </c>
      <c r="K18" s="13">
        <f t="shared" si="3"/>
        <v>514.35384615384612</v>
      </c>
      <c r="L18" s="13">
        <f t="shared" si="4"/>
        <v>384.23</v>
      </c>
      <c r="M18" s="13">
        <f t="shared" si="5"/>
        <v>150.69800000000001</v>
      </c>
      <c r="N18" s="13">
        <f t="shared" si="6"/>
        <v>534.928</v>
      </c>
    </row>
    <row r="19" spans="1:14" x14ac:dyDescent="0.25">
      <c r="A19" s="3" t="s">
        <v>62</v>
      </c>
      <c r="B19" s="6" t="s">
        <v>13</v>
      </c>
      <c r="C19" s="9">
        <v>1323</v>
      </c>
      <c r="D19" s="9">
        <v>267</v>
      </c>
      <c r="E19" s="7">
        <f t="shared" si="0"/>
        <v>1590</v>
      </c>
      <c r="F19" s="11">
        <v>0.87980769230769229</v>
      </c>
      <c r="G19" s="12">
        <v>4</v>
      </c>
      <c r="H19" s="11">
        <f t="shared" si="7"/>
        <v>0.91500000000000004</v>
      </c>
      <c r="I19" s="13">
        <f t="shared" si="1"/>
        <v>1163.9855769230769</v>
      </c>
      <c r="J19" s="13">
        <f t="shared" si="2"/>
        <v>234.90865384615384</v>
      </c>
      <c r="K19" s="13">
        <f t="shared" si="3"/>
        <v>1398.8942307692307</v>
      </c>
      <c r="L19" s="13">
        <f t="shared" si="4"/>
        <v>1210.5450000000001</v>
      </c>
      <c r="M19" s="13">
        <f t="shared" si="5"/>
        <v>244.30500000000001</v>
      </c>
      <c r="N19" s="13">
        <f t="shared" si="6"/>
        <v>1454.8500000000001</v>
      </c>
    </row>
    <row r="20" spans="1:14" x14ac:dyDescent="0.25">
      <c r="A20" s="2" t="s">
        <v>63</v>
      </c>
      <c r="B20" s="6" t="s">
        <v>35</v>
      </c>
      <c r="C20" s="7">
        <v>0</v>
      </c>
      <c r="D20" s="7">
        <v>135</v>
      </c>
      <c r="E20" s="7">
        <f t="shared" si="0"/>
        <v>135</v>
      </c>
      <c r="F20" s="11">
        <v>0.87483269230769234</v>
      </c>
      <c r="G20" s="12">
        <v>4</v>
      </c>
      <c r="H20" s="11">
        <f t="shared" si="7"/>
        <v>0.90982600000000002</v>
      </c>
      <c r="I20" s="13">
        <f t="shared" si="1"/>
        <v>0</v>
      </c>
      <c r="J20" s="13">
        <f t="shared" si="2"/>
        <v>118.10241346153846</v>
      </c>
      <c r="K20" s="13">
        <f t="shared" si="3"/>
        <v>118.10241346153846</v>
      </c>
      <c r="L20" s="13">
        <f t="shared" si="4"/>
        <v>0</v>
      </c>
      <c r="M20" s="13">
        <f t="shared" si="5"/>
        <v>122.82651</v>
      </c>
      <c r="N20" s="13">
        <f t="shared" si="6"/>
        <v>122.82651</v>
      </c>
    </row>
    <row r="21" spans="1:14" x14ac:dyDescent="0.25">
      <c r="A21" s="2" t="s">
        <v>64</v>
      </c>
      <c r="B21" s="6" t="s">
        <v>102</v>
      </c>
      <c r="C21" s="7">
        <v>0</v>
      </c>
      <c r="D21" s="7">
        <v>100</v>
      </c>
      <c r="E21" s="7">
        <f t="shared" si="0"/>
        <v>100</v>
      </c>
      <c r="F21" s="11">
        <v>0.85499999999999998</v>
      </c>
      <c r="G21" s="12">
        <v>4</v>
      </c>
      <c r="H21" s="11">
        <f t="shared" si="7"/>
        <v>0.88919999999999999</v>
      </c>
      <c r="I21" s="13">
        <f t="shared" si="1"/>
        <v>0</v>
      </c>
      <c r="J21" s="13">
        <f t="shared" si="2"/>
        <v>85.5</v>
      </c>
      <c r="K21" s="13">
        <f t="shared" si="3"/>
        <v>85.5</v>
      </c>
      <c r="L21" s="13">
        <f t="shared" si="4"/>
        <v>0</v>
      </c>
      <c r="M21" s="13">
        <f t="shared" si="5"/>
        <v>88.92</v>
      </c>
      <c r="N21" s="13">
        <f t="shared" si="6"/>
        <v>88.92</v>
      </c>
    </row>
    <row r="22" spans="1:14" x14ac:dyDescent="0.25">
      <c r="A22" s="5" t="s">
        <v>65</v>
      </c>
      <c r="B22" s="6" t="s">
        <v>12</v>
      </c>
      <c r="C22" s="10">
        <v>0</v>
      </c>
      <c r="D22" s="10">
        <v>62</v>
      </c>
      <c r="E22" s="7">
        <f t="shared" si="0"/>
        <v>62</v>
      </c>
      <c r="F22" s="11">
        <v>0.85</v>
      </c>
      <c r="G22" s="12">
        <v>4</v>
      </c>
      <c r="H22" s="11">
        <f t="shared" si="7"/>
        <v>0.88400000000000001</v>
      </c>
      <c r="I22" s="13">
        <f t="shared" si="1"/>
        <v>0</v>
      </c>
      <c r="J22" s="13">
        <f t="shared" si="2"/>
        <v>52.699999999999996</v>
      </c>
      <c r="K22" s="13">
        <f t="shared" si="3"/>
        <v>52.699999999999996</v>
      </c>
      <c r="L22" s="13">
        <f t="shared" si="4"/>
        <v>0</v>
      </c>
      <c r="M22" s="13">
        <f t="shared" si="5"/>
        <v>54.808</v>
      </c>
      <c r="N22" s="13">
        <f t="shared" si="6"/>
        <v>54.808</v>
      </c>
    </row>
    <row r="23" spans="1:14" x14ac:dyDescent="0.25">
      <c r="A23" s="3" t="s">
        <v>66</v>
      </c>
      <c r="B23" s="6" t="s">
        <v>11</v>
      </c>
      <c r="C23" s="9">
        <v>30</v>
      </c>
      <c r="D23" s="9">
        <v>600</v>
      </c>
      <c r="E23" s="7">
        <f t="shared" si="0"/>
        <v>630</v>
      </c>
      <c r="F23" s="11">
        <v>0.84010989010989001</v>
      </c>
      <c r="G23" s="12">
        <v>4</v>
      </c>
      <c r="H23" s="11">
        <f t="shared" si="7"/>
        <v>0.87371428571428567</v>
      </c>
      <c r="I23" s="13">
        <f t="shared" si="1"/>
        <v>25.203296703296701</v>
      </c>
      <c r="J23" s="13">
        <f t="shared" si="2"/>
        <v>504.06593406593402</v>
      </c>
      <c r="K23" s="13">
        <f t="shared" si="3"/>
        <v>529.26923076923072</v>
      </c>
      <c r="L23" s="13">
        <f t="shared" si="4"/>
        <v>26.21142857142857</v>
      </c>
      <c r="M23" s="13">
        <f t="shared" si="5"/>
        <v>524.2285714285714</v>
      </c>
      <c r="N23" s="13">
        <f t="shared" si="6"/>
        <v>550.43999999999994</v>
      </c>
    </row>
    <row r="24" spans="1:14" x14ac:dyDescent="0.25">
      <c r="A24" s="3" t="s">
        <v>67</v>
      </c>
      <c r="B24" s="6" t="s">
        <v>98</v>
      </c>
      <c r="C24" s="9">
        <v>461</v>
      </c>
      <c r="D24" s="9">
        <v>164</v>
      </c>
      <c r="E24" s="7">
        <f t="shared" si="0"/>
        <v>625</v>
      </c>
      <c r="F24" s="11">
        <v>0.81874999999999998</v>
      </c>
      <c r="G24" s="12">
        <v>4</v>
      </c>
      <c r="H24" s="11">
        <f t="shared" si="7"/>
        <v>0.85150000000000003</v>
      </c>
      <c r="I24" s="13">
        <f t="shared" si="1"/>
        <v>377.44374999999997</v>
      </c>
      <c r="J24" s="13">
        <f t="shared" si="2"/>
        <v>134.27500000000001</v>
      </c>
      <c r="K24" s="13">
        <f t="shared" si="3"/>
        <v>511.71875</v>
      </c>
      <c r="L24" s="13">
        <f t="shared" si="4"/>
        <v>392.54150000000004</v>
      </c>
      <c r="M24" s="13">
        <f t="shared" si="5"/>
        <v>139.64600000000002</v>
      </c>
      <c r="N24" s="13">
        <f t="shared" si="6"/>
        <v>532.1875</v>
      </c>
    </row>
    <row r="25" spans="1:14" x14ac:dyDescent="0.25">
      <c r="A25" s="5" t="s">
        <v>68</v>
      </c>
      <c r="B25" s="6" t="s">
        <v>34</v>
      </c>
      <c r="C25" s="9">
        <v>2530</v>
      </c>
      <c r="D25" s="9">
        <v>1343</v>
      </c>
      <c r="E25" s="7">
        <f t="shared" si="0"/>
        <v>3873</v>
      </c>
      <c r="F25" s="11">
        <v>0.80805288461538471</v>
      </c>
      <c r="G25" s="12">
        <v>4</v>
      </c>
      <c r="H25" s="11">
        <f t="shared" si="7"/>
        <v>0.84037500000000009</v>
      </c>
      <c r="I25" s="13">
        <f t="shared" si="1"/>
        <v>2044.3737980769233</v>
      </c>
      <c r="J25" s="13">
        <f t="shared" si="2"/>
        <v>1085.2150240384617</v>
      </c>
      <c r="K25" s="13">
        <f t="shared" si="3"/>
        <v>3129.588822115385</v>
      </c>
      <c r="L25" s="13">
        <f t="shared" si="4"/>
        <v>2126.1487500000003</v>
      </c>
      <c r="M25" s="13">
        <f t="shared" si="5"/>
        <v>1128.6236250000002</v>
      </c>
      <c r="N25" s="13">
        <f t="shared" si="6"/>
        <v>3254.7723750000005</v>
      </c>
    </row>
    <row r="26" spans="1:14" x14ac:dyDescent="0.25">
      <c r="A26" s="3" t="s">
        <v>69</v>
      </c>
      <c r="B26" s="6" t="s">
        <v>25</v>
      </c>
      <c r="C26" s="10">
        <v>1044</v>
      </c>
      <c r="D26" s="10">
        <v>0</v>
      </c>
      <c r="E26" s="7">
        <f t="shared" si="0"/>
        <v>1044</v>
      </c>
      <c r="F26" s="11">
        <v>0.79967948717948711</v>
      </c>
      <c r="G26" s="12">
        <v>4</v>
      </c>
      <c r="H26" s="11">
        <f t="shared" si="7"/>
        <v>0.83166666666666667</v>
      </c>
      <c r="I26" s="13">
        <f t="shared" si="1"/>
        <v>834.86538461538453</v>
      </c>
      <c r="J26" s="13">
        <f t="shared" si="2"/>
        <v>0</v>
      </c>
      <c r="K26" s="13">
        <f t="shared" si="3"/>
        <v>834.86538461538453</v>
      </c>
      <c r="L26" s="13">
        <f t="shared" si="4"/>
        <v>868.26</v>
      </c>
      <c r="M26" s="13">
        <f t="shared" si="5"/>
        <v>0</v>
      </c>
      <c r="N26" s="13">
        <f t="shared" si="6"/>
        <v>868.26</v>
      </c>
    </row>
    <row r="27" spans="1:14" x14ac:dyDescent="0.25">
      <c r="A27" s="3" t="s">
        <v>70</v>
      </c>
      <c r="B27" s="6" t="s">
        <v>17</v>
      </c>
      <c r="C27" s="9">
        <v>12573</v>
      </c>
      <c r="D27" s="9">
        <v>1711</v>
      </c>
      <c r="E27" s="7">
        <f t="shared" si="0"/>
        <v>14284</v>
      </c>
      <c r="F27" s="11">
        <v>0.79038461538461546</v>
      </c>
      <c r="G27" s="12">
        <v>4</v>
      </c>
      <c r="H27" s="11">
        <f t="shared" si="7"/>
        <v>0.82200000000000006</v>
      </c>
      <c r="I27" s="13">
        <f t="shared" si="1"/>
        <v>9937.505769230771</v>
      </c>
      <c r="J27" s="13">
        <f t="shared" si="2"/>
        <v>1352.3480769230771</v>
      </c>
      <c r="K27" s="13">
        <f t="shared" si="3"/>
        <v>11289.853846153848</v>
      </c>
      <c r="L27" s="13">
        <f t="shared" si="4"/>
        <v>10335.006000000001</v>
      </c>
      <c r="M27" s="13">
        <f t="shared" si="5"/>
        <v>1406.442</v>
      </c>
      <c r="N27" s="13">
        <f t="shared" si="6"/>
        <v>11741.448</v>
      </c>
    </row>
    <row r="28" spans="1:14" x14ac:dyDescent="0.25">
      <c r="A28" s="5" t="s">
        <v>71</v>
      </c>
      <c r="B28" s="6" t="s">
        <v>46</v>
      </c>
      <c r="C28" s="9">
        <v>0</v>
      </c>
      <c r="D28" s="9">
        <v>462</v>
      </c>
      <c r="E28" s="7">
        <f t="shared" si="0"/>
        <v>462</v>
      </c>
      <c r="F28" s="11">
        <v>0.78999999999999992</v>
      </c>
      <c r="G28" s="12">
        <v>4</v>
      </c>
      <c r="H28" s="11">
        <f t="shared" si="7"/>
        <v>0.8216</v>
      </c>
      <c r="I28" s="13">
        <f t="shared" si="1"/>
        <v>0</v>
      </c>
      <c r="J28" s="13">
        <f t="shared" si="2"/>
        <v>364.97999999999996</v>
      </c>
      <c r="K28" s="13">
        <f t="shared" si="3"/>
        <v>364.97999999999996</v>
      </c>
      <c r="L28" s="13">
        <f t="shared" si="4"/>
        <v>0</v>
      </c>
      <c r="M28" s="13">
        <f t="shared" si="5"/>
        <v>379.57920000000001</v>
      </c>
      <c r="N28" s="13">
        <f t="shared" si="6"/>
        <v>379.57920000000001</v>
      </c>
    </row>
    <row r="29" spans="1:14" x14ac:dyDescent="0.25">
      <c r="A29" s="5" t="s">
        <v>72</v>
      </c>
      <c r="B29" s="6" t="s">
        <v>37</v>
      </c>
      <c r="C29" s="10">
        <v>0</v>
      </c>
      <c r="D29" s="10">
        <v>303</v>
      </c>
      <c r="E29" s="7">
        <f t="shared" si="0"/>
        <v>303</v>
      </c>
      <c r="F29" s="11">
        <v>0.78999999999999992</v>
      </c>
      <c r="G29" s="12">
        <v>4</v>
      </c>
      <c r="H29" s="11">
        <f t="shared" si="7"/>
        <v>0.8216</v>
      </c>
      <c r="I29" s="13">
        <f t="shared" si="1"/>
        <v>0</v>
      </c>
      <c r="J29" s="13">
        <f t="shared" si="2"/>
        <v>239.36999999999998</v>
      </c>
      <c r="K29" s="13">
        <f t="shared" si="3"/>
        <v>239.36999999999998</v>
      </c>
      <c r="L29" s="13">
        <f t="shared" si="4"/>
        <v>0</v>
      </c>
      <c r="M29" s="13">
        <f t="shared" si="5"/>
        <v>248.94479999999999</v>
      </c>
      <c r="N29" s="13">
        <f t="shared" si="6"/>
        <v>248.94479999999999</v>
      </c>
    </row>
    <row r="30" spans="1:14" x14ac:dyDescent="0.25">
      <c r="A30" s="3" t="s">
        <v>73</v>
      </c>
      <c r="B30" s="6" t="s">
        <v>28</v>
      </c>
      <c r="C30" s="10">
        <v>454</v>
      </c>
      <c r="D30" s="10">
        <v>0</v>
      </c>
      <c r="E30" s="7">
        <f t="shared" si="0"/>
        <v>454</v>
      </c>
      <c r="F30" s="11">
        <v>0.78846153846153844</v>
      </c>
      <c r="G30" s="12">
        <v>4</v>
      </c>
      <c r="H30" s="11">
        <f t="shared" si="7"/>
        <v>0.82</v>
      </c>
      <c r="I30" s="13">
        <f t="shared" si="1"/>
        <v>357.96153846153845</v>
      </c>
      <c r="J30" s="13">
        <f t="shared" si="2"/>
        <v>0</v>
      </c>
      <c r="K30" s="13">
        <f t="shared" si="3"/>
        <v>357.96153846153845</v>
      </c>
      <c r="L30" s="13">
        <f t="shared" si="4"/>
        <v>372.28</v>
      </c>
      <c r="M30" s="13">
        <f t="shared" si="5"/>
        <v>0</v>
      </c>
      <c r="N30" s="13">
        <f t="shared" si="6"/>
        <v>372.28</v>
      </c>
    </row>
    <row r="31" spans="1:14" x14ac:dyDescent="0.25">
      <c r="A31" s="3" t="s">
        <v>74</v>
      </c>
      <c r="B31" s="6" t="s">
        <v>15</v>
      </c>
      <c r="C31" s="10">
        <v>1320</v>
      </c>
      <c r="D31" s="10">
        <v>100</v>
      </c>
      <c r="E31" s="7">
        <f t="shared" si="0"/>
        <v>1420</v>
      </c>
      <c r="F31" s="11">
        <v>0.76105769230769227</v>
      </c>
      <c r="G31" s="12">
        <v>4</v>
      </c>
      <c r="H31" s="11">
        <f t="shared" si="7"/>
        <v>0.79149999999999998</v>
      </c>
      <c r="I31" s="13">
        <f t="shared" si="1"/>
        <v>1004.5961538461538</v>
      </c>
      <c r="J31" s="13">
        <f t="shared" si="2"/>
        <v>76.105769230769226</v>
      </c>
      <c r="K31" s="13">
        <f t="shared" si="3"/>
        <v>1080.7019230769231</v>
      </c>
      <c r="L31" s="13">
        <f t="shared" si="4"/>
        <v>1044.78</v>
      </c>
      <c r="M31" s="13">
        <f t="shared" si="5"/>
        <v>79.149999999999991</v>
      </c>
      <c r="N31" s="13">
        <f t="shared" si="6"/>
        <v>1123.93</v>
      </c>
    </row>
    <row r="32" spans="1:14" x14ac:dyDescent="0.25">
      <c r="A32" s="3" t="s">
        <v>75</v>
      </c>
      <c r="B32" s="6" t="s">
        <v>96</v>
      </c>
      <c r="C32" s="9">
        <v>33784</v>
      </c>
      <c r="D32" s="9">
        <v>5465</v>
      </c>
      <c r="E32" s="7">
        <f t="shared" si="0"/>
        <v>39249</v>
      </c>
      <c r="F32" s="11">
        <v>0.6599759615384615</v>
      </c>
      <c r="G32" s="12">
        <v>4</v>
      </c>
      <c r="H32" s="11">
        <f t="shared" si="7"/>
        <v>0.68637499999999996</v>
      </c>
      <c r="I32" s="13">
        <f t="shared" si="1"/>
        <v>22296.627884615384</v>
      </c>
      <c r="J32" s="13">
        <f t="shared" si="2"/>
        <v>3606.7686298076919</v>
      </c>
      <c r="K32" s="13">
        <f t="shared" si="3"/>
        <v>25903.396514423075</v>
      </c>
      <c r="L32" s="13">
        <f t="shared" si="4"/>
        <v>23188.492999999999</v>
      </c>
      <c r="M32" s="13">
        <f t="shared" si="5"/>
        <v>3751.0393749999998</v>
      </c>
      <c r="N32" s="13">
        <f t="shared" si="6"/>
        <v>26939.532374999999</v>
      </c>
    </row>
    <row r="33" spans="1:14" x14ac:dyDescent="0.25">
      <c r="A33" s="3" t="s">
        <v>76</v>
      </c>
      <c r="B33" s="6" t="s">
        <v>5</v>
      </c>
      <c r="C33" s="9">
        <v>50680</v>
      </c>
      <c r="D33" s="9">
        <v>0</v>
      </c>
      <c r="E33" s="7">
        <f t="shared" si="0"/>
        <v>50680</v>
      </c>
      <c r="F33" s="11">
        <v>0.53994490358126734</v>
      </c>
      <c r="G33" s="12">
        <v>21</v>
      </c>
      <c r="H33" s="11">
        <f t="shared" si="7"/>
        <v>0.65333333333333343</v>
      </c>
      <c r="I33" s="13">
        <f t="shared" si="1"/>
        <v>27364.407713498629</v>
      </c>
      <c r="J33" s="13">
        <f t="shared" si="2"/>
        <v>0</v>
      </c>
      <c r="K33" s="13">
        <f t="shared" si="3"/>
        <v>27364.407713498629</v>
      </c>
      <c r="L33" s="13">
        <f t="shared" si="4"/>
        <v>33110.933333333342</v>
      </c>
      <c r="M33" s="13">
        <f t="shared" si="5"/>
        <v>0</v>
      </c>
      <c r="N33" s="13">
        <f t="shared" si="6"/>
        <v>33110.933333333342</v>
      </c>
    </row>
    <row r="34" spans="1:14" x14ac:dyDescent="0.25">
      <c r="A34" s="3" t="s">
        <v>77</v>
      </c>
      <c r="B34" s="6" t="s">
        <v>29</v>
      </c>
      <c r="C34" s="10">
        <v>296</v>
      </c>
      <c r="D34" s="10">
        <v>0</v>
      </c>
      <c r="E34" s="7">
        <f t="shared" si="0"/>
        <v>296</v>
      </c>
      <c r="F34" s="11">
        <v>0.61217948717948711</v>
      </c>
      <c r="G34" s="12">
        <v>4</v>
      </c>
      <c r="H34" s="11">
        <f t="shared" si="7"/>
        <v>0.6366666666666666</v>
      </c>
      <c r="I34" s="13">
        <f t="shared" si="1"/>
        <v>181.20512820512818</v>
      </c>
      <c r="J34" s="13">
        <f t="shared" si="2"/>
        <v>0</v>
      </c>
      <c r="K34" s="13">
        <f t="shared" si="3"/>
        <v>181.20512820512818</v>
      </c>
      <c r="L34" s="13">
        <f t="shared" si="4"/>
        <v>188.45333333333332</v>
      </c>
      <c r="M34" s="13">
        <f t="shared" si="5"/>
        <v>0</v>
      </c>
      <c r="N34" s="13">
        <f t="shared" si="6"/>
        <v>188.45333333333332</v>
      </c>
    </row>
    <row r="35" spans="1:14" x14ac:dyDescent="0.25">
      <c r="A35" s="3" t="s">
        <v>78</v>
      </c>
      <c r="B35" s="6" t="s">
        <v>97</v>
      </c>
      <c r="C35" s="10">
        <v>100</v>
      </c>
      <c r="D35" s="10">
        <v>0</v>
      </c>
      <c r="E35" s="7">
        <f t="shared" si="0"/>
        <v>100</v>
      </c>
      <c r="F35" s="11">
        <v>0.61009615384615379</v>
      </c>
      <c r="G35" s="12">
        <v>4</v>
      </c>
      <c r="H35" s="11">
        <f t="shared" si="7"/>
        <v>0.63449999999999995</v>
      </c>
      <c r="I35" s="13">
        <f t="shared" si="1"/>
        <v>61.00961538461538</v>
      </c>
      <c r="J35" s="13">
        <f t="shared" si="2"/>
        <v>0</v>
      </c>
      <c r="K35" s="13">
        <f t="shared" si="3"/>
        <v>61.00961538461538</v>
      </c>
      <c r="L35" s="13">
        <f t="shared" si="4"/>
        <v>63.449999999999996</v>
      </c>
      <c r="M35" s="13">
        <f t="shared" si="5"/>
        <v>0</v>
      </c>
      <c r="N35" s="13">
        <f t="shared" si="6"/>
        <v>63.449999999999996</v>
      </c>
    </row>
    <row r="36" spans="1:14" x14ac:dyDescent="0.25">
      <c r="A36" s="4" t="s">
        <v>79</v>
      </c>
      <c r="B36" s="6" t="s">
        <v>27</v>
      </c>
      <c r="C36" s="8">
        <v>5354</v>
      </c>
      <c r="D36" s="8">
        <v>12813</v>
      </c>
      <c r="E36" s="7">
        <f t="shared" si="0"/>
        <v>18167</v>
      </c>
      <c r="F36" s="11">
        <v>0.60512820512820509</v>
      </c>
      <c r="G36" s="12">
        <v>4</v>
      </c>
      <c r="H36" s="11">
        <f t="shared" si="7"/>
        <v>0.6293333333333333</v>
      </c>
      <c r="I36" s="13">
        <f t="shared" si="1"/>
        <v>3239.8564102564101</v>
      </c>
      <c r="J36" s="13">
        <f t="shared" si="2"/>
        <v>7753.5076923076922</v>
      </c>
      <c r="K36" s="13">
        <f t="shared" si="3"/>
        <v>10993.364102564103</v>
      </c>
      <c r="L36" s="13">
        <f t="shared" si="4"/>
        <v>3369.4506666666666</v>
      </c>
      <c r="M36" s="13">
        <f t="shared" si="5"/>
        <v>8063.6479999999992</v>
      </c>
      <c r="N36" s="13">
        <f t="shared" si="6"/>
        <v>11433.098666666665</v>
      </c>
    </row>
    <row r="37" spans="1:14" x14ac:dyDescent="0.25">
      <c r="A37" s="3" t="s">
        <v>80</v>
      </c>
      <c r="B37" s="6" t="s">
        <v>14</v>
      </c>
      <c r="C37" s="9">
        <v>129077</v>
      </c>
      <c r="D37" s="9">
        <v>24152</v>
      </c>
      <c r="E37" s="7">
        <f t="shared" si="0"/>
        <v>153229</v>
      </c>
      <c r="F37" s="11">
        <v>0.59093406593406594</v>
      </c>
      <c r="G37" s="12">
        <v>4</v>
      </c>
      <c r="H37" s="11">
        <f t="shared" si="7"/>
        <v>0.61457142857142866</v>
      </c>
      <c r="I37" s="13">
        <f t="shared" si="1"/>
        <v>76275.996428571423</v>
      </c>
      <c r="J37" s="13">
        <f t="shared" si="2"/>
        <v>14272.239560439561</v>
      </c>
      <c r="K37" s="13">
        <f t="shared" si="3"/>
        <v>90548.23598901098</v>
      </c>
      <c r="L37" s="13">
        <f t="shared" si="4"/>
        <v>79327.03628571429</v>
      </c>
      <c r="M37" s="13">
        <f t="shared" si="5"/>
        <v>14843.129142857146</v>
      </c>
      <c r="N37" s="13">
        <f t="shared" si="6"/>
        <v>94170.165428571432</v>
      </c>
    </row>
    <row r="38" spans="1:14" x14ac:dyDescent="0.25">
      <c r="A38" s="4" t="s">
        <v>81</v>
      </c>
      <c r="B38" s="6" t="s">
        <v>23</v>
      </c>
      <c r="C38" s="8">
        <v>3720</v>
      </c>
      <c r="D38" s="8">
        <v>6991</v>
      </c>
      <c r="E38" s="7">
        <f t="shared" si="0"/>
        <v>10711</v>
      </c>
      <c r="F38" s="11">
        <v>0.59014423076923073</v>
      </c>
      <c r="G38" s="12">
        <v>4</v>
      </c>
      <c r="H38" s="11">
        <f t="shared" si="7"/>
        <v>0.61375000000000002</v>
      </c>
      <c r="I38" s="13">
        <f t="shared" si="1"/>
        <v>2195.3365384615381</v>
      </c>
      <c r="J38" s="13">
        <f t="shared" si="2"/>
        <v>4125.6983173076924</v>
      </c>
      <c r="K38" s="13">
        <f t="shared" si="3"/>
        <v>6321.0348557692305</v>
      </c>
      <c r="L38" s="13">
        <f t="shared" si="4"/>
        <v>2283.15</v>
      </c>
      <c r="M38" s="13">
        <f t="shared" si="5"/>
        <v>4290.7262499999997</v>
      </c>
      <c r="N38" s="13">
        <f t="shared" si="6"/>
        <v>6573.8762499999993</v>
      </c>
    </row>
    <row r="39" spans="1:14" x14ac:dyDescent="0.25">
      <c r="A39" s="3" t="s">
        <v>82</v>
      </c>
      <c r="B39" s="6" t="s">
        <v>18</v>
      </c>
      <c r="C39" s="9">
        <v>12301</v>
      </c>
      <c r="D39" s="9">
        <v>3552</v>
      </c>
      <c r="E39" s="7">
        <f t="shared" si="0"/>
        <v>15853</v>
      </c>
      <c r="F39" s="11">
        <v>0.47975206611570248</v>
      </c>
      <c r="G39" s="12">
        <v>21</v>
      </c>
      <c r="H39" s="11">
        <f t="shared" si="7"/>
        <v>0.58050000000000002</v>
      </c>
      <c r="I39" s="13">
        <f t="shared" si="1"/>
        <v>5901.4301652892564</v>
      </c>
      <c r="J39" s="13">
        <f t="shared" si="2"/>
        <v>1704.0793388429752</v>
      </c>
      <c r="K39" s="13">
        <f t="shared" si="3"/>
        <v>7605.5095041322311</v>
      </c>
      <c r="L39" s="13">
        <f t="shared" si="4"/>
        <v>7140.7305000000006</v>
      </c>
      <c r="M39" s="13">
        <f t="shared" si="5"/>
        <v>2061.9360000000001</v>
      </c>
      <c r="N39" s="13">
        <f t="shared" si="6"/>
        <v>9202.6665000000012</v>
      </c>
    </row>
    <row r="40" spans="1:14" x14ac:dyDescent="0.25">
      <c r="A40" s="4" t="s">
        <v>83</v>
      </c>
      <c r="B40" s="6" t="s">
        <v>26</v>
      </c>
      <c r="C40" s="8">
        <v>528</v>
      </c>
      <c r="D40" s="8">
        <v>0</v>
      </c>
      <c r="E40" s="7">
        <f t="shared" si="0"/>
        <v>528</v>
      </c>
      <c r="F40" s="11">
        <v>0.54999999999999993</v>
      </c>
      <c r="G40" s="12">
        <v>4</v>
      </c>
      <c r="H40" s="11">
        <f t="shared" si="7"/>
        <v>0.57199999999999995</v>
      </c>
      <c r="I40" s="13">
        <f t="shared" si="1"/>
        <v>290.39999999999998</v>
      </c>
      <c r="J40" s="13">
        <f t="shared" si="2"/>
        <v>0</v>
      </c>
      <c r="K40" s="13">
        <f t="shared" si="3"/>
        <v>290.39999999999998</v>
      </c>
      <c r="L40" s="13">
        <f t="shared" si="4"/>
        <v>302.01599999999996</v>
      </c>
      <c r="M40" s="13">
        <f t="shared" si="5"/>
        <v>0</v>
      </c>
      <c r="N40" s="13">
        <f t="shared" si="6"/>
        <v>302.01599999999996</v>
      </c>
    </row>
    <row r="41" spans="1:14" x14ac:dyDescent="0.25">
      <c r="A41" s="3" t="s">
        <v>84</v>
      </c>
      <c r="B41" s="6" t="s">
        <v>20</v>
      </c>
      <c r="C41" s="9">
        <v>49016</v>
      </c>
      <c r="D41" s="9">
        <v>8068</v>
      </c>
      <c r="E41" s="7">
        <f t="shared" si="0"/>
        <v>57084</v>
      </c>
      <c r="F41" s="11">
        <v>0.54000686813186816</v>
      </c>
      <c r="G41" s="12">
        <v>4</v>
      </c>
      <c r="H41" s="11">
        <f t="shared" si="7"/>
        <v>0.56160714285714286</v>
      </c>
      <c r="I41" s="13">
        <f t="shared" si="1"/>
        <v>26468.976648351651</v>
      </c>
      <c r="J41" s="13">
        <f t="shared" si="2"/>
        <v>4356.7754120879126</v>
      </c>
      <c r="K41" s="13">
        <f t="shared" si="3"/>
        <v>30825.752060439561</v>
      </c>
      <c r="L41" s="13">
        <f t="shared" si="4"/>
        <v>27527.735714285714</v>
      </c>
      <c r="M41" s="13">
        <f t="shared" si="5"/>
        <v>4531.0464285714288</v>
      </c>
      <c r="N41" s="13">
        <f t="shared" si="6"/>
        <v>32058.782142857144</v>
      </c>
    </row>
    <row r="42" spans="1:14" x14ac:dyDescent="0.25">
      <c r="A42" s="3" t="s">
        <v>85</v>
      </c>
      <c r="B42" s="6" t="s">
        <v>24</v>
      </c>
      <c r="C42" s="9">
        <v>9844</v>
      </c>
      <c r="D42" s="9">
        <v>1750</v>
      </c>
      <c r="E42" s="7">
        <f t="shared" si="0"/>
        <v>11594</v>
      </c>
      <c r="F42" s="11">
        <v>0.53983516483516492</v>
      </c>
      <c r="G42" s="12">
        <v>4</v>
      </c>
      <c r="H42" s="11">
        <f t="shared" si="7"/>
        <v>0.5614285714285715</v>
      </c>
      <c r="I42" s="13">
        <f t="shared" si="1"/>
        <v>5314.1373626373634</v>
      </c>
      <c r="J42" s="13">
        <f t="shared" si="2"/>
        <v>944.71153846153857</v>
      </c>
      <c r="K42" s="13">
        <f t="shared" si="3"/>
        <v>6258.8489010989015</v>
      </c>
      <c r="L42" s="13">
        <f t="shared" si="4"/>
        <v>5526.7028571428582</v>
      </c>
      <c r="M42" s="13">
        <f t="shared" si="5"/>
        <v>982.50000000000011</v>
      </c>
      <c r="N42" s="13">
        <f t="shared" si="6"/>
        <v>6509.2028571428582</v>
      </c>
    </row>
    <row r="43" spans="1:14" x14ac:dyDescent="0.25">
      <c r="A43" s="3" t="s">
        <v>86</v>
      </c>
      <c r="B43" s="6" t="s">
        <v>9</v>
      </c>
      <c r="C43" s="10">
        <v>3308</v>
      </c>
      <c r="D43" s="10">
        <v>793</v>
      </c>
      <c r="E43" s="7">
        <f t="shared" si="0"/>
        <v>4101</v>
      </c>
      <c r="F43" s="11">
        <v>0.52003205128205121</v>
      </c>
      <c r="G43" s="12">
        <v>4</v>
      </c>
      <c r="H43" s="11">
        <f t="shared" si="7"/>
        <v>0.54083333333333328</v>
      </c>
      <c r="I43" s="13">
        <f t="shared" si="1"/>
        <v>1720.2660256410254</v>
      </c>
      <c r="J43" s="13">
        <f t="shared" si="2"/>
        <v>412.38541666666663</v>
      </c>
      <c r="K43" s="13">
        <f t="shared" si="3"/>
        <v>2132.6514423076919</v>
      </c>
      <c r="L43" s="13">
        <f t="shared" si="4"/>
        <v>1789.0766666666664</v>
      </c>
      <c r="M43" s="13">
        <f t="shared" si="5"/>
        <v>428.88083333333327</v>
      </c>
      <c r="N43" s="13">
        <f t="shared" si="6"/>
        <v>2217.9574999999995</v>
      </c>
    </row>
    <row r="44" spans="1:14" x14ac:dyDescent="0.25">
      <c r="A44" s="3" t="s">
        <v>87</v>
      </c>
      <c r="B44" s="6" t="s">
        <v>7</v>
      </c>
      <c r="C44" s="9">
        <v>14115</v>
      </c>
      <c r="D44" s="9">
        <v>1326</v>
      </c>
      <c r="E44" s="7">
        <f t="shared" si="0"/>
        <v>15441</v>
      </c>
      <c r="F44" s="11">
        <v>0.47019230769230769</v>
      </c>
      <c r="G44" s="12">
        <v>4</v>
      </c>
      <c r="H44" s="11">
        <f t="shared" si="7"/>
        <v>0.48899999999999999</v>
      </c>
      <c r="I44" s="13">
        <f t="shared" si="1"/>
        <v>6636.7644230769229</v>
      </c>
      <c r="J44" s="13">
        <f t="shared" si="2"/>
        <v>623.47500000000002</v>
      </c>
      <c r="K44" s="13">
        <f t="shared" si="3"/>
        <v>7260.2394230769232</v>
      </c>
      <c r="L44" s="13">
        <f t="shared" si="4"/>
        <v>6902.2349999999997</v>
      </c>
      <c r="M44" s="13">
        <f t="shared" si="5"/>
        <v>648.41399999999999</v>
      </c>
      <c r="N44" s="13">
        <f t="shared" si="6"/>
        <v>7550.6489999999994</v>
      </c>
    </row>
    <row r="45" spans="1:14" x14ac:dyDescent="0.25">
      <c r="A45" s="3" t="s">
        <v>88</v>
      </c>
      <c r="B45" s="6" t="s">
        <v>21</v>
      </c>
      <c r="C45" s="9">
        <v>15973</v>
      </c>
      <c r="D45" s="9">
        <v>2093</v>
      </c>
      <c r="E45" s="7">
        <f t="shared" si="0"/>
        <v>18066</v>
      </c>
      <c r="F45" s="11">
        <v>0.46991758241758241</v>
      </c>
      <c r="G45" s="12">
        <v>4</v>
      </c>
      <c r="H45" s="11">
        <f t="shared" si="7"/>
        <v>0.48871428571428571</v>
      </c>
      <c r="I45" s="13">
        <f t="shared" si="1"/>
        <v>7505.993543956044</v>
      </c>
      <c r="J45" s="13">
        <f t="shared" si="2"/>
        <v>983.53750000000002</v>
      </c>
      <c r="K45" s="13">
        <f t="shared" si="3"/>
        <v>8489.5310439560435</v>
      </c>
      <c r="L45" s="13">
        <f t="shared" si="4"/>
        <v>7806.2332857142856</v>
      </c>
      <c r="M45" s="13">
        <f t="shared" si="5"/>
        <v>1022.879</v>
      </c>
      <c r="N45" s="13">
        <f t="shared" si="6"/>
        <v>8829.1122857142855</v>
      </c>
    </row>
    <row r="46" spans="1:14" x14ac:dyDescent="0.25">
      <c r="A46" s="5" t="s">
        <v>89</v>
      </c>
      <c r="B46" s="6" t="s">
        <v>36</v>
      </c>
      <c r="C46" s="10">
        <v>0</v>
      </c>
      <c r="D46" s="10">
        <v>8583</v>
      </c>
      <c r="E46" s="7">
        <f t="shared" si="0"/>
        <v>8583</v>
      </c>
      <c r="F46" s="11">
        <v>0.4</v>
      </c>
      <c r="G46" s="12">
        <v>21</v>
      </c>
      <c r="H46" s="11">
        <f t="shared" si="7"/>
        <v>0.48399999999999999</v>
      </c>
      <c r="I46" s="13">
        <f t="shared" si="1"/>
        <v>0</v>
      </c>
      <c r="J46" s="13">
        <f t="shared" si="2"/>
        <v>3433.2000000000003</v>
      </c>
      <c r="K46" s="13">
        <f t="shared" si="3"/>
        <v>3433.2000000000003</v>
      </c>
      <c r="L46" s="13">
        <f t="shared" si="4"/>
        <v>0</v>
      </c>
      <c r="M46" s="13">
        <f t="shared" si="5"/>
        <v>4154.1719999999996</v>
      </c>
      <c r="N46" s="13">
        <f t="shared" si="6"/>
        <v>4154.1719999999996</v>
      </c>
    </row>
    <row r="47" spans="1:14" x14ac:dyDescent="0.25">
      <c r="A47" s="3" t="s">
        <v>90</v>
      </c>
      <c r="B47" s="6" t="s">
        <v>8</v>
      </c>
      <c r="C47" s="9">
        <v>318816</v>
      </c>
      <c r="D47" s="9">
        <v>114545</v>
      </c>
      <c r="E47" s="7">
        <f t="shared" si="0"/>
        <v>433361</v>
      </c>
      <c r="F47" s="11">
        <v>0.45999999999999996</v>
      </c>
      <c r="G47" s="12">
        <v>4</v>
      </c>
      <c r="H47" s="11">
        <f t="shared" si="7"/>
        <v>0.47839999999999999</v>
      </c>
      <c r="I47" s="13">
        <f t="shared" si="1"/>
        <v>146655.35999999999</v>
      </c>
      <c r="J47" s="13">
        <f t="shared" si="2"/>
        <v>52690.7</v>
      </c>
      <c r="K47" s="13">
        <f t="shared" si="3"/>
        <v>199346.06</v>
      </c>
      <c r="L47" s="13">
        <f t="shared" si="4"/>
        <v>152521.57439999998</v>
      </c>
      <c r="M47" s="13">
        <f t="shared" si="5"/>
        <v>54798.328000000001</v>
      </c>
      <c r="N47" s="13">
        <f t="shared" si="6"/>
        <v>207319.90239999999</v>
      </c>
    </row>
    <row r="48" spans="1:14" x14ac:dyDescent="0.25">
      <c r="A48" s="3" t="s">
        <v>91</v>
      </c>
      <c r="B48" s="6" t="s">
        <v>22</v>
      </c>
      <c r="C48" s="9">
        <v>228042</v>
      </c>
      <c r="D48" s="9">
        <v>20095</v>
      </c>
      <c r="E48" s="7">
        <f t="shared" si="0"/>
        <v>248137</v>
      </c>
      <c r="F48" s="11">
        <v>0.43996655518394645</v>
      </c>
      <c r="G48" s="12">
        <v>4</v>
      </c>
      <c r="H48" s="11">
        <f t="shared" si="7"/>
        <v>0.45756521739130435</v>
      </c>
      <c r="I48" s="13">
        <f t="shared" si="1"/>
        <v>100330.85317725752</v>
      </c>
      <c r="J48" s="13">
        <f t="shared" si="2"/>
        <v>8841.1279264214045</v>
      </c>
      <c r="K48" s="13">
        <f t="shared" si="3"/>
        <v>109171.98110367893</v>
      </c>
      <c r="L48" s="13">
        <f t="shared" si="4"/>
        <v>104344.08730434782</v>
      </c>
      <c r="M48" s="13">
        <f t="shared" si="5"/>
        <v>9194.7730434782607</v>
      </c>
      <c r="N48" s="13">
        <f t="shared" si="6"/>
        <v>113538.86034782608</v>
      </c>
    </row>
    <row r="49" spans="1:14" x14ac:dyDescent="0.25">
      <c r="A49" s="3" t="s">
        <v>92</v>
      </c>
      <c r="B49" s="6" t="s">
        <v>95</v>
      </c>
      <c r="C49" s="9">
        <v>494557</v>
      </c>
      <c r="D49" s="9">
        <v>147979</v>
      </c>
      <c r="E49" s="7">
        <f t="shared" si="0"/>
        <v>642536</v>
      </c>
      <c r="F49" s="11">
        <v>7.4999999999999997E-2</v>
      </c>
      <c r="G49" s="12">
        <v>4</v>
      </c>
      <c r="H49" s="11">
        <f t="shared" si="7"/>
        <v>7.8E-2</v>
      </c>
      <c r="I49" s="13">
        <f t="shared" si="1"/>
        <v>37091.775000000001</v>
      </c>
      <c r="J49" s="13">
        <f t="shared" si="2"/>
        <v>11098.424999999999</v>
      </c>
      <c r="K49" s="13">
        <f t="shared" si="3"/>
        <v>48190.2</v>
      </c>
      <c r="L49" s="13">
        <f t="shared" si="4"/>
        <v>38575.446000000004</v>
      </c>
      <c r="M49" s="13">
        <f t="shared" si="5"/>
        <v>11542.361999999999</v>
      </c>
      <c r="N49" s="13">
        <f t="shared" si="6"/>
        <v>50117.808000000005</v>
      </c>
    </row>
    <row r="50" spans="1:14" ht="15.75" x14ac:dyDescent="0.25">
      <c r="B50" s="14" t="s">
        <v>106</v>
      </c>
      <c r="I50" s="15">
        <f>SUM(I4:I49)</f>
        <v>594178.19547482731</v>
      </c>
      <c r="J50" s="15">
        <f t="shared" ref="J50:N50" si="8">SUM(J4:J49)</f>
        <v>161578.4069028919</v>
      </c>
      <c r="K50" s="15">
        <f t="shared" si="8"/>
        <v>755756.60237771925</v>
      </c>
      <c r="L50" s="15">
        <f t="shared" si="8"/>
        <v>632336.36567577638</v>
      </c>
      <c r="M50" s="15">
        <f t="shared" si="8"/>
        <v>174401.50884966872</v>
      </c>
      <c r="N50" s="15">
        <f t="shared" si="8"/>
        <v>806737.87452544516</v>
      </c>
    </row>
  </sheetData>
  <autoFilter ref="A3:N49" xr:uid="{0A0A80DA-342C-4E4A-9790-141859AFA83B}"/>
  <pageMargins left="0.7" right="0.7" top="0.75" bottom="0.75" header="0.3" footer="0.3"/>
  <pageSetup paperSize="9" orientation="portrait" horizontalDpi="1200" verticalDpi="1200" r:id="rId1"/>
  <ignoredErrors>
    <ignoredError sqref="M4:M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Full2</vt:lpstr>
    </vt:vector>
  </TitlesOfParts>
  <Company>IcsGirona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Montse Garcia Torres</cp:lastModifiedBy>
  <dcterms:created xsi:type="dcterms:W3CDTF">2019-11-14T15:00:11Z</dcterms:created>
  <dcterms:modified xsi:type="dcterms:W3CDTF">2024-05-02T08:09:49Z</dcterms:modified>
</cp:coreProperties>
</file>