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CONTRACTACIONS\GESTIO\EXPEDIENTS\EXPEDIENTS 2023\275-2023 SARHA Servei d'impressió de desplegables i cartells- GTM 71927\RECTIFICACIÓ\"/>
    </mc:Choice>
  </mc:AlternateContent>
  <bookViews>
    <workbookView xWindow="0" yWindow="0" windowWidth="28800" windowHeight="10245" tabRatio="500"/>
  </bookViews>
  <sheets>
    <sheet name="IMPRESSIÓ CARTELLS I PROGRAMES" sheetId="1" r:id="rId1"/>
  </sheets>
  <definedNames>
    <definedName name="_xlnm._FilterDatabase" localSheetId="0" hidden="1">'IMPRESSIÓ CARTELLS I PROGRAMES'!$A$1:$S$1</definedName>
    <definedName name="_xlnm.Print_Titles" localSheetId="0">'IMPRESSIÓ CARTELLS I PROGRAMES'!$1:$4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5" i="1" l="1"/>
  <c r="K55" i="1" s="1"/>
  <c r="K54" i="1"/>
  <c r="I54" i="1"/>
  <c r="I53" i="1"/>
  <c r="K53" i="1" s="1"/>
  <c r="I52" i="1"/>
  <c r="K52" i="1" s="1"/>
  <c r="K51" i="1"/>
  <c r="I51" i="1"/>
  <c r="I50" i="1"/>
  <c r="K50" i="1" s="1"/>
  <c r="I49" i="1"/>
  <c r="K49" i="1" s="1"/>
  <c r="K48" i="1"/>
  <c r="I48" i="1"/>
  <c r="I47" i="1"/>
  <c r="K47" i="1" s="1"/>
  <c r="I46" i="1"/>
  <c r="K46" i="1" s="1"/>
  <c r="K45" i="1"/>
  <c r="I45" i="1"/>
  <c r="I44" i="1"/>
  <c r="K44" i="1" s="1"/>
  <c r="I43" i="1"/>
  <c r="K43" i="1" s="1"/>
  <c r="K42" i="1"/>
  <c r="I42" i="1"/>
  <c r="I41" i="1"/>
  <c r="K41" i="1" s="1"/>
  <c r="I40" i="1"/>
  <c r="K40" i="1" s="1"/>
  <c r="K39" i="1"/>
  <c r="I39" i="1"/>
  <c r="I38" i="1"/>
  <c r="K38" i="1" s="1"/>
  <c r="I37" i="1"/>
  <c r="K37" i="1" s="1"/>
  <c r="K36" i="1"/>
  <c r="I36" i="1"/>
  <c r="I35" i="1"/>
  <c r="K35" i="1" s="1"/>
  <c r="I34" i="1"/>
  <c r="K34" i="1" s="1"/>
  <c r="K33" i="1"/>
  <c r="I33" i="1"/>
  <c r="I32" i="1"/>
  <c r="K32" i="1" s="1"/>
  <c r="I31" i="1"/>
  <c r="K31" i="1" s="1"/>
  <c r="K30" i="1"/>
  <c r="I30" i="1"/>
  <c r="I29" i="1"/>
  <c r="K29" i="1" s="1"/>
  <c r="I28" i="1"/>
  <c r="K28" i="1" s="1"/>
  <c r="K27" i="1"/>
  <c r="I27" i="1"/>
  <c r="I26" i="1"/>
  <c r="K26" i="1" s="1"/>
  <c r="I25" i="1"/>
  <c r="K25" i="1" s="1"/>
  <c r="K24" i="1"/>
  <c r="I24" i="1"/>
  <c r="I23" i="1"/>
  <c r="K23" i="1" s="1"/>
  <c r="I22" i="1"/>
  <c r="K22" i="1" s="1"/>
  <c r="K21" i="1"/>
  <c r="I21" i="1"/>
  <c r="I20" i="1"/>
  <c r="K20" i="1" s="1"/>
  <c r="I19" i="1"/>
  <c r="K19" i="1" s="1"/>
  <c r="K18" i="1"/>
  <c r="I18" i="1"/>
  <c r="I17" i="1"/>
  <c r="K17" i="1" s="1"/>
  <c r="I16" i="1"/>
  <c r="K16" i="1" s="1"/>
  <c r="K15" i="1"/>
  <c r="I15" i="1"/>
  <c r="I14" i="1"/>
  <c r="K14" i="1" s="1"/>
  <c r="I13" i="1"/>
  <c r="K13" i="1" s="1"/>
  <c r="K12" i="1"/>
  <c r="I12" i="1"/>
  <c r="I11" i="1"/>
  <c r="K11" i="1" s="1"/>
  <c r="I10" i="1"/>
  <c r="K10" i="1" s="1"/>
  <c r="K9" i="1"/>
  <c r="I9" i="1"/>
  <c r="I8" i="1"/>
  <c r="K8" i="1" s="1"/>
  <c r="I7" i="1"/>
  <c r="K7" i="1" s="1"/>
  <c r="N182" i="1" l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4" i="1"/>
  <c r="N163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0" i="1"/>
  <c r="N129" i="1"/>
  <c r="N128" i="1"/>
  <c r="N127" i="1"/>
  <c r="N126" i="1"/>
  <c r="N125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0" i="1"/>
  <c r="N99" i="1"/>
  <c r="N98" i="1"/>
  <c r="N97" i="1"/>
  <c r="N96" i="1"/>
  <c r="N95" i="1"/>
  <c r="N94" i="1"/>
  <c r="N93" i="1"/>
  <c r="N88" i="1"/>
  <c r="N87" i="1"/>
  <c r="N86" i="1"/>
  <c r="N85" i="1"/>
  <c r="N80" i="1"/>
  <c r="N79" i="1"/>
  <c r="N78" i="1"/>
  <c r="N77" i="1"/>
  <c r="N76" i="1"/>
  <c r="N75" i="1"/>
  <c r="N74" i="1"/>
  <c r="N73" i="1"/>
  <c r="N72" i="1"/>
  <c r="N71" i="1"/>
  <c r="N70" i="1"/>
  <c r="N69" i="1"/>
  <c r="N64" i="1"/>
  <c r="N63" i="1"/>
  <c r="N62" i="1"/>
  <c r="N61" i="1"/>
  <c r="N60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165" i="1" l="1"/>
  <c r="N196" i="1" l="1"/>
  <c r="N159" i="1"/>
  <c r="N195" i="1" s="1"/>
  <c r="N131" i="1"/>
  <c r="N194" i="1" s="1"/>
  <c r="N121" i="1" l="1"/>
  <c r="N193" i="1" s="1"/>
  <c r="N101" i="1"/>
  <c r="N192" i="1" s="1"/>
  <c r="N89" i="1"/>
  <c r="N191" i="1" s="1"/>
  <c r="N81" i="1"/>
  <c r="N190" i="1" s="1"/>
  <c r="N65" i="1"/>
  <c r="N189" i="1" s="1"/>
  <c r="N56" i="1"/>
  <c r="N188" i="1" s="1"/>
  <c r="N183" i="1"/>
  <c r="N197" i="1" s="1"/>
  <c r="P148" i="1"/>
  <c r="R148" i="1" s="1"/>
  <c r="M183" i="1" l="1"/>
  <c r="F183" i="1"/>
  <c r="M165" i="1"/>
  <c r="F165" i="1"/>
  <c r="M159" i="1"/>
  <c r="F159" i="1"/>
  <c r="M131" i="1"/>
  <c r="F131" i="1"/>
  <c r="M121" i="1"/>
  <c r="F121" i="1"/>
  <c r="M101" i="1"/>
  <c r="F101" i="1"/>
  <c r="M89" i="1"/>
  <c r="F89" i="1"/>
  <c r="M81" i="1"/>
  <c r="F81" i="1"/>
  <c r="M65" i="1"/>
  <c r="F65" i="1"/>
  <c r="M56" i="1"/>
  <c r="F56" i="1"/>
  <c r="N198" i="1" l="1"/>
  <c r="P7" i="1"/>
  <c r="P145" i="1" l="1"/>
  <c r="R145" i="1" s="1"/>
  <c r="I145" i="1"/>
  <c r="K145" i="1" s="1"/>
  <c r="I148" i="1" l="1"/>
  <c r="K148" i="1" s="1"/>
  <c r="M197" i="1" l="1"/>
  <c r="M196" i="1"/>
  <c r="M194" i="1"/>
  <c r="M193" i="1"/>
  <c r="M192" i="1"/>
  <c r="M191" i="1"/>
  <c r="M190" i="1"/>
  <c r="M189" i="1"/>
  <c r="M188" i="1"/>
  <c r="G197" i="1"/>
  <c r="G196" i="1"/>
  <c r="G194" i="1"/>
  <c r="G193" i="1"/>
  <c r="G192" i="1"/>
  <c r="G191" i="1"/>
  <c r="G190" i="1"/>
  <c r="G189" i="1"/>
  <c r="G188" i="1"/>
  <c r="I182" i="1"/>
  <c r="K182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1" i="1"/>
  <c r="K171" i="1" s="1"/>
  <c r="I170" i="1"/>
  <c r="K170" i="1" s="1"/>
  <c r="I169" i="1"/>
  <c r="K169" i="1" s="1"/>
  <c r="I164" i="1"/>
  <c r="K164" i="1" s="1"/>
  <c r="I163" i="1"/>
  <c r="K163" i="1" s="1"/>
  <c r="P182" i="1"/>
  <c r="R182" i="1" s="1"/>
  <c r="P181" i="1"/>
  <c r="R181" i="1" s="1"/>
  <c r="P180" i="1"/>
  <c r="R180" i="1" s="1"/>
  <c r="P179" i="1"/>
  <c r="R179" i="1" s="1"/>
  <c r="P178" i="1"/>
  <c r="R178" i="1" s="1"/>
  <c r="P177" i="1"/>
  <c r="R177" i="1" s="1"/>
  <c r="P176" i="1"/>
  <c r="R176" i="1" s="1"/>
  <c r="P175" i="1"/>
  <c r="R175" i="1" s="1"/>
  <c r="P174" i="1"/>
  <c r="R174" i="1" s="1"/>
  <c r="P173" i="1"/>
  <c r="R173" i="1" s="1"/>
  <c r="P172" i="1"/>
  <c r="R172" i="1" s="1"/>
  <c r="P171" i="1"/>
  <c r="R171" i="1" s="1"/>
  <c r="P170" i="1"/>
  <c r="R170" i="1" s="1"/>
  <c r="P169" i="1"/>
  <c r="R169" i="1" s="1"/>
  <c r="P164" i="1"/>
  <c r="R164" i="1" s="1"/>
  <c r="P163" i="1"/>
  <c r="R163" i="1" s="1"/>
  <c r="P127" i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147" i="1"/>
  <c r="K147" i="1" s="1"/>
  <c r="I146" i="1"/>
  <c r="K146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R165" i="1" l="1"/>
  <c r="O196" i="1" s="1"/>
  <c r="K165" i="1"/>
  <c r="H196" i="1" s="1"/>
  <c r="I165" i="1"/>
  <c r="P165" i="1"/>
  <c r="I159" i="1"/>
  <c r="P183" i="1"/>
  <c r="R183" i="1"/>
  <c r="O197" i="1" s="1"/>
  <c r="I183" i="1"/>
  <c r="K183" i="1"/>
  <c r="H197" i="1" s="1"/>
  <c r="I130" i="1"/>
  <c r="P158" i="1"/>
  <c r="R158" i="1" s="1"/>
  <c r="P157" i="1"/>
  <c r="R157" i="1" s="1"/>
  <c r="P156" i="1"/>
  <c r="R156" i="1" s="1"/>
  <c r="P155" i="1"/>
  <c r="R155" i="1" s="1"/>
  <c r="P154" i="1"/>
  <c r="R154" i="1" s="1"/>
  <c r="P153" i="1"/>
  <c r="R153" i="1" s="1"/>
  <c r="P152" i="1"/>
  <c r="R152" i="1" s="1"/>
  <c r="P151" i="1"/>
  <c r="R151" i="1" s="1"/>
  <c r="P150" i="1"/>
  <c r="R150" i="1" s="1"/>
  <c r="P149" i="1"/>
  <c r="R149" i="1" s="1"/>
  <c r="P147" i="1"/>
  <c r="R147" i="1" s="1"/>
  <c r="P146" i="1"/>
  <c r="R146" i="1" s="1"/>
  <c r="P144" i="1"/>
  <c r="R144" i="1" s="1"/>
  <c r="P143" i="1"/>
  <c r="R143" i="1" s="1"/>
  <c r="P142" i="1"/>
  <c r="R142" i="1" s="1"/>
  <c r="P141" i="1"/>
  <c r="R141" i="1" s="1"/>
  <c r="P140" i="1"/>
  <c r="R140" i="1" s="1"/>
  <c r="P139" i="1"/>
  <c r="R139" i="1" s="1"/>
  <c r="P138" i="1"/>
  <c r="R138" i="1" s="1"/>
  <c r="P137" i="1"/>
  <c r="R137" i="1" s="1"/>
  <c r="P136" i="1"/>
  <c r="R136" i="1" s="1"/>
  <c r="P135" i="1"/>
  <c r="P129" i="1"/>
  <c r="K159" i="1" l="1"/>
  <c r="H195" i="1" s="1"/>
  <c r="R135" i="1"/>
  <c r="R159" i="1" s="1"/>
  <c r="O195" i="1" s="1"/>
  <c r="P159" i="1"/>
  <c r="P130" i="1" l="1"/>
  <c r="R129" i="1"/>
  <c r="P128" i="1"/>
  <c r="R128" i="1" s="1"/>
  <c r="R127" i="1"/>
  <c r="P126" i="1"/>
  <c r="R126" i="1" s="1"/>
  <c r="P125" i="1"/>
  <c r="R125" i="1" s="1"/>
  <c r="R130" i="1"/>
  <c r="K130" i="1"/>
  <c r="I129" i="1"/>
  <c r="K129" i="1" s="1"/>
  <c r="I128" i="1"/>
  <c r="K128" i="1" s="1"/>
  <c r="I127" i="1"/>
  <c r="K127" i="1" s="1"/>
  <c r="I126" i="1"/>
  <c r="K126" i="1" s="1"/>
  <c r="I125" i="1"/>
  <c r="K125" i="1" s="1"/>
  <c r="K131" i="1" l="1"/>
  <c r="H194" i="1" s="1"/>
  <c r="I131" i="1"/>
  <c r="P131" i="1"/>
  <c r="R131" i="1"/>
  <c r="O194" i="1" s="1"/>
  <c r="P120" i="1" l="1"/>
  <c r="R120" i="1" s="1"/>
  <c r="P119" i="1"/>
  <c r="R119" i="1" s="1"/>
  <c r="P118" i="1"/>
  <c r="R118" i="1" s="1"/>
  <c r="P117" i="1"/>
  <c r="R117" i="1" s="1"/>
  <c r="P116" i="1"/>
  <c r="R116" i="1" s="1"/>
  <c r="P115" i="1"/>
  <c r="R115" i="1" s="1"/>
  <c r="P114" i="1"/>
  <c r="R114" i="1" s="1"/>
  <c r="P113" i="1"/>
  <c r="R113" i="1" s="1"/>
  <c r="P112" i="1"/>
  <c r="R112" i="1" s="1"/>
  <c r="P111" i="1"/>
  <c r="R111" i="1" s="1"/>
  <c r="P110" i="1"/>
  <c r="R110" i="1" s="1"/>
  <c r="P109" i="1"/>
  <c r="R109" i="1" s="1"/>
  <c r="P108" i="1"/>
  <c r="R108" i="1" s="1"/>
  <c r="P107" i="1"/>
  <c r="R107" i="1" s="1"/>
  <c r="P106" i="1"/>
  <c r="R106" i="1" s="1"/>
  <c r="P105" i="1"/>
  <c r="R105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K121" i="1" l="1"/>
  <c r="H193" i="1" s="1"/>
  <c r="I121" i="1"/>
  <c r="R121" i="1"/>
  <c r="O193" i="1" s="1"/>
  <c r="P121" i="1"/>
  <c r="P100" i="1" l="1"/>
  <c r="R100" i="1" s="1"/>
  <c r="P99" i="1"/>
  <c r="R99" i="1" s="1"/>
  <c r="P98" i="1"/>
  <c r="R98" i="1" s="1"/>
  <c r="P97" i="1"/>
  <c r="R97" i="1" s="1"/>
  <c r="P96" i="1"/>
  <c r="R96" i="1" s="1"/>
  <c r="P95" i="1"/>
  <c r="R95" i="1" s="1"/>
  <c r="P94" i="1"/>
  <c r="R94" i="1" s="1"/>
  <c r="P93" i="1"/>
  <c r="R93" i="1" s="1"/>
  <c r="I100" i="1"/>
  <c r="K100" i="1" s="1"/>
  <c r="I99" i="1"/>
  <c r="K99" i="1" s="1"/>
  <c r="I98" i="1"/>
  <c r="K98" i="1" s="1"/>
  <c r="I97" i="1"/>
  <c r="K97" i="1" s="1"/>
  <c r="I96" i="1"/>
  <c r="I95" i="1"/>
  <c r="K95" i="1" s="1"/>
  <c r="I94" i="1"/>
  <c r="K94" i="1" s="1"/>
  <c r="I93" i="1"/>
  <c r="K93" i="1" s="1"/>
  <c r="R101" i="1" l="1"/>
  <c r="O192" i="1" s="1"/>
  <c r="P101" i="1"/>
  <c r="I101" i="1"/>
  <c r="K96" i="1"/>
  <c r="K101" i="1" s="1"/>
  <c r="H192" i="1" s="1"/>
  <c r="P88" i="1" l="1"/>
  <c r="R88" i="1" s="1"/>
  <c r="P87" i="1"/>
  <c r="R87" i="1" s="1"/>
  <c r="P86" i="1"/>
  <c r="R86" i="1" s="1"/>
  <c r="P85" i="1"/>
  <c r="R85" i="1" s="1"/>
  <c r="I60" i="1"/>
  <c r="I61" i="1"/>
  <c r="I62" i="1"/>
  <c r="I63" i="1"/>
  <c r="I64" i="1"/>
  <c r="I88" i="1"/>
  <c r="K88" i="1" s="1"/>
  <c r="I87" i="1"/>
  <c r="K87" i="1" s="1"/>
  <c r="I86" i="1"/>
  <c r="K86" i="1" s="1"/>
  <c r="I85" i="1"/>
  <c r="K85" i="1" s="1"/>
  <c r="P80" i="1"/>
  <c r="R80" i="1" s="1"/>
  <c r="P79" i="1"/>
  <c r="R79" i="1" s="1"/>
  <c r="P78" i="1"/>
  <c r="R78" i="1" s="1"/>
  <c r="P77" i="1"/>
  <c r="R77" i="1" s="1"/>
  <c r="P76" i="1"/>
  <c r="R76" i="1" s="1"/>
  <c r="P75" i="1"/>
  <c r="R75" i="1" s="1"/>
  <c r="P74" i="1"/>
  <c r="R74" i="1" s="1"/>
  <c r="P73" i="1"/>
  <c r="R73" i="1" s="1"/>
  <c r="P72" i="1"/>
  <c r="R72" i="1" s="1"/>
  <c r="P71" i="1"/>
  <c r="R71" i="1" s="1"/>
  <c r="P70" i="1"/>
  <c r="R70" i="1" s="1"/>
  <c r="P69" i="1"/>
  <c r="R69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P89" i="1" l="1"/>
  <c r="R89" i="1"/>
  <c r="O191" i="1" s="1"/>
  <c r="R81" i="1"/>
  <c r="O190" i="1" s="1"/>
  <c r="P81" i="1"/>
  <c r="K63" i="1"/>
  <c r="I89" i="1"/>
  <c r="K89" i="1"/>
  <c r="H191" i="1" s="1"/>
  <c r="I81" i="1"/>
  <c r="K81" i="1"/>
  <c r="H190" i="1" s="1"/>
  <c r="P64" i="1"/>
  <c r="R64" i="1" s="1"/>
  <c r="P63" i="1"/>
  <c r="R63" i="1" s="1"/>
  <c r="P62" i="1"/>
  <c r="R62" i="1" s="1"/>
  <c r="P61" i="1"/>
  <c r="R61" i="1" s="1"/>
  <c r="P60" i="1"/>
  <c r="K62" i="1"/>
  <c r="K61" i="1"/>
  <c r="K60" i="1"/>
  <c r="P65" i="1" l="1"/>
  <c r="R60" i="1"/>
  <c r="R65" i="1" s="1"/>
  <c r="O189" i="1" s="1"/>
  <c r="K64" i="1"/>
  <c r="K65" i="1" s="1"/>
  <c r="H189" i="1" s="1"/>
  <c r="I65" i="1"/>
  <c r="P55" i="1" l="1"/>
  <c r="R55" i="1" s="1"/>
  <c r="P54" i="1"/>
  <c r="R54" i="1" s="1"/>
  <c r="P53" i="1"/>
  <c r="R53" i="1" s="1"/>
  <c r="P52" i="1"/>
  <c r="R52" i="1" s="1"/>
  <c r="P51" i="1"/>
  <c r="R51" i="1" s="1"/>
  <c r="P50" i="1"/>
  <c r="R50" i="1" s="1"/>
  <c r="P49" i="1"/>
  <c r="R49" i="1" s="1"/>
  <c r="P48" i="1"/>
  <c r="R48" i="1" s="1"/>
  <c r="P47" i="1"/>
  <c r="R47" i="1" s="1"/>
  <c r="P46" i="1"/>
  <c r="R46" i="1" s="1"/>
  <c r="P45" i="1"/>
  <c r="R45" i="1" s="1"/>
  <c r="P44" i="1"/>
  <c r="R44" i="1" s="1"/>
  <c r="P43" i="1"/>
  <c r="R43" i="1" s="1"/>
  <c r="P42" i="1"/>
  <c r="R42" i="1" s="1"/>
  <c r="P41" i="1"/>
  <c r="R41" i="1" s="1"/>
  <c r="P40" i="1"/>
  <c r="R40" i="1" s="1"/>
  <c r="P39" i="1"/>
  <c r="R39" i="1" s="1"/>
  <c r="P38" i="1"/>
  <c r="R38" i="1" s="1"/>
  <c r="P37" i="1"/>
  <c r="R37" i="1" s="1"/>
  <c r="P36" i="1"/>
  <c r="R36" i="1" s="1"/>
  <c r="P35" i="1"/>
  <c r="R35" i="1" s="1"/>
  <c r="P34" i="1"/>
  <c r="R34" i="1" s="1"/>
  <c r="P33" i="1"/>
  <c r="R33" i="1" s="1"/>
  <c r="P32" i="1"/>
  <c r="R32" i="1" s="1"/>
  <c r="P31" i="1"/>
  <c r="R31" i="1" s="1"/>
  <c r="P30" i="1"/>
  <c r="R30" i="1" s="1"/>
  <c r="P29" i="1"/>
  <c r="R29" i="1" s="1"/>
  <c r="P28" i="1"/>
  <c r="R28" i="1" s="1"/>
  <c r="P27" i="1"/>
  <c r="R27" i="1" s="1"/>
  <c r="P26" i="1"/>
  <c r="R26" i="1" s="1"/>
  <c r="P25" i="1"/>
  <c r="R25" i="1" s="1"/>
  <c r="P24" i="1"/>
  <c r="R24" i="1" s="1"/>
  <c r="P23" i="1"/>
  <c r="R23" i="1" s="1"/>
  <c r="P22" i="1"/>
  <c r="R22" i="1" s="1"/>
  <c r="P21" i="1"/>
  <c r="R21" i="1" s="1"/>
  <c r="P20" i="1"/>
  <c r="R20" i="1" s="1"/>
  <c r="P19" i="1"/>
  <c r="R19" i="1" s="1"/>
  <c r="P18" i="1"/>
  <c r="R18" i="1" s="1"/>
  <c r="P17" i="1"/>
  <c r="R17" i="1" s="1"/>
  <c r="P16" i="1"/>
  <c r="R16" i="1" s="1"/>
  <c r="P15" i="1"/>
  <c r="R15" i="1" s="1"/>
  <c r="P14" i="1"/>
  <c r="R14" i="1" s="1"/>
  <c r="P13" i="1"/>
  <c r="R13" i="1" s="1"/>
  <c r="P12" i="1"/>
  <c r="R12" i="1" s="1"/>
  <c r="P11" i="1"/>
  <c r="P10" i="1"/>
  <c r="R10" i="1" s="1"/>
  <c r="P9" i="1"/>
  <c r="R9" i="1" s="1"/>
  <c r="P8" i="1"/>
  <c r="R8" i="1" s="1"/>
  <c r="P56" i="1" l="1"/>
  <c r="R11" i="1"/>
  <c r="R7" i="1"/>
  <c r="R56" i="1" l="1"/>
  <c r="O188" i="1" l="1"/>
  <c r="O198" i="1" s="1"/>
  <c r="K56" i="1"/>
  <c r="I56" i="1"/>
  <c r="H198" i="1" l="1"/>
  <c r="H188" i="1"/>
</calcChain>
</file>

<file path=xl/sharedStrings.xml><?xml version="1.0" encoding="utf-8"?>
<sst xmlns="http://schemas.openxmlformats.org/spreadsheetml/2006/main" count="818" uniqueCount="387">
  <si>
    <t>SERVEI D'IMPRESSIÓ DE CARTELLS I PROGRAMES</t>
  </si>
  <si>
    <t>Producte</t>
  </si>
  <si>
    <t>Mida obert</t>
  </si>
  <si>
    <t>Mida tancat</t>
  </si>
  <si>
    <t>Descripció paper i plegat</t>
  </si>
  <si>
    <t>Tintes</t>
  </si>
  <si>
    <t>Termini Max lliurament (dies lab)</t>
  </si>
  <si>
    <t xml:space="preserve">Unitats </t>
  </si>
  <si>
    <t>PREU LICITACIO unitari S/IVA</t>
  </si>
  <si>
    <t>PREU LICITACIO x treball S/IVA</t>
  </si>
  <si>
    <t>vegades any</t>
  </si>
  <si>
    <t>PREU LICITACIO ANUAL S/IVA</t>
  </si>
  <si>
    <t>Guies de recursos de les Biblioteques de Mataró</t>
  </si>
  <si>
    <t>628x297 mm</t>
  </si>
  <si>
    <t>297x210 mm - 6 pàgines, plegat en tríptic envoltant + fendit</t>
  </si>
  <si>
    <t>Paper òfset blanc de 200 gr/m²</t>
  </si>
  <si>
    <t>4+4</t>
  </si>
  <si>
    <t>Punt de llibre de la BPF</t>
  </si>
  <si>
    <t>48x210 mm</t>
  </si>
  <si>
    <t>Paper estucat semimat de 300 gr/m²</t>
  </si>
  <si>
    <t>Programa d'activitats de les Biblioteques de Mataró (x3)</t>
  </si>
  <si>
    <t>296x210 mm</t>
  </si>
  <si>
    <t>148x210 mm</t>
  </si>
  <si>
    <t>40 pàgines de paper òfset blanc de 120 gr/m² enquadernat amb grapes</t>
  </si>
  <si>
    <t>24 pàgines de paper òfset blanc de 120 gr/m² enquadernat amb grapes</t>
  </si>
  <si>
    <t>Cartell Mostra de Bolets</t>
  </si>
  <si>
    <t>297x420 mm</t>
  </si>
  <si>
    <t>Paper òfset blanc de 140 gr/m²</t>
  </si>
  <si>
    <t>4+0</t>
  </si>
  <si>
    <t>Programa díptic Mostra de Bolets</t>
  </si>
  <si>
    <t>200x210 mm</t>
  </si>
  <si>
    <t>100x210 mm - díptic</t>
  </si>
  <si>
    <t>Paper òfset blanc de 160 gr/m²</t>
  </si>
  <si>
    <t>Programa desplegable d'exposicions del Museu de Mataró</t>
  </si>
  <si>
    <t>105 x 150 mm</t>
  </si>
  <si>
    <t>210x150 mm</t>
  </si>
  <si>
    <t>Paper òfset reciclat de 140 gr/m²</t>
  </si>
  <si>
    <t xml:space="preserve">4+1 </t>
  </si>
  <si>
    <t>Fulletó Exposició Museu de Mataró</t>
  </si>
  <si>
    <t xml:space="preserve"> 4 pàgines paper estucat semimat de 150 gr/m² grapat</t>
  </si>
  <si>
    <t xml:space="preserve"> 8 pàgines paper estucat semimat de 150 gr/m² grapat</t>
  </si>
  <si>
    <t>12 pàgines paper estucat semimat de 150 gr/m² grapat</t>
  </si>
  <si>
    <t>16 pàgines paper estucat semimat de 150 gr/m² grapat</t>
  </si>
  <si>
    <t>24 pàgines paper estucat semimat de 150 gr/m² grapat</t>
  </si>
  <si>
    <t>Cartell d'exposicions del Museu de Mataró</t>
  </si>
  <si>
    <t>260 x 420 mm</t>
  </si>
  <si>
    <t>Paper estucat semimat de 150 gr/m²</t>
  </si>
  <si>
    <t>Postal del Museu de Mataró</t>
  </si>
  <si>
    <t>105x150 mm</t>
  </si>
  <si>
    <t>4+1</t>
  </si>
  <si>
    <t>Postals La Presó</t>
  </si>
  <si>
    <t>148 x 210 mm</t>
  </si>
  <si>
    <t>Paper Shiro Echo Recycled de 350 gr/m²</t>
  </si>
  <si>
    <t>1+4</t>
  </si>
  <si>
    <t>Díptic La Presó</t>
  </si>
  <si>
    <t>295x210 mm</t>
  </si>
  <si>
    <t>Paper òfset de 90 gr/m²</t>
  </si>
  <si>
    <t>Llibret Exposició MAC</t>
  </si>
  <si>
    <t xml:space="preserve">296x210 mm </t>
  </si>
  <si>
    <t xml:space="preserve">148x210 mm </t>
  </si>
  <si>
    <t xml:space="preserve"> 8 pàgines paper òfset  de 150 gr/m² grapat</t>
  </si>
  <si>
    <t>Fulletó Mercat del Film</t>
  </si>
  <si>
    <t>Fuletó exposició fotogràfica Les Santes</t>
  </si>
  <si>
    <t>Quadern educatiu del M|A|C</t>
  </si>
  <si>
    <t>297x210 mm. Interior petit: 235x175 mm. Coberta assimètrica: 208x210 mm</t>
  </si>
  <si>
    <t>148 x 210 mm. Interior petit: 117,5 x 175 mm / Coberta assimètrica: Portada 60 mm + Contraportada 148 mm</t>
  </si>
  <si>
    <t>Coberta: Paper òfset blanc de 250 gr/m².  Interior gran i petit: Paper òfset blanc de 120 gr/m². Enquadernat amb grapa. La portada deixa veure els 2 interiors. L'interior petit va caiptulat pel peu. Visualment veurem la coberta més petita (6 cm) + 8 pàgines interior petit + 16 pàgines Interior gran + 8 pàgines interior petit + contraportada (14,8 cm)</t>
  </si>
  <si>
    <t xml:space="preserve">Coberta 4 pàg pantone + negre / Interior Gran i Interior petit: 4+4  </t>
  </si>
  <si>
    <t>Sobre del quadern educatiu del M|A|C</t>
  </si>
  <si>
    <t>162 x 229 mm</t>
  </si>
  <si>
    <t>Paper Curious Translucens Natural de 112 gr/m²</t>
  </si>
  <si>
    <t>1+0</t>
  </si>
  <si>
    <t>Quadern Mini M|A|C</t>
  </si>
  <si>
    <t>110 x 150 mm</t>
  </si>
  <si>
    <t>Coberta amb paper òfset de 300 gr/m² + Interior de 32 pàgines en paper òfset de 120 gr/m²</t>
  </si>
  <si>
    <t>Coberta: 1 tinta + 1 Pantone, plastificada / Interior: 1 tinta + 1 Pantone. Enquadernat amb 2 grapes</t>
  </si>
  <si>
    <t xml:space="preserve">Cartell programació teatre temporada </t>
  </si>
  <si>
    <t>250x500 mm</t>
  </si>
  <si>
    <t>Programa arts en viu gener-juny</t>
  </si>
  <si>
    <t>340x240 mm</t>
  </si>
  <si>
    <t>170x240 mm</t>
  </si>
  <si>
    <t>Interior 64 pàgines paper òfset de 120 gr/m² + 4pàgines coberta més estreta de 125x24 cm en paper òfset de 190 gr</t>
  </si>
  <si>
    <t>Programa arts en viu setembre-desembre</t>
  </si>
  <si>
    <t>Interior 48 pàgines paper òfset de 120 gr/m² + 4pàgines coberta més estreta de 125x24 cm en paper òfset de 190 gr</t>
  </si>
  <si>
    <t>Cartell programació Sortim en família/Fet a Mataró</t>
  </si>
  <si>
    <t>230x500 mm</t>
  </si>
  <si>
    <t>Paper òfset  tipus Elaia Extra de 125 gr/m²</t>
  </si>
  <si>
    <t xml:space="preserve">Programa desplegable Setmana Música Antiga </t>
  </si>
  <si>
    <t>500x210 mm</t>
  </si>
  <si>
    <t>100x210 mm plegat envolvent + díptic</t>
  </si>
  <si>
    <t>Cartell A la vora del jazz</t>
  </si>
  <si>
    <t>240x625 mm</t>
  </si>
  <si>
    <t>Cartell programa seminari</t>
  </si>
  <si>
    <t>Postal activitats familiars Can Boet</t>
  </si>
  <si>
    <t>Revista Atzavara</t>
  </si>
  <si>
    <t>412x284 mm</t>
  </si>
  <si>
    <t>206x284 mm</t>
  </si>
  <si>
    <t>Interior 96 pàgines paper estucat mat de 115 gr/m² + coberta 4 pàgines paper estucat mat de 170 gr/m² cara plastificada mate</t>
  </si>
  <si>
    <t xml:space="preserve"> 4 pàgines coberta 5+4+1 Pantone plastificat polipropilè mat + interior 4+4 tintes</t>
  </si>
  <si>
    <t>Cartell Carnestoltes</t>
  </si>
  <si>
    <t>250x450 mm</t>
  </si>
  <si>
    <t>Paper estucat semimat de 135 gr/m²</t>
  </si>
  <si>
    <t>Programa de Carnestoltes</t>
  </si>
  <si>
    <t>297x42 mm (DIN A3)</t>
  </si>
  <si>
    <t>148 x 210 mm (DIN A5) - desplegable plegat en creu</t>
  </si>
  <si>
    <t>Paper òfset de 140 gr/m²</t>
  </si>
  <si>
    <t>Cartell Vella Quaresma</t>
  </si>
  <si>
    <t>500x700 mm</t>
  </si>
  <si>
    <t>Paper òfset reciclat de 100 gr/m²</t>
  </si>
  <si>
    <t xml:space="preserve">1+0 </t>
  </si>
  <si>
    <t>Cartes als Reis d'Orient</t>
  </si>
  <si>
    <t>210x450 mm</t>
  </si>
  <si>
    <t>210 x125 mm -plegat en quadríptic envoltant (2 cossos de 125 mm + 1 cos de 118 mm + 1 cos de 82 mm)</t>
  </si>
  <si>
    <t>Paper òfset reciclat de 120 gr/m²</t>
  </si>
  <si>
    <t>Cartell de Sant Jordi</t>
  </si>
  <si>
    <t>280x480 mm</t>
  </si>
  <si>
    <t>Programa de Sant Jordi</t>
  </si>
  <si>
    <t>Paper òfset de 350 gr/m²</t>
  </si>
  <si>
    <t>Cartell Romería Rociera</t>
  </si>
  <si>
    <t>240x480 mm</t>
  </si>
  <si>
    <t>Cartell gran de Les Santes, Festa Major de Mataró</t>
  </si>
  <si>
    <t>680x980 mm</t>
  </si>
  <si>
    <t>Cartell petit de Les Santes, Festa Major de Mataró</t>
  </si>
  <si>
    <t>340x480 mm</t>
  </si>
  <si>
    <t>Programa resumit de butxaca de Les Santes Festa Major de Mataró</t>
  </si>
  <si>
    <t>325x235 mm</t>
  </si>
  <si>
    <t>81,25x117,5 mm - plegat en acordió de 4 cossos i replegat a díptic</t>
  </si>
  <si>
    <t>Paper estucat semimat de 100 gr/m²</t>
  </si>
  <si>
    <t>Programa de mà Les Santes Festa Major de Mataró</t>
  </si>
  <si>
    <t>296x230 mm</t>
  </si>
  <si>
    <t>148x230mm</t>
  </si>
  <si>
    <t>Interior 80 pàgines paper estucat semimat de 90 gr/m² + 4 pàgines coberta paper estucat semimat de 170 gr</t>
  </si>
  <si>
    <t>Postal de Gegants</t>
  </si>
  <si>
    <t>100x150 mm</t>
  </si>
  <si>
    <t>Paper estucat mat de 350 gr/m²</t>
  </si>
  <si>
    <t>4+2</t>
  </si>
  <si>
    <t>Cartell Les comparses de Mataró</t>
  </si>
  <si>
    <t>610x910 mm</t>
  </si>
  <si>
    <t>Paper estucat semimat de 170 gr/m² + plastificat mate</t>
  </si>
  <si>
    <t>Segells Postal de Gegants</t>
  </si>
  <si>
    <t>30x45 mm</t>
  </si>
  <si>
    <t>Paper adhesiu en bobina amb sortida d'un a un</t>
  </si>
  <si>
    <t>SERVEI D’ESPORTS</t>
  </si>
  <si>
    <t>Tríptics Nit de l’Esport</t>
  </si>
  <si>
    <t>210X297 mm</t>
  </si>
  <si>
    <t>Estucat mat 150 grs</t>
  </si>
  <si>
    <t>Tríptics serveis Piscina Municipal</t>
  </si>
  <si>
    <t>100X210 mm</t>
  </si>
  <si>
    <t>Paper cyclus 150 grs</t>
  </si>
  <si>
    <t>Reglament instal·lacions Piscina</t>
  </si>
  <si>
    <t>210X148,5 mm</t>
  </si>
  <si>
    <t>Paper 90 grs</t>
  </si>
  <si>
    <t>Cartells d’actes de Les Santes  (2 models x 200 unitats)</t>
  </si>
  <si>
    <t>220x460 mm</t>
  </si>
  <si>
    <t>Desplegable: programa de butxaca de les Santes</t>
  </si>
  <si>
    <t>81,25x117,5 mm</t>
  </si>
  <si>
    <t>Estucat semimat 115 grs. plegat en acordió+díptic</t>
  </si>
  <si>
    <t>SERVEI D’EDUCACIÓ</t>
  </si>
  <si>
    <t>Desplegable Consell FP</t>
  </si>
  <si>
    <t>400X280 mm</t>
  </si>
  <si>
    <t>210X280 mm</t>
  </si>
  <si>
    <t>Estucat brillant 300 grs. plastificat</t>
  </si>
  <si>
    <t>Díptic Escola d’Adults</t>
  </si>
  <si>
    <t>200X210 mm</t>
  </si>
  <si>
    <t>Offset 140 grs.</t>
  </si>
  <si>
    <t>Cartells Escola d’Adults</t>
  </si>
  <si>
    <t>240X460 mm</t>
  </si>
  <si>
    <t>Estucat brillant 150 grs</t>
  </si>
  <si>
    <t>Cartells DYN3 Fórum Jove</t>
  </si>
  <si>
    <t>Offset recyclat 120 grs.</t>
  </si>
  <si>
    <t>Cartells DYN4 Fórum Jove</t>
  </si>
  <si>
    <t>dyn4</t>
  </si>
  <si>
    <t>Cartells formació FOAP Consell FP</t>
  </si>
  <si>
    <t>240x460 mm</t>
  </si>
  <si>
    <t>estucat brillant 150 grs.</t>
  </si>
  <si>
    <t>Díptics  formació FOAP Consell FP</t>
  </si>
  <si>
    <t>Cartells Escola de Música</t>
  </si>
  <si>
    <t>Cartells Mataró Educa +</t>
  </si>
  <si>
    <t>420x20 mm</t>
  </si>
  <si>
    <t>210X140 mm</t>
  </si>
  <si>
    <t>Offset 115 grs.</t>
  </si>
  <si>
    <t>Díptics Eureka</t>
  </si>
  <si>
    <t>297x210 mm</t>
  </si>
  <si>
    <t>Estucat brillant 170 grs</t>
  </si>
  <si>
    <t>Cartells Eureka</t>
  </si>
  <si>
    <t>Cartell díptic Jornades Científiques</t>
  </si>
  <si>
    <t>Estucat 2 cares mate 150 grs.</t>
  </si>
  <si>
    <t>Quadriptic 2 + 2 campanya voluntariat</t>
  </si>
  <si>
    <t>480x240 mm</t>
  </si>
  <si>
    <t xml:space="preserve">120x24mm </t>
  </si>
  <si>
    <t>Offset paper 170 gr</t>
  </si>
  <si>
    <t>4 + 4 tintes</t>
  </si>
  <si>
    <t>Fulletons serveis Agència</t>
  </si>
  <si>
    <t>250x420 mm</t>
  </si>
  <si>
    <t>124x140 mm</t>
  </si>
  <si>
    <t>Cyclus Offset fsc recycled redit 100 gr</t>
  </si>
  <si>
    <t>Cartells Mostra d'entitats Mataró + campanya voluntariat</t>
  </si>
  <si>
    <t>300x440 mm</t>
  </si>
  <si>
    <t>no</t>
  </si>
  <si>
    <t>Offset estandar 140 gr</t>
  </si>
  <si>
    <t>4 + 0 tintes</t>
  </si>
  <si>
    <t>Diptics activitats d’estiu</t>
  </si>
  <si>
    <t>210x100 mm</t>
  </si>
  <si>
    <t>Offset reciclat cyclus 140 gr</t>
  </si>
  <si>
    <t>Estucat mat 150 gr.</t>
  </si>
  <si>
    <t>4+4 tintes</t>
  </si>
  <si>
    <t>PREU OFERTA x treball S/IVA</t>
  </si>
  <si>
    <t>PREU OFERTA ANUAL S/IVA</t>
  </si>
  <si>
    <t>DIRECCIÓ DE CULTURA</t>
  </si>
  <si>
    <t>TOTAL ESPORTS</t>
  </si>
  <si>
    <t>TOTAL CULTURA</t>
  </si>
  <si>
    <t>TOTAL EDUCACIÓ</t>
  </si>
  <si>
    <t>TOTAL AGÈNCIA</t>
  </si>
  <si>
    <t>AGÈNCIA</t>
  </si>
  <si>
    <t>Punts de Llibre Sant Jordi</t>
  </si>
  <si>
    <t>50x200 mm</t>
  </si>
  <si>
    <t>offset reciclat de 300 gr</t>
  </si>
  <si>
    <t xml:space="preserve">Cartells esdeveniment cultural </t>
  </si>
  <si>
    <t>offset reciclat 120 g</t>
  </si>
  <si>
    <t>Cartells ciutat al dia</t>
  </si>
  <si>
    <t>Cartes triptic "ciutat al dia"</t>
  </si>
  <si>
    <t xml:space="preserve">210x290 mm </t>
  </si>
  <si>
    <t>100x210 mm</t>
  </si>
  <si>
    <t>offset reciclat 90 g</t>
  </si>
  <si>
    <t>Diplomes Medalla Ciutat</t>
  </si>
  <si>
    <t>420x297 mm</t>
  </si>
  <si>
    <t>Rives Design Blanc Natural 250 gr</t>
  </si>
  <si>
    <t>Carpetes Medalla Ciutat (mides i acabat final per definir)</t>
  </si>
  <si>
    <t xml:space="preserve">950x370 mm </t>
  </si>
  <si>
    <t>Estucat semimate 135 gr</t>
  </si>
  <si>
    <t>Fulletó Quadriptic pressupostos participatius</t>
  </si>
  <si>
    <t>676x120 mm</t>
  </si>
  <si>
    <t>170 mm x 120 mm</t>
  </si>
  <si>
    <t>Offset reciclat 170 gr</t>
  </si>
  <si>
    <t>Fulletó 2a fase Quadriptic pressupostos participatius</t>
  </si>
  <si>
    <t>876x150 mm</t>
  </si>
  <si>
    <t>220 mm x 150 mm</t>
  </si>
  <si>
    <t>TOTAL COMUNICACIÓ</t>
  </si>
  <si>
    <t xml:space="preserve">Tríptics: Rutes guiades idiomes </t>
  </si>
  <si>
    <t>441x210 mm</t>
  </si>
  <si>
    <t>Desplegable: Plànol turstic</t>
  </si>
  <si>
    <t>480X660 mm</t>
  </si>
  <si>
    <t>110x155 mm</t>
  </si>
  <si>
    <t>Desplegable: 4 recorreguts</t>
  </si>
  <si>
    <t>335X770 mm</t>
  </si>
  <si>
    <t>110x170 mm</t>
  </si>
  <si>
    <t>Carpetes amb butxaca i llom de 7 cm: Carpetes visitmataro A5</t>
  </si>
  <si>
    <t>495x245 mm</t>
  </si>
  <si>
    <t>165x255 mm</t>
  </si>
  <si>
    <t>Estucat mat 350 gr</t>
  </si>
  <si>
    <t>4+0 tintes + vernís acrílic mat + troquel i engomat UVI brillant 20%</t>
  </si>
  <si>
    <t>Carpetes amb butxaca i llom de 7 cm: Carpetes visitmataro A4</t>
  </si>
  <si>
    <t>445x320 mm</t>
  </si>
  <si>
    <t>220x320 mm</t>
  </si>
  <si>
    <t>Plànol taco turstic: Plànol hotels i Oficines turisme</t>
  </si>
  <si>
    <t>420x300 mm</t>
  </si>
  <si>
    <t> </t>
  </si>
  <si>
    <t>Òfset 100 gr. Encolat, blocs de 100 fulls. Base cartronet</t>
  </si>
  <si>
    <t xml:space="preserve">Cartells:  Fira Atraccions </t>
  </si>
  <si>
    <t>4+0 tintes</t>
  </si>
  <si>
    <t>Cartells: Fira Sant Ponç</t>
  </si>
  <si>
    <t xml:space="preserve">Cartells Nadal als barris </t>
  </si>
  <si>
    <t>Cartells Encesa enllumenat</t>
  </si>
  <si>
    <t>Llibret Vora el mar: Interior 20 pag. Exterior 4 pag.</t>
  </si>
  <si>
    <t>420x160 mm</t>
  </si>
  <si>
    <t>210x160 mm</t>
  </si>
  <si>
    <t>Interior: estucat mat 150gr
Cobertes:estucat mat 300gr</t>
  </si>
  <si>
    <t>Tríptic Ciutat de Mercats</t>
  </si>
  <si>
    <t>625X160 mm</t>
  </si>
  <si>
    <t>Estucat mat 150 gr</t>
  </si>
  <si>
    <t xml:space="preserve">Punts de llibre Puig i Cadafalch </t>
  </si>
  <si>
    <t>50x210 mm</t>
  </si>
  <si>
    <t>Estucat mat 300 gr plastificat mat</t>
  </si>
  <si>
    <t>Díptics ruta Puig I Cadafalch</t>
  </si>
  <si>
    <t>Tríptic Rutes guiades català</t>
  </si>
  <si>
    <t xml:space="preserve">Tríptic Rutes Espais Naturals </t>
  </si>
  <si>
    <t>PROMOCIÓ CIUTAT</t>
  </si>
  <si>
    <t>Cartells FOAP</t>
  </si>
  <si>
    <t>DIN A3</t>
  </si>
  <si>
    <t>Estucat mat 135 gr.</t>
  </si>
  <si>
    <t>4 tintes</t>
  </si>
  <si>
    <t>Llibretes amb espiral de 50 fulls amb portada amb una cara a 2 tintes i contraportada blanca</t>
  </si>
  <si>
    <t>DIN A4</t>
  </si>
  <si>
    <t>Full interior 90 gr./ Portada i contraportada 200 gr.</t>
  </si>
  <si>
    <t>2 tintes</t>
  </si>
  <si>
    <t>Targetó SOM quan quedem</t>
  </si>
  <si>
    <t>55x85 mm</t>
  </si>
  <si>
    <t>200 gr.</t>
  </si>
  <si>
    <t xml:space="preserve">Desplegable FMO </t>
  </si>
  <si>
    <t>297 x 420 mm</t>
  </si>
  <si>
    <t>210 x 150 mm</t>
  </si>
  <si>
    <t>Plegat en creu (encaixat de 500)/ Gramatge 160 gr.</t>
  </si>
  <si>
    <t>Cartells TB</t>
  </si>
  <si>
    <t>Flyers TB</t>
  </si>
  <si>
    <t>1/3 A4</t>
  </si>
  <si>
    <t>SERVEI D'OCUPACIÓ</t>
  </si>
  <si>
    <t>T O T A L   O F E R T A</t>
  </si>
  <si>
    <t>200 x 150 mm</t>
  </si>
  <si>
    <t>100x150mm</t>
  </si>
  <si>
    <t>Shiro Echo Recycled de 160 gr</t>
  </si>
  <si>
    <t>14,8 x 21,0mm</t>
  </si>
  <si>
    <t>offset Reciclat (shiro Echo Blanc) 120gr</t>
  </si>
  <si>
    <t>DinA3</t>
  </si>
  <si>
    <t>100x140 mm</t>
  </si>
  <si>
    <t>105x148 mm</t>
  </si>
  <si>
    <t>ESTUCAT MAT de 350 gr.</t>
  </si>
  <si>
    <t>297*420</t>
  </si>
  <si>
    <t>200 x 210 mm</t>
  </si>
  <si>
    <t>100 x210 mm</t>
  </si>
  <si>
    <t>4 x4</t>
  </si>
  <si>
    <t>145 x 105 mm</t>
  </si>
  <si>
    <t>50 x 75 mm</t>
  </si>
  <si>
    <t>4 x 4</t>
  </si>
  <si>
    <t>DinA4</t>
  </si>
  <si>
    <t xml:space="preserve">A6 </t>
  </si>
  <si>
    <t>297 x420</t>
  </si>
  <si>
    <t xml:space="preserve">4 x 4 </t>
  </si>
  <si>
    <t>Postals Oficina Jove</t>
  </si>
  <si>
    <t>Postals Xarxa d’Espais Joves</t>
  </si>
  <si>
    <t>200x55 mm</t>
  </si>
  <si>
    <t>2 cares, ESTUCAT MAT de 350 gr.</t>
  </si>
  <si>
    <t>Estucat brillant 170 gr.</t>
  </si>
  <si>
    <t>SERVEI D'IGUALTAT I DIVERSITAT CIUTADANA</t>
  </si>
  <si>
    <t>210x297 mm</t>
  </si>
  <si>
    <t>SERVEI D'HABITATGE</t>
  </si>
  <si>
    <t>SERVEI DE BENESTAR SOCIAL</t>
  </si>
  <si>
    <t>TOTAL HABITATGE</t>
  </si>
  <si>
    <t>S E R V E I</t>
  </si>
  <si>
    <t>SERVEI D'IGUALTAT I DIVERSITAT</t>
  </si>
  <si>
    <t>Exposició “Cures a la Comunitat” ( any 2024)</t>
  </si>
  <si>
    <t>Dia Internacional de la Presa de consciència sobre l'abús i el maltractament a les persones gr grans ( 2024 / 2025 / 2026)</t>
  </si>
  <si>
    <t>Dia Internacional de les Persones amb diversitat funcional ( 2024 / 2025 / 2026)</t>
  </si>
  <si>
    <t>Dia internacional de les Persones Cuidadores ( 2024 / 2025 / 2026)</t>
  </si>
  <si>
    <t>Servei Agència (2024 / 2025 / 2026)</t>
  </si>
  <si>
    <t>Projecte El Far ( 2024 / 2025 )</t>
  </si>
  <si>
    <t>Dia Internacional dels drets dels infants ( 2024 / 2025 / 2026)</t>
  </si>
  <si>
    <t>Projecte “GUASSI JHONI” (2024)</t>
  </si>
  <si>
    <t>Servei SOAF ( 2024 / 2025 / 2026)</t>
  </si>
  <si>
    <t>Inauguració CareCityLab ( 2024)</t>
  </si>
  <si>
    <t xml:space="preserve"> CareCitylab ( 2024 / 2025 / 2026)</t>
  </si>
  <si>
    <t>NextGeneration L2. Atenció intel·ligent a domicili  ( 2024)</t>
  </si>
  <si>
    <t>Cartell Campanya ajuts a la rehabilitació  ( 2024/2025)</t>
  </si>
  <si>
    <t>Díptic ajuts a la rehabilitació ( 2024/2025)</t>
  </si>
  <si>
    <t>Cartell nou equipament juvenil de pl. Espanya ( 2025)</t>
  </si>
  <si>
    <t>Postals 0830X Energia urbana (2024/2025)</t>
  </si>
  <si>
    <t>Postals Escolta Jove(2024/2025)</t>
  </si>
  <si>
    <t>Postals Suport a l’Ocupació Juvenil(2024/2025)</t>
  </si>
  <si>
    <t>Postals eSports(2024/2025)</t>
  </si>
  <si>
    <t>Punts de llibre Sales estudi(2024/2025)</t>
  </si>
  <si>
    <t>Cartell Oferta Estiu(2024/2025)</t>
  </si>
  <si>
    <t>Cartell oferta lleure(2024/2025)</t>
  </si>
  <si>
    <t>Cartell Sales estudi (2024/2025)</t>
  </si>
  <si>
    <t>Cartell FMO ( Fira Mataró Orienta)(2024/2025)</t>
  </si>
  <si>
    <t>Cartell SororiArt(2024/2025)</t>
  </si>
  <si>
    <t>Díptic Servei unificat CIRD/SAI ( 2024)</t>
  </si>
  <si>
    <t>Díptic petit recursos ( 2024)</t>
  </si>
  <si>
    <t>Diptic tots els serveis (2024)</t>
  </si>
  <si>
    <t>Postal A6 per difusió activitats (2024/2025)</t>
  </si>
  <si>
    <t>Cartell campanyes ( 2024/2025/2026)</t>
  </si>
  <si>
    <t>Llibret Protocol abordatge violències</t>
  </si>
  <si>
    <t>300 x 210 mm</t>
  </si>
  <si>
    <t>150 x 210 mm</t>
  </si>
  <si>
    <t>Coberta Offset de 300 gr/m2; Interior Offset de 90 gr/m2</t>
  </si>
  <si>
    <t>4 quatricomia   (coberta);  Negro + Pantone (Interior)</t>
  </si>
  <si>
    <t>Díptic Acollida (2024/2025)</t>
  </si>
  <si>
    <t>Llibret cursos bàsics de català i castellà de 8 pàgines ( 2024/2025)</t>
  </si>
  <si>
    <t>Cartell programa dia internacional llengua materna ( 2024/2025/2026)</t>
  </si>
  <si>
    <t>Maig Intercultural ( 2024/2025/2026)</t>
  </si>
  <si>
    <t>Nit de la Solidaritat ( 2024/2025/2026)</t>
  </si>
  <si>
    <t>Cartells campanya video prevenció maltractaments (2025)</t>
  </si>
  <si>
    <t>TOTAL SOM</t>
  </si>
  <si>
    <t>TOTAL IGUALTAT</t>
  </si>
  <si>
    <t>Import licitació anual S/IVA</t>
  </si>
  <si>
    <t>Import OFERTAT anual S/IVA</t>
  </si>
  <si>
    <t>Termini lliurament OFERTAT (dies lab)</t>
  </si>
  <si>
    <t xml:space="preserve">PREU unitari OFERTAT S/IVA </t>
  </si>
  <si>
    <t>SERVEI DE COMUNICACIÓ</t>
  </si>
  <si>
    <t>T O T A L   P R E S S U P O S T</t>
  </si>
  <si>
    <t>TOTAL PROM.CIUTAT</t>
  </si>
  <si>
    <t>TOTAL BENESTAR</t>
  </si>
  <si>
    <t>Termini total</t>
  </si>
  <si>
    <t>Programa d'activitats de les Biblioteques de Mataró Estiu</t>
  </si>
  <si>
    <r>
      <t xml:space="preserve">Cartell Setmana Música Antiga </t>
    </r>
    <r>
      <rPr>
        <sz val="11"/>
        <color rgb="FFFF0000"/>
        <rFont val="Calibri"/>
        <family val="2"/>
        <charset val="1"/>
      </rPr>
      <t>(x3 models)</t>
    </r>
  </si>
  <si>
    <r>
      <t>Cartell activitats entitats Mataró (</t>
    </r>
    <r>
      <rPr>
        <sz val="11"/>
        <color rgb="FFFF0000"/>
        <rFont val="Calibri"/>
        <family val="2"/>
        <charset val="1"/>
      </rPr>
      <t>x4 models</t>
    </r>
    <r>
      <rPr>
        <sz val="11"/>
        <rFont val="Calibri"/>
        <family val="2"/>
        <charset val="1"/>
      </rPr>
      <t>)</t>
    </r>
  </si>
  <si>
    <t>DN6</t>
  </si>
  <si>
    <t>Estucat semimat  90 gr.</t>
  </si>
  <si>
    <t>paper enganxina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</si>
</sst>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\ %"/>
    <numFmt numFmtId="165" formatCode="0.0000"/>
    <numFmt numFmtId="166" formatCode="[$-C0A]General"/>
    <numFmt numFmtId="167" formatCode="#,##0.0000\ _€"/>
  </numFmts>
  <fonts count="10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D5B5"/>
        <bgColor rgb="FFEBF1DE"/>
      </patternFill>
    </fill>
    <fill>
      <patternFill patternType="solid">
        <fgColor rgb="FFEBF1DE"/>
        <bgColor rgb="FFFFFFFF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5" tint="0.39997558519241921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EBF1DE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6" fillId="0" borderId="0"/>
  </cellStyleXfs>
  <cellXfs count="136">
    <xf numFmtId="0" fontId="0" fillId="0" borderId="0" xfId="0"/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Alignment="1" applyProtection="1">
      <alignment vertical="center" wrapText="1"/>
    </xf>
    <xf numFmtId="22" fontId="3" fillId="0" borderId="0" xfId="0" applyNumberFormat="1" applyFont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0" fillId="4" borderId="1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165" fontId="0" fillId="4" borderId="1" xfId="0" applyNumberFormat="1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/>
    </xf>
    <xf numFmtId="4" fontId="5" fillId="0" borderId="0" xfId="0" applyNumberFormat="1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167" fontId="0" fillId="0" borderId="0" xfId="0" applyNumberFormat="1" applyAlignment="1" applyProtection="1">
      <alignment vertical="center" wrapText="1"/>
    </xf>
    <xf numFmtId="167" fontId="4" fillId="2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vertical="center" wrapText="1"/>
    </xf>
    <xf numFmtId="4" fontId="4" fillId="0" borderId="0" xfId="0" applyNumberFormat="1" applyFont="1" applyBorder="1" applyAlignment="1" applyProtection="1">
      <alignment vertical="center" wrapText="1"/>
    </xf>
    <xf numFmtId="4" fontId="4" fillId="5" borderId="1" xfId="0" applyNumberFormat="1" applyFont="1" applyFill="1" applyBorder="1" applyAlignment="1" applyProtection="1">
      <alignment horizontal="center" vertical="center" wrapText="1"/>
    </xf>
    <xf numFmtId="2" fontId="4" fillId="6" borderId="1" xfId="0" applyNumberFormat="1" applyFont="1" applyFill="1" applyBorder="1" applyAlignment="1" applyProtection="1">
      <alignment horizontal="center" vertical="center" wrapText="1"/>
    </xf>
    <xf numFmtId="165" fontId="0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 wrapText="1"/>
    </xf>
    <xf numFmtId="4" fontId="4" fillId="0" borderId="2" xfId="0" applyNumberFormat="1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right" vertical="center" wrapText="1"/>
    </xf>
    <xf numFmtId="4" fontId="4" fillId="0" borderId="3" xfId="0" applyNumberFormat="1" applyFont="1" applyBorder="1" applyAlignment="1" applyProtection="1">
      <alignment vertical="center" wrapText="1"/>
    </xf>
    <xf numFmtId="0" fontId="0" fillId="8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left" vertical="center" wrapText="1"/>
    </xf>
    <xf numFmtId="0" fontId="0" fillId="9" borderId="1" xfId="0" applyFont="1" applyFill="1" applyBorder="1" applyAlignment="1" applyProtection="1">
      <alignment vertical="center" wrapText="1"/>
    </xf>
    <xf numFmtId="0" fontId="0" fillId="9" borderId="1" xfId="0" applyFont="1" applyFill="1" applyBorder="1" applyAlignment="1" applyProtection="1">
      <alignment horizontal="center" vertical="center" wrapText="1"/>
    </xf>
    <xf numFmtId="165" fontId="0" fillId="9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left" vertical="center" wrapText="1"/>
    </xf>
    <xf numFmtId="165" fontId="1" fillId="4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center" vertical="center" wrapText="1"/>
    </xf>
    <xf numFmtId="165" fontId="0" fillId="8" borderId="1" xfId="0" applyNumberFormat="1" applyFont="1" applyFill="1" applyBorder="1" applyAlignment="1" applyProtection="1">
      <alignment horizontal="right" vertical="center" wrapText="1"/>
    </xf>
    <xf numFmtId="3" fontId="1" fillId="8" borderId="1" xfId="0" applyNumberFormat="1" applyFont="1" applyFill="1" applyBorder="1" applyAlignment="1" applyProtection="1">
      <alignment horizontal="center" vertical="center" wrapText="1"/>
    </xf>
    <xf numFmtId="3" fontId="1" fillId="9" borderId="1" xfId="0" applyNumberFormat="1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left" vertical="center" wrapText="1"/>
    </xf>
    <xf numFmtId="0" fontId="1" fillId="11" borderId="1" xfId="0" applyFont="1" applyFill="1" applyBorder="1" applyAlignment="1" applyProtection="1">
      <alignment vertical="center" wrapText="1"/>
    </xf>
    <xf numFmtId="0" fontId="0" fillId="11" borderId="1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4" fontId="0" fillId="0" borderId="0" xfId="0" applyNumberFormat="1" applyFont="1" applyAlignment="1" applyProtection="1">
      <alignment vertical="center" wrapText="1"/>
    </xf>
    <xf numFmtId="4" fontId="0" fillId="4" borderId="1" xfId="0" applyNumberFormat="1" applyFont="1" applyFill="1" applyBorder="1" applyAlignment="1" applyProtection="1">
      <alignment vertical="center" wrapText="1"/>
    </xf>
    <xf numFmtId="3" fontId="0" fillId="4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indent="1"/>
    </xf>
    <xf numFmtId="0" fontId="0" fillId="0" borderId="0" xfId="0" applyFont="1" applyFill="1" applyAlignment="1" applyProtection="1">
      <alignment vertical="center" wrapText="1"/>
    </xf>
    <xf numFmtId="167" fontId="0" fillId="0" borderId="0" xfId="0" applyNumberFormat="1" applyFont="1" applyAlignment="1" applyProtection="1">
      <alignment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indent="1"/>
    </xf>
    <xf numFmtId="0" fontId="0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right" vertical="center" indent="1"/>
    </xf>
    <xf numFmtId="4" fontId="0" fillId="8" borderId="1" xfId="0" applyNumberFormat="1" applyFont="1" applyFill="1" applyBorder="1" applyAlignment="1" applyProtection="1">
      <alignment vertical="center" wrapText="1"/>
    </xf>
    <xf numFmtId="3" fontId="0" fillId="9" borderId="1" xfId="0" applyNumberFormat="1" applyFont="1" applyFill="1" applyBorder="1" applyAlignment="1" applyProtection="1">
      <alignment horizontal="center" vertical="center" wrapText="1"/>
    </xf>
    <xf numFmtId="4" fontId="0" fillId="9" borderId="1" xfId="0" applyNumberFormat="1" applyFont="1" applyFill="1" applyBorder="1" applyAlignment="1" applyProtection="1">
      <alignment vertical="center" wrapText="1"/>
    </xf>
    <xf numFmtId="0" fontId="0" fillId="0" borderId="0" xfId="0" applyFont="1" applyAlignment="1">
      <alignment wrapText="1"/>
    </xf>
    <xf numFmtId="4" fontId="0" fillId="10" borderId="2" xfId="0" applyNumberFormat="1" applyFont="1" applyFill="1" applyBorder="1" applyAlignment="1" applyProtection="1">
      <alignment vertical="center" wrapText="1"/>
    </xf>
    <xf numFmtId="0" fontId="4" fillId="10" borderId="9" xfId="0" applyFont="1" applyFill="1" applyBorder="1" applyAlignment="1" applyProtection="1">
      <alignment horizontal="right" vertical="center" indent="1"/>
    </xf>
    <xf numFmtId="4" fontId="0" fillId="10" borderId="4" xfId="0" applyNumberFormat="1" applyFont="1" applyFill="1" applyBorder="1" applyAlignment="1" applyProtection="1">
      <alignment horizontal="right" vertical="center" wrapText="1"/>
    </xf>
    <xf numFmtId="4" fontId="0" fillId="10" borderId="0" xfId="0" applyNumberFormat="1" applyFont="1" applyFill="1" applyBorder="1" applyAlignment="1" applyProtection="1">
      <alignment vertical="center" wrapText="1"/>
    </xf>
    <xf numFmtId="0" fontId="4" fillId="10" borderId="11" xfId="0" applyFont="1" applyFill="1" applyBorder="1" applyAlignment="1" applyProtection="1">
      <alignment horizontal="right" vertical="center" indent="1"/>
    </xf>
    <xf numFmtId="4" fontId="0" fillId="10" borderId="14" xfId="0" applyNumberFormat="1" applyFont="1" applyFill="1" applyBorder="1" applyAlignment="1" applyProtection="1">
      <alignment horizontal="right" vertical="center" wrapText="1"/>
    </xf>
    <xf numFmtId="4" fontId="0" fillId="10" borderId="3" xfId="0" applyNumberFormat="1" applyFont="1" applyFill="1" applyBorder="1" applyAlignment="1" applyProtection="1">
      <alignment vertical="center" wrapText="1"/>
    </xf>
    <xf numFmtId="0" fontId="4" fillId="10" borderId="13" xfId="0" applyFont="1" applyFill="1" applyBorder="1" applyAlignment="1" applyProtection="1">
      <alignment horizontal="right" vertical="center" indent="1"/>
    </xf>
    <xf numFmtId="4" fontId="0" fillId="10" borderId="15" xfId="0" applyNumberFormat="1" applyFont="1" applyFill="1" applyBorder="1" applyAlignment="1" applyProtection="1">
      <alignment horizontal="right" vertical="center" wrapText="1"/>
    </xf>
    <xf numFmtId="4" fontId="4" fillId="10" borderId="7" xfId="0" applyNumberFormat="1" applyFont="1" applyFill="1" applyBorder="1" applyAlignment="1" applyProtection="1">
      <alignment horizontal="right" vertical="center" wrapText="1"/>
    </xf>
    <xf numFmtId="1" fontId="0" fillId="0" borderId="0" xfId="0" applyNumberFormat="1" applyFont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1" fontId="8" fillId="10" borderId="8" xfId="0" applyNumberFormat="1" applyFont="1" applyFill="1" applyBorder="1" applyAlignment="1" applyProtection="1">
      <alignment horizontal="center" vertical="center" wrapText="1"/>
    </xf>
    <xf numFmtId="167" fontId="8" fillId="10" borderId="2" xfId="0" applyNumberFormat="1" applyFont="1" applyFill="1" applyBorder="1" applyAlignment="1" applyProtection="1">
      <alignment vertical="center" wrapText="1"/>
    </xf>
    <xf numFmtId="4" fontId="8" fillId="10" borderId="2" xfId="0" applyNumberFormat="1" applyFont="1" applyFill="1" applyBorder="1" applyAlignment="1" applyProtection="1">
      <alignment vertical="center" wrapText="1"/>
    </xf>
    <xf numFmtId="0" fontId="7" fillId="10" borderId="2" xfId="0" applyNumberFormat="1" applyFont="1" applyFill="1" applyBorder="1" applyAlignment="1" applyProtection="1">
      <alignment horizontal="right" vertical="center" indent="1"/>
    </xf>
    <xf numFmtId="0" fontId="8" fillId="10" borderId="4" xfId="0" applyNumberFormat="1" applyFont="1" applyFill="1" applyBorder="1" applyAlignment="1" applyProtection="1">
      <alignment horizontal="center" vertical="center" wrapText="1"/>
    </xf>
    <xf numFmtId="4" fontId="8" fillId="10" borderId="9" xfId="0" applyNumberFormat="1" applyFont="1" applyFill="1" applyBorder="1" applyAlignment="1" applyProtection="1">
      <alignment horizontal="right" vertical="center" wrapText="1"/>
    </xf>
    <xf numFmtId="1" fontId="8" fillId="10" borderId="10" xfId="0" applyNumberFormat="1" applyFont="1" applyFill="1" applyBorder="1" applyAlignment="1" applyProtection="1">
      <alignment horizontal="center" vertical="center" wrapText="1"/>
    </xf>
    <xf numFmtId="167" fontId="8" fillId="10" borderId="0" xfId="0" applyNumberFormat="1" applyFont="1" applyFill="1" applyBorder="1" applyAlignment="1" applyProtection="1">
      <alignment vertical="center" wrapText="1"/>
    </xf>
    <xf numFmtId="4" fontId="8" fillId="10" borderId="0" xfId="0" applyNumberFormat="1" applyFont="1" applyFill="1" applyBorder="1" applyAlignment="1" applyProtection="1">
      <alignment vertical="center" wrapText="1"/>
    </xf>
    <xf numFmtId="0" fontId="7" fillId="10" borderId="0" xfId="0" applyNumberFormat="1" applyFont="1" applyFill="1" applyBorder="1" applyAlignment="1" applyProtection="1">
      <alignment horizontal="right" vertical="center" indent="1"/>
    </xf>
    <xf numFmtId="0" fontId="8" fillId="10" borderId="14" xfId="0" applyNumberFormat="1" applyFont="1" applyFill="1" applyBorder="1" applyAlignment="1" applyProtection="1">
      <alignment horizontal="center" vertical="center" wrapText="1"/>
    </xf>
    <xf numFmtId="4" fontId="8" fillId="10" borderId="11" xfId="0" applyNumberFormat="1" applyFont="1" applyFill="1" applyBorder="1" applyAlignment="1" applyProtection="1">
      <alignment horizontal="right" vertical="center" wrapText="1"/>
    </xf>
    <xf numFmtId="1" fontId="8" fillId="10" borderId="12" xfId="0" applyNumberFormat="1" applyFont="1" applyFill="1" applyBorder="1" applyAlignment="1" applyProtection="1">
      <alignment horizontal="center" vertical="center" wrapText="1"/>
    </xf>
    <xf numFmtId="167" fontId="8" fillId="10" borderId="3" xfId="0" applyNumberFormat="1" applyFont="1" applyFill="1" applyBorder="1" applyAlignment="1" applyProtection="1">
      <alignment vertical="center" wrapText="1"/>
    </xf>
    <xf numFmtId="4" fontId="8" fillId="10" borderId="3" xfId="0" applyNumberFormat="1" applyFont="1" applyFill="1" applyBorder="1" applyAlignment="1" applyProtection="1">
      <alignment vertical="center" wrapText="1"/>
    </xf>
    <xf numFmtId="0" fontId="7" fillId="10" borderId="3" xfId="0" applyNumberFormat="1" applyFont="1" applyFill="1" applyBorder="1" applyAlignment="1" applyProtection="1">
      <alignment horizontal="right" vertical="center" indent="1"/>
    </xf>
    <xf numFmtId="0" fontId="8" fillId="10" borderId="15" xfId="0" applyNumberFormat="1" applyFont="1" applyFill="1" applyBorder="1" applyAlignment="1" applyProtection="1">
      <alignment horizontal="center" vertical="center" wrapText="1"/>
    </xf>
    <xf numFmtId="4" fontId="8" fillId="10" borderId="13" xfId="0" applyNumberFormat="1" applyFont="1" applyFill="1" applyBorder="1" applyAlignment="1" applyProtection="1">
      <alignment horizontal="right" vertical="center" wrapText="1"/>
    </xf>
    <xf numFmtId="0" fontId="7" fillId="10" borderId="1" xfId="0" applyNumberFormat="1" applyFont="1" applyFill="1" applyBorder="1" applyAlignment="1" applyProtection="1">
      <alignment horizontal="center" vertical="center" wrapText="1"/>
    </xf>
    <xf numFmtId="4" fontId="7" fillId="10" borderId="1" xfId="0" applyNumberFormat="1" applyFont="1" applyFill="1" applyBorder="1" applyAlignment="1" applyProtection="1">
      <alignment horizontal="right" vertical="center" wrapText="1"/>
    </xf>
    <xf numFmtId="0" fontId="0" fillId="10" borderId="8" xfId="0" applyFont="1" applyFill="1" applyBorder="1" applyAlignment="1" applyProtection="1">
      <alignment horizontal="center" vertical="center" wrapText="1"/>
    </xf>
    <xf numFmtId="0" fontId="0" fillId="10" borderId="10" xfId="0" applyFont="1" applyFill="1" applyBorder="1" applyAlignment="1" applyProtection="1">
      <alignment horizontal="center" vertical="center" wrapText="1"/>
    </xf>
    <xf numFmtId="0" fontId="0" fillId="10" borderId="12" xfId="0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horizontal="center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16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3" xfId="0" applyFont="1" applyBorder="1" applyAlignment="1" applyProtection="1">
      <alignment vertical="center" wrapText="1"/>
    </xf>
    <xf numFmtId="0" fontId="0" fillId="0" borderId="0" xfId="0" applyFont="1"/>
    <xf numFmtId="0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4" fillId="10" borderId="5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</xf>
    <xf numFmtId="0" fontId="7" fillId="10" borderId="6" xfId="0" applyFont="1" applyFill="1" applyBorder="1" applyAlignment="1" applyProtection="1">
      <alignment horizontal="center" vertical="center"/>
    </xf>
    <xf numFmtId="22" fontId="3" fillId="0" borderId="0" xfId="0" applyNumberFormat="1" applyFont="1" applyAlignment="1" applyProtection="1">
      <alignment horizontal="right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</cellXfs>
  <cellStyles count="2">
    <cellStyle name="Excel Built-in Normal" xfId="1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560294</xdr:colOff>
      <xdr:row>0</xdr:row>
      <xdr:rowOff>22410</xdr:rowOff>
    </xdr:from>
    <xdr:to>
      <xdr:col>0</xdr:col>
      <xdr:colOff>2207559</xdr:colOff>
      <xdr:row>2</xdr:row>
      <xdr:rowOff>156880</xdr:rowOff>
    </xdr:to>
    <xdr:pic>
      <xdr:nvPicPr>
        <xdr:cNvPr id="3" name="image1.png">
          <a:extLst>
            <a:ext uri="{FF2B5EF4-FFF2-40B4-BE49-F238E27FC236}">
              <a16:creationId xmlns="" xmlns:a16="http://schemas.microsoft.com/office/drawing/2014/main" id="{AFB4A426-753E-4FD0-B385-A9E58C8D10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9529" y="22410"/>
          <a:ext cx="1647265" cy="62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9"/>
  <sheetViews>
    <sheetView tabSelected="1" zoomScaleNormal="100" zoomScaleSheetLayoutView="55" zoomScalePageLayoutView="55" workbookViewId="0">
      <pane ySplit="6" topLeftCell="A166" activePane="bottomLeft" state="frozen"/>
      <selection pane="bottomLeft" activeCell="B2" sqref="B2"/>
    </sheetView>
  </sheetViews>
  <sheetFormatPr baseColWidth="10" defaultColWidth="8.85546875" defaultRowHeight="15" x14ac:dyDescent="0.25"/>
  <cols>
    <col min="1" max="1" width="52.140625" style="1" customWidth="1"/>
    <col min="2" max="2" width="15" style="17" customWidth="1"/>
    <col min="3" max="3" width="33.7109375" style="1" customWidth="1"/>
    <col min="4" max="4" width="52.28515625" style="17" customWidth="1"/>
    <col min="5" max="5" width="13" style="2" customWidth="1"/>
    <col min="6" max="6" width="10.42578125" style="54" customWidth="1"/>
    <col min="7" max="7" width="7.85546875" style="54" customWidth="1"/>
    <col min="8" max="8" width="12.7109375" style="55" customWidth="1"/>
    <col min="9" max="9" width="13.7109375" style="56" customWidth="1"/>
    <col min="10" max="10" width="8.7109375" style="54" customWidth="1"/>
    <col min="11" max="11" width="12.7109375" style="56" customWidth="1"/>
    <col min="12" max="12" width="2.7109375" style="18" customWidth="1"/>
    <col min="13" max="13" width="12" style="47" customWidth="1"/>
    <col min="14" max="14" width="8.7109375" style="20" customWidth="1"/>
    <col min="15" max="15" width="12.5703125" style="3" customWidth="1"/>
    <col min="16" max="16" width="8.7109375" style="2" customWidth="1"/>
    <col min="17" max="17" width="8.140625" style="44" customWidth="1"/>
    <col min="18" max="18" width="12" style="18" customWidth="1"/>
    <col min="19" max="16384" width="8.85546875" style="18"/>
  </cols>
  <sheetData>
    <row r="1" spans="1:18" ht="20.100000000000001" customHeight="1" x14ac:dyDescent="0.25">
      <c r="A1" s="27"/>
    </row>
    <row r="2" spans="1:18" ht="20.100000000000001" customHeight="1" x14ac:dyDescent="0.25">
      <c r="A2" s="27"/>
      <c r="B2" s="135" t="s">
        <v>0</v>
      </c>
      <c r="C2" s="4"/>
      <c r="J2" s="130"/>
      <c r="K2" s="130"/>
    </row>
    <row r="3" spans="1:18" ht="20.100000000000001" customHeight="1" x14ac:dyDescent="0.25">
      <c r="A3" s="27"/>
      <c r="B3" s="19"/>
      <c r="C3" s="4"/>
    </row>
    <row r="4" spans="1:18" s="61" customFormat="1" ht="20.100000000000001" customHeight="1" x14ac:dyDescent="0.25">
      <c r="A4" s="27"/>
      <c r="B4" s="19"/>
      <c r="C4" s="4"/>
      <c r="D4" s="55"/>
      <c r="E4" s="54"/>
      <c r="F4" s="54"/>
      <c r="G4" s="54"/>
      <c r="H4" s="55"/>
      <c r="I4" s="56"/>
      <c r="J4" s="54"/>
      <c r="K4" s="56"/>
      <c r="M4" s="107"/>
      <c r="N4" s="62"/>
      <c r="O4" s="56"/>
      <c r="P4" s="54"/>
      <c r="Q4" s="108"/>
    </row>
    <row r="5" spans="1:18" s="61" customFormat="1" ht="20.100000000000001" customHeight="1" x14ac:dyDescent="0.25">
      <c r="A5" s="109" t="s">
        <v>208</v>
      </c>
      <c r="B5" s="55"/>
      <c r="C5" s="27"/>
      <c r="D5" s="55"/>
      <c r="E5" s="54"/>
      <c r="F5" s="54"/>
      <c r="G5" s="54"/>
      <c r="H5" s="55"/>
      <c r="I5" s="56"/>
      <c r="J5" s="54"/>
      <c r="K5" s="56"/>
      <c r="M5" s="107"/>
      <c r="N5" s="62"/>
      <c r="O5" s="56"/>
      <c r="P5" s="54"/>
      <c r="Q5" s="108"/>
    </row>
    <row r="6" spans="1:18" s="61" customFormat="1" ht="72.75" customHeight="1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M6" s="48" t="s">
        <v>374</v>
      </c>
      <c r="N6" s="25" t="s">
        <v>380</v>
      </c>
      <c r="O6" s="21" t="s">
        <v>375</v>
      </c>
      <c r="P6" s="24" t="s">
        <v>206</v>
      </c>
      <c r="Q6" s="25" t="s">
        <v>10</v>
      </c>
      <c r="R6" s="24" t="s">
        <v>207</v>
      </c>
    </row>
    <row r="7" spans="1:18" s="61" customFormat="1" ht="30" x14ac:dyDescent="0.25">
      <c r="A7" s="7" t="s">
        <v>12</v>
      </c>
      <c r="B7" s="8" t="s">
        <v>13</v>
      </c>
      <c r="C7" s="7" t="s">
        <v>14</v>
      </c>
      <c r="D7" s="8" t="s">
        <v>15</v>
      </c>
      <c r="E7" s="9" t="s">
        <v>16</v>
      </c>
      <c r="F7" s="9">
        <v>6</v>
      </c>
      <c r="G7" s="9">
        <v>2000</v>
      </c>
      <c r="H7" s="10">
        <v>0.45059874999999994</v>
      </c>
      <c r="I7" s="57">
        <f t="shared" ref="I7:I55" si="0">ROUND(H7*G7,2)</f>
        <v>901.2</v>
      </c>
      <c r="J7" s="9">
        <v>2</v>
      </c>
      <c r="K7" s="57">
        <f t="shared" ref="K7:K54" si="1">+ROUND(I7*J7, 2)</f>
        <v>1802.4</v>
      </c>
      <c r="M7" s="49"/>
      <c r="N7" s="9">
        <f>+M7*J7</f>
        <v>0</v>
      </c>
      <c r="O7" s="26">
        <v>0</v>
      </c>
      <c r="P7" s="57">
        <f t="shared" ref="P7:P38" si="2">ROUND(O7*G7,2)</f>
        <v>0</v>
      </c>
      <c r="Q7" s="9">
        <v>2</v>
      </c>
      <c r="R7" s="57">
        <f t="shared" ref="R7:R54" si="3">+ROUND(P7*Q7, 2)</f>
        <v>0</v>
      </c>
    </row>
    <row r="8" spans="1:18" s="61" customFormat="1" x14ac:dyDescent="0.25">
      <c r="A8" s="7" t="s">
        <v>17</v>
      </c>
      <c r="B8" s="8" t="s">
        <v>18</v>
      </c>
      <c r="C8" s="7"/>
      <c r="D8" s="8" t="s">
        <v>19</v>
      </c>
      <c r="E8" s="9" t="s">
        <v>16</v>
      </c>
      <c r="F8" s="9">
        <v>4</v>
      </c>
      <c r="G8" s="58">
        <v>20000</v>
      </c>
      <c r="H8" s="10">
        <v>4.5654999999999994E-2</v>
      </c>
      <c r="I8" s="57">
        <f t="shared" si="0"/>
        <v>913.1</v>
      </c>
      <c r="J8" s="9">
        <v>1</v>
      </c>
      <c r="K8" s="57">
        <f t="shared" si="1"/>
        <v>913.1</v>
      </c>
      <c r="M8" s="49"/>
      <c r="N8" s="9">
        <f t="shared" ref="N8:N55" si="4">+M8*J8</f>
        <v>0</v>
      </c>
      <c r="O8" s="26">
        <v>0</v>
      </c>
      <c r="P8" s="57">
        <f t="shared" si="2"/>
        <v>0</v>
      </c>
      <c r="Q8" s="9">
        <v>1</v>
      </c>
      <c r="R8" s="57">
        <f t="shared" si="3"/>
        <v>0</v>
      </c>
    </row>
    <row r="9" spans="1:18" s="61" customFormat="1" ht="30" x14ac:dyDescent="0.25">
      <c r="A9" s="7" t="s">
        <v>20</v>
      </c>
      <c r="B9" s="11" t="s">
        <v>21</v>
      </c>
      <c r="C9" s="7" t="s">
        <v>22</v>
      </c>
      <c r="D9" s="7" t="s">
        <v>23</v>
      </c>
      <c r="E9" s="12" t="s">
        <v>16</v>
      </c>
      <c r="F9" s="9">
        <v>8</v>
      </c>
      <c r="G9" s="58">
        <v>2000</v>
      </c>
      <c r="H9" s="10">
        <v>0.66009999999999991</v>
      </c>
      <c r="I9" s="57">
        <f t="shared" si="0"/>
        <v>1320.2</v>
      </c>
      <c r="J9" s="9">
        <v>3</v>
      </c>
      <c r="K9" s="57">
        <f t="shared" si="1"/>
        <v>3960.6</v>
      </c>
      <c r="M9" s="49"/>
      <c r="N9" s="9">
        <f t="shared" si="4"/>
        <v>0</v>
      </c>
      <c r="O9" s="26">
        <v>0</v>
      </c>
      <c r="P9" s="57">
        <f t="shared" si="2"/>
        <v>0</v>
      </c>
      <c r="Q9" s="9">
        <v>3</v>
      </c>
      <c r="R9" s="57">
        <f t="shared" si="3"/>
        <v>0</v>
      </c>
    </row>
    <row r="10" spans="1:18" s="61" customFormat="1" ht="30" x14ac:dyDescent="0.25">
      <c r="A10" s="51" t="s">
        <v>381</v>
      </c>
      <c r="B10" s="11" t="s">
        <v>21</v>
      </c>
      <c r="C10" s="7" t="s">
        <v>22</v>
      </c>
      <c r="D10" s="7" t="s">
        <v>24</v>
      </c>
      <c r="E10" s="12" t="s">
        <v>16</v>
      </c>
      <c r="F10" s="9">
        <v>8</v>
      </c>
      <c r="G10" s="58">
        <v>2000</v>
      </c>
      <c r="H10" s="10">
        <v>0.47092499999999993</v>
      </c>
      <c r="I10" s="57">
        <f t="shared" si="0"/>
        <v>941.85</v>
      </c>
      <c r="J10" s="9">
        <v>1</v>
      </c>
      <c r="K10" s="57">
        <f t="shared" si="1"/>
        <v>941.85</v>
      </c>
      <c r="M10" s="49"/>
      <c r="N10" s="9">
        <f t="shared" si="4"/>
        <v>0</v>
      </c>
      <c r="O10" s="26">
        <v>0</v>
      </c>
      <c r="P10" s="57">
        <f t="shared" si="2"/>
        <v>0</v>
      </c>
      <c r="Q10" s="9">
        <v>1</v>
      </c>
      <c r="R10" s="57">
        <f t="shared" si="3"/>
        <v>0</v>
      </c>
    </row>
    <row r="11" spans="1:18" s="61" customFormat="1" x14ac:dyDescent="0.25">
      <c r="A11" s="7" t="s">
        <v>25</v>
      </c>
      <c r="B11" s="8" t="s">
        <v>26</v>
      </c>
      <c r="C11" s="7"/>
      <c r="D11" s="8" t="s">
        <v>27</v>
      </c>
      <c r="E11" s="9" t="s">
        <v>28</v>
      </c>
      <c r="F11" s="9">
        <v>4</v>
      </c>
      <c r="G11" s="58">
        <v>130</v>
      </c>
      <c r="H11" s="10">
        <v>0.89907000000000004</v>
      </c>
      <c r="I11" s="57">
        <f t="shared" si="0"/>
        <v>116.88</v>
      </c>
      <c r="J11" s="9">
        <v>1</v>
      </c>
      <c r="K11" s="57">
        <f t="shared" si="1"/>
        <v>116.88</v>
      </c>
      <c r="M11" s="49"/>
      <c r="N11" s="9">
        <f t="shared" si="4"/>
        <v>0</v>
      </c>
      <c r="O11" s="26">
        <v>0</v>
      </c>
      <c r="P11" s="57">
        <f t="shared" si="2"/>
        <v>0</v>
      </c>
      <c r="Q11" s="9">
        <v>1</v>
      </c>
      <c r="R11" s="57">
        <f t="shared" si="3"/>
        <v>0</v>
      </c>
    </row>
    <row r="12" spans="1:18" s="61" customFormat="1" x14ac:dyDescent="0.25">
      <c r="A12" s="7" t="s">
        <v>29</v>
      </c>
      <c r="B12" s="8" t="s">
        <v>30</v>
      </c>
      <c r="C12" s="7" t="s">
        <v>31</v>
      </c>
      <c r="D12" s="8" t="s">
        <v>32</v>
      </c>
      <c r="E12" s="9" t="s">
        <v>16</v>
      </c>
      <c r="F12" s="9">
        <v>6</v>
      </c>
      <c r="G12" s="58">
        <v>2000</v>
      </c>
      <c r="H12" s="10">
        <v>0.18710499999999999</v>
      </c>
      <c r="I12" s="57">
        <f t="shared" si="0"/>
        <v>374.21</v>
      </c>
      <c r="J12" s="9">
        <v>1</v>
      </c>
      <c r="K12" s="57">
        <f t="shared" si="1"/>
        <v>374.21</v>
      </c>
      <c r="M12" s="49"/>
      <c r="N12" s="9">
        <f t="shared" si="4"/>
        <v>0</v>
      </c>
      <c r="O12" s="26">
        <v>0</v>
      </c>
      <c r="P12" s="57">
        <f t="shared" si="2"/>
        <v>0</v>
      </c>
      <c r="Q12" s="9">
        <v>1</v>
      </c>
      <c r="R12" s="57">
        <f t="shared" si="3"/>
        <v>0</v>
      </c>
    </row>
    <row r="13" spans="1:18" s="61" customFormat="1" ht="15" customHeight="1" x14ac:dyDescent="0.25">
      <c r="A13" s="7" t="s">
        <v>33</v>
      </c>
      <c r="B13" s="52" t="s">
        <v>35</v>
      </c>
      <c r="C13" s="52" t="s">
        <v>34</v>
      </c>
      <c r="D13" s="8" t="s">
        <v>36</v>
      </c>
      <c r="E13" s="12" t="s">
        <v>37</v>
      </c>
      <c r="F13" s="9">
        <v>7</v>
      </c>
      <c r="G13" s="58">
        <v>5000</v>
      </c>
      <c r="H13" s="10">
        <v>0.14949999999999999</v>
      </c>
      <c r="I13" s="57">
        <f t="shared" si="0"/>
        <v>747.5</v>
      </c>
      <c r="J13" s="9">
        <v>2</v>
      </c>
      <c r="K13" s="57">
        <f t="shared" si="1"/>
        <v>1495</v>
      </c>
      <c r="M13" s="49"/>
      <c r="N13" s="9">
        <f t="shared" si="4"/>
        <v>0</v>
      </c>
      <c r="O13" s="26">
        <v>0</v>
      </c>
      <c r="P13" s="57">
        <f t="shared" si="2"/>
        <v>0</v>
      </c>
      <c r="Q13" s="9">
        <v>2</v>
      </c>
      <c r="R13" s="57">
        <f t="shared" si="3"/>
        <v>0</v>
      </c>
    </row>
    <row r="14" spans="1:18" s="61" customFormat="1" x14ac:dyDescent="0.25">
      <c r="A14" s="7" t="s">
        <v>38</v>
      </c>
      <c r="B14" s="52" t="s">
        <v>35</v>
      </c>
      <c r="C14" s="52" t="s">
        <v>34</v>
      </c>
      <c r="D14" s="8" t="s">
        <v>39</v>
      </c>
      <c r="E14" s="12" t="s">
        <v>16</v>
      </c>
      <c r="F14" s="9">
        <v>7</v>
      </c>
      <c r="G14" s="58">
        <v>2000</v>
      </c>
      <c r="H14" s="10">
        <v>0.26450000000000001</v>
      </c>
      <c r="I14" s="57">
        <f t="shared" si="0"/>
        <v>529</v>
      </c>
      <c r="J14" s="9">
        <v>1</v>
      </c>
      <c r="K14" s="57">
        <f t="shared" si="1"/>
        <v>529</v>
      </c>
      <c r="M14" s="49"/>
      <c r="N14" s="9">
        <f t="shared" si="4"/>
        <v>0</v>
      </c>
      <c r="O14" s="26">
        <v>0</v>
      </c>
      <c r="P14" s="57">
        <f t="shared" si="2"/>
        <v>0</v>
      </c>
      <c r="Q14" s="9">
        <v>1</v>
      </c>
      <c r="R14" s="57">
        <f t="shared" si="3"/>
        <v>0</v>
      </c>
    </row>
    <row r="15" spans="1:18" s="61" customFormat="1" x14ac:dyDescent="0.25">
      <c r="A15" s="7" t="s">
        <v>38</v>
      </c>
      <c r="B15" s="52" t="s">
        <v>35</v>
      </c>
      <c r="C15" s="52" t="s">
        <v>34</v>
      </c>
      <c r="D15" s="8" t="s">
        <v>40</v>
      </c>
      <c r="E15" s="12" t="s">
        <v>16</v>
      </c>
      <c r="F15" s="9">
        <v>7</v>
      </c>
      <c r="G15" s="58">
        <v>2000</v>
      </c>
      <c r="H15" s="10">
        <v>0.26910000000000001</v>
      </c>
      <c r="I15" s="57">
        <f t="shared" si="0"/>
        <v>538.20000000000005</v>
      </c>
      <c r="J15" s="9">
        <v>1</v>
      </c>
      <c r="K15" s="57">
        <f t="shared" si="1"/>
        <v>538.20000000000005</v>
      </c>
      <c r="M15" s="49"/>
      <c r="N15" s="9">
        <f t="shared" si="4"/>
        <v>0</v>
      </c>
      <c r="O15" s="26">
        <v>0</v>
      </c>
      <c r="P15" s="57">
        <f t="shared" si="2"/>
        <v>0</v>
      </c>
      <c r="Q15" s="9">
        <v>1</v>
      </c>
      <c r="R15" s="57">
        <f t="shared" si="3"/>
        <v>0</v>
      </c>
    </row>
    <row r="16" spans="1:18" s="61" customFormat="1" x14ac:dyDescent="0.25">
      <c r="A16" s="7" t="s">
        <v>38</v>
      </c>
      <c r="B16" s="52" t="s">
        <v>35</v>
      </c>
      <c r="C16" s="52" t="s">
        <v>34</v>
      </c>
      <c r="D16" s="8" t="s">
        <v>41</v>
      </c>
      <c r="E16" s="12" t="s">
        <v>16</v>
      </c>
      <c r="F16" s="9">
        <v>7</v>
      </c>
      <c r="G16" s="58">
        <v>2000</v>
      </c>
      <c r="H16" s="10">
        <v>0.29922999999999994</v>
      </c>
      <c r="I16" s="57">
        <f t="shared" si="0"/>
        <v>598.46</v>
      </c>
      <c r="J16" s="9">
        <v>2</v>
      </c>
      <c r="K16" s="57">
        <f t="shared" si="1"/>
        <v>1196.92</v>
      </c>
      <c r="M16" s="49"/>
      <c r="N16" s="9">
        <f t="shared" si="4"/>
        <v>0</v>
      </c>
      <c r="O16" s="26">
        <v>0</v>
      </c>
      <c r="P16" s="57">
        <f t="shared" si="2"/>
        <v>0</v>
      </c>
      <c r="Q16" s="9">
        <v>2</v>
      </c>
      <c r="R16" s="57">
        <f t="shared" si="3"/>
        <v>0</v>
      </c>
    </row>
    <row r="17" spans="1:18" s="61" customFormat="1" x14ac:dyDescent="0.25">
      <c r="A17" s="7" t="s">
        <v>38</v>
      </c>
      <c r="B17" s="52" t="s">
        <v>35</v>
      </c>
      <c r="C17" s="52" t="s">
        <v>34</v>
      </c>
      <c r="D17" s="53" t="s">
        <v>43</v>
      </c>
      <c r="E17" s="12" t="s">
        <v>16</v>
      </c>
      <c r="F17" s="9">
        <v>7</v>
      </c>
      <c r="G17" s="58">
        <v>2000</v>
      </c>
      <c r="H17" s="10">
        <v>0.62272499999999997</v>
      </c>
      <c r="I17" s="57">
        <f t="shared" si="0"/>
        <v>1245.45</v>
      </c>
      <c r="J17" s="9">
        <v>1</v>
      </c>
      <c r="K17" s="57">
        <f t="shared" si="1"/>
        <v>1245.45</v>
      </c>
      <c r="M17" s="49"/>
      <c r="N17" s="9">
        <f t="shared" si="4"/>
        <v>0</v>
      </c>
      <c r="O17" s="26">
        <v>0</v>
      </c>
      <c r="P17" s="57">
        <f t="shared" si="2"/>
        <v>0</v>
      </c>
      <c r="Q17" s="9">
        <v>1</v>
      </c>
      <c r="R17" s="57">
        <f t="shared" si="3"/>
        <v>0</v>
      </c>
    </row>
    <row r="18" spans="1:18" s="61" customFormat="1" x14ac:dyDescent="0.25">
      <c r="A18" s="7" t="s">
        <v>38</v>
      </c>
      <c r="B18" s="52" t="s">
        <v>35</v>
      </c>
      <c r="C18" s="52" t="s">
        <v>34</v>
      </c>
      <c r="D18" s="53" t="s">
        <v>42</v>
      </c>
      <c r="E18" s="12" t="s">
        <v>16</v>
      </c>
      <c r="F18" s="9">
        <v>7</v>
      </c>
      <c r="G18" s="58">
        <v>2000</v>
      </c>
      <c r="H18" s="10">
        <v>0.43124999999999997</v>
      </c>
      <c r="I18" s="57">
        <f t="shared" si="0"/>
        <v>862.5</v>
      </c>
      <c r="J18" s="9">
        <v>2</v>
      </c>
      <c r="K18" s="57">
        <f t="shared" si="1"/>
        <v>1725</v>
      </c>
      <c r="M18" s="49"/>
      <c r="N18" s="9">
        <f t="shared" si="4"/>
        <v>0</v>
      </c>
      <c r="O18" s="26">
        <v>0</v>
      </c>
      <c r="P18" s="57">
        <f t="shared" si="2"/>
        <v>0</v>
      </c>
      <c r="Q18" s="9">
        <v>2</v>
      </c>
      <c r="R18" s="57">
        <f t="shared" si="3"/>
        <v>0</v>
      </c>
    </row>
    <row r="19" spans="1:18" s="61" customFormat="1" x14ac:dyDescent="0.25">
      <c r="A19" s="7" t="s">
        <v>44</v>
      </c>
      <c r="B19" s="11" t="s">
        <v>45</v>
      </c>
      <c r="C19" s="8"/>
      <c r="D19" s="8" t="s">
        <v>46</v>
      </c>
      <c r="E19" s="12" t="s">
        <v>28</v>
      </c>
      <c r="F19" s="9">
        <v>4</v>
      </c>
      <c r="G19" s="58">
        <v>500</v>
      </c>
      <c r="H19" s="10">
        <v>0.30590000000000001</v>
      </c>
      <c r="I19" s="57">
        <f t="shared" si="0"/>
        <v>152.94999999999999</v>
      </c>
      <c r="J19" s="9">
        <v>3</v>
      </c>
      <c r="K19" s="57">
        <f t="shared" si="1"/>
        <v>458.85</v>
      </c>
      <c r="M19" s="49"/>
      <c r="N19" s="9">
        <f t="shared" si="4"/>
        <v>0</v>
      </c>
      <c r="O19" s="26">
        <v>0</v>
      </c>
      <c r="P19" s="57">
        <f t="shared" si="2"/>
        <v>0</v>
      </c>
      <c r="Q19" s="9">
        <v>3</v>
      </c>
      <c r="R19" s="57">
        <f t="shared" si="3"/>
        <v>0</v>
      </c>
    </row>
    <row r="20" spans="1:18" s="61" customFormat="1" x14ac:dyDescent="0.25">
      <c r="A20" s="7" t="s">
        <v>47</v>
      </c>
      <c r="B20" s="11" t="s">
        <v>48</v>
      </c>
      <c r="C20" s="8"/>
      <c r="D20" s="8" t="s">
        <v>19</v>
      </c>
      <c r="E20" s="12" t="s">
        <v>49</v>
      </c>
      <c r="F20" s="9">
        <v>4</v>
      </c>
      <c r="G20" s="58">
        <v>1500</v>
      </c>
      <c r="H20" s="10">
        <v>9.8899999999999988E-2</v>
      </c>
      <c r="I20" s="57">
        <f t="shared" si="0"/>
        <v>148.35</v>
      </c>
      <c r="J20" s="9">
        <v>2</v>
      </c>
      <c r="K20" s="57">
        <f t="shared" si="1"/>
        <v>296.7</v>
      </c>
      <c r="M20" s="49"/>
      <c r="N20" s="9">
        <f t="shared" si="4"/>
        <v>0</v>
      </c>
      <c r="O20" s="26">
        <v>0</v>
      </c>
      <c r="P20" s="57">
        <f t="shared" si="2"/>
        <v>0</v>
      </c>
      <c r="Q20" s="9">
        <v>2</v>
      </c>
      <c r="R20" s="57">
        <f t="shared" si="3"/>
        <v>0</v>
      </c>
    </row>
    <row r="21" spans="1:18" s="61" customFormat="1" x14ac:dyDescent="0.25">
      <c r="A21" s="7" t="s">
        <v>50</v>
      </c>
      <c r="B21" s="8" t="s">
        <v>51</v>
      </c>
      <c r="C21" s="8"/>
      <c r="D21" s="8" t="s">
        <v>52</v>
      </c>
      <c r="E21" s="12" t="s">
        <v>53</v>
      </c>
      <c r="F21" s="9">
        <v>4</v>
      </c>
      <c r="G21" s="58">
        <v>1000</v>
      </c>
      <c r="H21" s="10">
        <v>0.1817</v>
      </c>
      <c r="I21" s="57">
        <f t="shared" si="0"/>
        <v>181.7</v>
      </c>
      <c r="J21" s="9">
        <v>2</v>
      </c>
      <c r="K21" s="57">
        <f t="shared" si="1"/>
        <v>363.4</v>
      </c>
      <c r="M21" s="49"/>
      <c r="N21" s="9">
        <f t="shared" si="4"/>
        <v>0</v>
      </c>
      <c r="O21" s="26">
        <v>0</v>
      </c>
      <c r="P21" s="57">
        <f t="shared" si="2"/>
        <v>0</v>
      </c>
      <c r="Q21" s="9">
        <v>2</v>
      </c>
      <c r="R21" s="57">
        <f t="shared" si="3"/>
        <v>0</v>
      </c>
    </row>
    <row r="22" spans="1:18" s="61" customFormat="1" x14ac:dyDescent="0.25">
      <c r="A22" s="7" t="s">
        <v>54</v>
      </c>
      <c r="B22" s="8" t="s">
        <v>55</v>
      </c>
      <c r="C22" s="8"/>
      <c r="D22" s="8" t="s">
        <v>56</v>
      </c>
      <c r="E22" s="12" t="s">
        <v>16</v>
      </c>
      <c r="F22" s="9">
        <v>6</v>
      </c>
      <c r="G22" s="58">
        <v>2000</v>
      </c>
      <c r="H22" s="10">
        <v>0.19078499999999998</v>
      </c>
      <c r="I22" s="57">
        <f t="shared" si="0"/>
        <v>381.57</v>
      </c>
      <c r="J22" s="9">
        <v>1</v>
      </c>
      <c r="K22" s="57">
        <f t="shared" si="1"/>
        <v>381.57</v>
      </c>
      <c r="M22" s="49"/>
      <c r="N22" s="9">
        <f t="shared" si="4"/>
        <v>0</v>
      </c>
      <c r="O22" s="26">
        <v>0</v>
      </c>
      <c r="P22" s="57">
        <f t="shared" si="2"/>
        <v>0</v>
      </c>
      <c r="Q22" s="9">
        <v>1</v>
      </c>
      <c r="R22" s="57">
        <f t="shared" si="3"/>
        <v>0</v>
      </c>
    </row>
    <row r="23" spans="1:18" s="61" customFormat="1" x14ac:dyDescent="0.25">
      <c r="A23" s="7" t="s">
        <v>57</v>
      </c>
      <c r="B23" s="11" t="s">
        <v>58</v>
      </c>
      <c r="C23" s="8" t="s">
        <v>59</v>
      </c>
      <c r="D23" s="8" t="s">
        <v>60</v>
      </c>
      <c r="E23" s="12" t="s">
        <v>16</v>
      </c>
      <c r="F23" s="9">
        <v>7</v>
      </c>
      <c r="G23" s="58">
        <v>2000</v>
      </c>
      <c r="H23" s="10">
        <v>0.26910000000000001</v>
      </c>
      <c r="I23" s="57">
        <f t="shared" si="0"/>
        <v>538.20000000000005</v>
      </c>
      <c r="J23" s="9">
        <v>1</v>
      </c>
      <c r="K23" s="57">
        <f t="shared" si="1"/>
        <v>538.20000000000005</v>
      </c>
      <c r="M23" s="49"/>
      <c r="N23" s="9">
        <f t="shared" si="4"/>
        <v>0</v>
      </c>
      <c r="O23" s="26">
        <v>0</v>
      </c>
      <c r="P23" s="57">
        <f t="shared" si="2"/>
        <v>0</v>
      </c>
      <c r="Q23" s="9">
        <v>1</v>
      </c>
      <c r="R23" s="57">
        <f t="shared" si="3"/>
        <v>0</v>
      </c>
    </row>
    <row r="24" spans="1:18" s="61" customFormat="1" x14ac:dyDescent="0.25">
      <c r="A24" s="7" t="s">
        <v>57</v>
      </c>
      <c r="B24" s="8" t="s">
        <v>58</v>
      </c>
      <c r="C24" s="8" t="s">
        <v>59</v>
      </c>
      <c r="D24" s="53" t="s">
        <v>43</v>
      </c>
      <c r="E24" s="12" t="s">
        <v>16</v>
      </c>
      <c r="F24" s="9">
        <v>7</v>
      </c>
      <c r="G24" s="58">
        <v>2000</v>
      </c>
      <c r="H24" s="10">
        <v>0.62272499999999997</v>
      </c>
      <c r="I24" s="57">
        <f t="shared" si="0"/>
        <v>1245.45</v>
      </c>
      <c r="J24" s="9">
        <v>1</v>
      </c>
      <c r="K24" s="57">
        <f t="shared" si="1"/>
        <v>1245.45</v>
      </c>
      <c r="M24" s="49"/>
      <c r="N24" s="9">
        <f t="shared" si="4"/>
        <v>0</v>
      </c>
      <c r="O24" s="26">
        <v>0</v>
      </c>
      <c r="P24" s="57">
        <f t="shared" si="2"/>
        <v>0</v>
      </c>
      <c r="Q24" s="9">
        <v>1</v>
      </c>
      <c r="R24" s="57">
        <f t="shared" si="3"/>
        <v>0</v>
      </c>
    </row>
    <row r="25" spans="1:18" s="61" customFormat="1" x14ac:dyDescent="0.25">
      <c r="A25" s="7" t="s">
        <v>57</v>
      </c>
      <c r="B25" s="8" t="s">
        <v>58</v>
      </c>
      <c r="C25" s="8" t="s">
        <v>59</v>
      </c>
      <c r="D25" s="53" t="s">
        <v>42</v>
      </c>
      <c r="E25" s="12" t="s">
        <v>16</v>
      </c>
      <c r="F25" s="9">
        <v>7</v>
      </c>
      <c r="G25" s="58">
        <v>2000</v>
      </c>
      <c r="H25" s="10">
        <v>0.43124999999999997</v>
      </c>
      <c r="I25" s="57">
        <f t="shared" si="0"/>
        <v>862.5</v>
      </c>
      <c r="J25" s="9">
        <v>2</v>
      </c>
      <c r="K25" s="57">
        <f t="shared" si="1"/>
        <v>1725</v>
      </c>
      <c r="M25" s="49"/>
      <c r="N25" s="9">
        <f t="shared" si="4"/>
        <v>0</v>
      </c>
      <c r="O25" s="26">
        <v>0</v>
      </c>
      <c r="P25" s="57">
        <f t="shared" si="2"/>
        <v>0</v>
      </c>
      <c r="Q25" s="9">
        <v>2</v>
      </c>
      <c r="R25" s="57">
        <f t="shared" si="3"/>
        <v>0</v>
      </c>
    </row>
    <row r="26" spans="1:18" s="61" customFormat="1" x14ac:dyDescent="0.25">
      <c r="A26" s="7" t="s">
        <v>61</v>
      </c>
      <c r="B26" s="52" t="s">
        <v>35</v>
      </c>
      <c r="C26" s="52" t="s">
        <v>34</v>
      </c>
      <c r="D26" s="8" t="s">
        <v>43</v>
      </c>
      <c r="E26" s="12" t="s">
        <v>16</v>
      </c>
      <c r="F26" s="9">
        <v>7</v>
      </c>
      <c r="G26" s="58">
        <v>2000</v>
      </c>
      <c r="H26" s="10">
        <v>0.43124999999999997</v>
      </c>
      <c r="I26" s="57">
        <f t="shared" si="0"/>
        <v>862.5</v>
      </c>
      <c r="J26" s="9">
        <v>1</v>
      </c>
      <c r="K26" s="57">
        <f t="shared" si="1"/>
        <v>862.5</v>
      </c>
      <c r="M26" s="49"/>
      <c r="N26" s="9">
        <f t="shared" si="4"/>
        <v>0</v>
      </c>
      <c r="O26" s="26">
        <v>0</v>
      </c>
      <c r="P26" s="57">
        <f t="shared" si="2"/>
        <v>0</v>
      </c>
      <c r="Q26" s="9">
        <v>1</v>
      </c>
      <c r="R26" s="57">
        <f t="shared" si="3"/>
        <v>0</v>
      </c>
    </row>
    <row r="27" spans="1:18" s="61" customFormat="1" x14ac:dyDescent="0.25">
      <c r="A27" s="7" t="s">
        <v>62</v>
      </c>
      <c r="B27" s="52" t="s">
        <v>35</v>
      </c>
      <c r="C27" s="52" t="s">
        <v>34</v>
      </c>
      <c r="D27" s="8" t="s">
        <v>41</v>
      </c>
      <c r="E27" s="12" t="s">
        <v>16</v>
      </c>
      <c r="F27" s="9">
        <v>7</v>
      </c>
      <c r="G27" s="58">
        <v>2000</v>
      </c>
      <c r="H27" s="10">
        <v>0.29922999999999994</v>
      </c>
      <c r="I27" s="57">
        <f t="shared" si="0"/>
        <v>598.46</v>
      </c>
      <c r="J27" s="9">
        <v>1</v>
      </c>
      <c r="K27" s="57">
        <f t="shared" si="1"/>
        <v>598.46</v>
      </c>
      <c r="M27" s="49"/>
      <c r="N27" s="9">
        <f t="shared" si="4"/>
        <v>0</v>
      </c>
      <c r="O27" s="26">
        <v>0</v>
      </c>
      <c r="P27" s="57">
        <f t="shared" si="2"/>
        <v>0</v>
      </c>
      <c r="Q27" s="9">
        <v>1</v>
      </c>
      <c r="R27" s="57">
        <f t="shared" si="3"/>
        <v>0</v>
      </c>
    </row>
    <row r="28" spans="1:18" s="61" customFormat="1" ht="105" customHeight="1" x14ac:dyDescent="0.25">
      <c r="A28" s="7" t="s">
        <v>63</v>
      </c>
      <c r="B28" s="11" t="s">
        <v>64</v>
      </c>
      <c r="C28" s="11" t="s">
        <v>65</v>
      </c>
      <c r="D28" s="8" t="s">
        <v>66</v>
      </c>
      <c r="E28" s="12" t="s">
        <v>67</v>
      </c>
      <c r="F28" s="9">
        <v>7</v>
      </c>
      <c r="G28" s="58">
        <v>700</v>
      </c>
      <c r="H28" s="10">
        <v>3.12961</v>
      </c>
      <c r="I28" s="57">
        <f t="shared" si="0"/>
        <v>2190.73</v>
      </c>
      <c r="J28" s="9">
        <v>2</v>
      </c>
      <c r="K28" s="57">
        <f t="shared" si="1"/>
        <v>4381.46</v>
      </c>
      <c r="M28" s="49"/>
      <c r="N28" s="9">
        <f t="shared" si="4"/>
        <v>0</v>
      </c>
      <c r="O28" s="26">
        <v>0</v>
      </c>
      <c r="P28" s="57">
        <f t="shared" si="2"/>
        <v>0</v>
      </c>
      <c r="Q28" s="9">
        <v>2</v>
      </c>
      <c r="R28" s="57">
        <f t="shared" si="3"/>
        <v>0</v>
      </c>
    </row>
    <row r="29" spans="1:18" s="61" customFormat="1" x14ac:dyDescent="0.25">
      <c r="A29" s="7" t="s">
        <v>68</v>
      </c>
      <c r="B29" s="11" t="s">
        <v>69</v>
      </c>
      <c r="C29" s="11"/>
      <c r="D29" s="8" t="s">
        <v>70</v>
      </c>
      <c r="E29" s="12" t="s">
        <v>71</v>
      </c>
      <c r="F29" s="9">
        <v>7</v>
      </c>
      <c r="G29" s="58">
        <v>700</v>
      </c>
      <c r="H29" s="10">
        <v>1.6181649999999999</v>
      </c>
      <c r="I29" s="57">
        <f t="shared" si="0"/>
        <v>1132.72</v>
      </c>
      <c r="J29" s="9">
        <v>2</v>
      </c>
      <c r="K29" s="57">
        <f t="shared" si="1"/>
        <v>2265.44</v>
      </c>
      <c r="M29" s="49"/>
      <c r="N29" s="9">
        <f t="shared" si="4"/>
        <v>0</v>
      </c>
      <c r="O29" s="26">
        <v>0</v>
      </c>
      <c r="P29" s="57">
        <f t="shared" si="2"/>
        <v>0</v>
      </c>
      <c r="Q29" s="9">
        <v>2</v>
      </c>
      <c r="R29" s="57">
        <f t="shared" si="3"/>
        <v>0</v>
      </c>
    </row>
    <row r="30" spans="1:18" s="61" customFormat="1" ht="135" x14ac:dyDescent="0.25">
      <c r="A30" s="7" t="s">
        <v>72</v>
      </c>
      <c r="B30" s="11" t="s">
        <v>73</v>
      </c>
      <c r="C30" s="7" t="s">
        <v>34</v>
      </c>
      <c r="D30" s="7" t="s">
        <v>74</v>
      </c>
      <c r="E30" s="12" t="s">
        <v>75</v>
      </c>
      <c r="F30" s="9">
        <v>7</v>
      </c>
      <c r="G30" s="58">
        <v>1000</v>
      </c>
      <c r="H30" s="10">
        <v>2.2079999999999997</v>
      </c>
      <c r="I30" s="57">
        <f t="shared" si="0"/>
        <v>2208</v>
      </c>
      <c r="J30" s="9">
        <v>2</v>
      </c>
      <c r="K30" s="57">
        <f t="shared" si="1"/>
        <v>4416</v>
      </c>
      <c r="M30" s="49"/>
      <c r="N30" s="9">
        <f t="shared" si="4"/>
        <v>0</v>
      </c>
      <c r="O30" s="26">
        <v>0</v>
      </c>
      <c r="P30" s="57">
        <f t="shared" si="2"/>
        <v>0</v>
      </c>
      <c r="Q30" s="9">
        <v>2</v>
      </c>
      <c r="R30" s="57">
        <f t="shared" si="3"/>
        <v>0</v>
      </c>
    </row>
    <row r="31" spans="1:18" s="61" customFormat="1" x14ac:dyDescent="0.25">
      <c r="A31" s="7" t="s">
        <v>76</v>
      </c>
      <c r="B31" s="8" t="s">
        <v>77</v>
      </c>
      <c r="C31" s="7"/>
      <c r="D31" s="8" t="s">
        <v>46</v>
      </c>
      <c r="E31" s="9" t="s">
        <v>28</v>
      </c>
      <c r="F31" s="9">
        <v>4</v>
      </c>
      <c r="G31" s="58">
        <v>250</v>
      </c>
      <c r="H31" s="10">
        <v>0.64400000000000002</v>
      </c>
      <c r="I31" s="57">
        <f t="shared" si="0"/>
        <v>161</v>
      </c>
      <c r="J31" s="9">
        <v>2</v>
      </c>
      <c r="K31" s="57">
        <f t="shared" si="1"/>
        <v>322</v>
      </c>
      <c r="M31" s="49"/>
      <c r="N31" s="9">
        <f t="shared" si="4"/>
        <v>0</v>
      </c>
      <c r="O31" s="26">
        <v>0</v>
      </c>
      <c r="P31" s="57">
        <f t="shared" si="2"/>
        <v>0</v>
      </c>
      <c r="Q31" s="9">
        <v>2</v>
      </c>
      <c r="R31" s="57">
        <f t="shared" si="3"/>
        <v>0</v>
      </c>
    </row>
    <row r="32" spans="1:18" s="61" customFormat="1" ht="30" customHeight="1" x14ac:dyDescent="0.25">
      <c r="A32" s="7" t="s">
        <v>78</v>
      </c>
      <c r="B32" s="8" t="s">
        <v>79</v>
      </c>
      <c r="C32" s="7" t="s">
        <v>80</v>
      </c>
      <c r="D32" s="7" t="s">
        <v>81</v>
      </c>
      <c r="E32" s="9" t="s">
        <v>16</v>
      </c>
      <c r="F32" s="9">
        <v>8</v>
      </c>
      <c r="G32" s="58">
        <v>2000</v>
      </c>
      <c r="H32" s="10">
        <v>1.4512999999999998</v>
      </c>
      <c r="I32" s="57">
        <f t="shared" si="0"/>
        <v>2902.6</v>
      </c>
      <c r="J32" s="9">
        <v>1</v>
      </c>
      <c r="K32" s="57">
        <f t="shared" si="1"/>
        <v>2902.6</v>
      </c>
      <c r="M32" s="49"/>
      <c r="N32" s="9">
        <f t="shared" si="4"/>
        <v>0</v>
      </c>
      <c r="O32" s="26">
        <v>0</v>
      </c>
      <c r="P32" s="57">
        <f t="shared" si="2"/>
        <v>0</v>
      </c>
      <c r="Q32" s="9">
        <v>1</v>
      </c>
      <c r="R32" s="57">
        <f t="shared" si="3"/>
        <v>0</v>
      </c>
    </row>
    <row r="33" spans="1:18" s="61" customFormat="1" ht="30" customHeight="1" x14ac:dyDescent="0.25">
      <c r="A33" s="7" t="s">
        <v>82</v>
      </c>
      <c r="B33" s="8" t="s">
        <v>79</v>
      </c>
      <c r="C33" s="7" t="s">
        <v>80</v>
      </c>
      <c r="D33" s="7" t="s">
        <v>83</v>
      </c>
      <c r="E33" s="9" t="s">
        <v>16</v>
      </c>
      <c r="F33" s="9">
        <v>8</v>
      </c>
      <c r="G33" s="58">
        <v>2000</v>
      </c>
      <c r="H33" s="10">
        <v>1.2615499999999999</v>
      </c>
      <c r="I33" s="57">
        <f t="shared" si="0"/>
        <v>2523.1</v>
      </c>
      <c r="J33" s="9">
        <v>1</v>
      </c>
      <c r="K33" s="57">
        <f t="shared" si="1"/>
        <v>2523.1</v>
      </c>
      <c r="M33" s="49"/>
      <c r="N33" s="9">
        <f t="shared" si="4"/>
        <v>0</v>
      </c>
      <c r="O33" s="26">
        <v>0</v>
      </c>
      <c r="P33" s="57">
        <f t="shared" si="2"/>
        <v>0</v>
      </c>
      <c r="Q33" s="9">
        <v>1</v>
      </c>
      <c r="R33" s="57">
        <f t="shared" si="3"/>
        <v>0</v>
      </c>
    </row>
    <row r="34" spans="1:18" s="61" customFormat="1" x14ac:dyDescent="0.25">
      <c r="A34" s="7" t="s">
        <v>84</v>
      </c>
      <c r="B34" s="8" t="s">
        <v>77</v>
      </c>
      <c r="C34" s="7"/>
      <c r="D34" s="8" t="s">
        <v>46</v>
      </c>
      <c r="E34" s="9" t="s">
        <v>28</v>
      </c>
      <c r="F34" s="9">
        <v>4</v>
      </c>
      <c r="G34" s="58">
        <v>250</v>
      </c>
      <c r="H34" s="10">
        <v>0.64400000000000002</v>
      </c>
      <c r="I34" s="57">
        <f t="shared" si="0"/>
        <v>161</v>
      </c>
      <c r="J34" s="9">
        <v>4</v>
      </c>
      <c r="K34" s="57">
        <f t="shared" si="1"/>
        <v>644</v>
      </c>
      <c r="M34" s="49"/>
      <c r="N34" s="9">
        <f t="shared" si="4"/>
        <v>0</v>
      </c>
      <c r="O34" s="26">
        <v>0</v>
      </c>
      <c r="P34" s="57">
        <f t="shared" si="2"/>
        <v>0</v>
      </c>
      <c r="Q34" s="9">
        <v>4</v>
      </c>
      <c r="R34" s="57">
        <f t="shared" si="3"/>
        <v>0</v>
      </c>
    </row>
    <row r="35" spans="1:18" s="61" customFormat="1" x14ac:dyDescent="0.25">
      <c r="A35" s="7" t="s">
        <v>382</v>
      </c>
      <c r="B35" s="8" t="s">
        <v>85</v>
      </c>
      <c r="C35" s="7"/>
      <c r="D35" s="7" t="s">
        <v>86</v>
      </c>
      <c r="E35" s="9" t="s">
        <v>28</v>
      </c>
      <c r="F35" s="9">
        <v>4</v>
      </c>
      <c r="G35" s="9">
        <v>300</v>
      </c>
      <c r="H35" s="10">
        <v>0.77245499999999989</v>
      </c>
      <c r="I35" s="57">
        <f t="shared" si="0"/>
        <v>231.74</v>
      </c>
      <c r="J35" s="9">
        <v>1</v>
      </c>
      <c r="K35" s="57">
        <f t="shared" si="1"/>
        <v>231.74</v>
      </c>
      <c r="M35" s="49"/>
      <c r="N35" s="9">
        <f t="shared" si="4"/>
        <v>0</v>
      </c>
      <c r="O35" s="26">
        <v>0</v>
      </c>
      <c r="P35" s="57">
        <f t="shared" si="2"/>
        <v>0</v>
      </c>
      <c r="Q35" s="9">
        <v>1</v>
      </c>
      <c r="R35" s="57">
        <f t="shared" si="3"/>
        <v>0</v>
      </c>
    </row>
    <row r="36" spans="1:18" s="61" customFormat="1" ht="30" x14ac:dyDescent="0.25">
      <c r="A36" s="7" t="s">
        <v>87</v>
      </c>
      <c r="B36" s="8" t="s">
        <v>88</v>
      </c>
      <c r="C36" s="7" t="s">
        <v>89</v>
      </c>
      <c r="D36" s="7" t="s">
        <v>86</v>
      </c>
      <c r="E36" s="9" t="s">
        <v>16</v>
      </c>
      <c r="F36" s="9">
        <v>6</v>
      </c>
      <c r="G36" s="12">
        <v>2000</v>
      </c>
      <c r="H36" s="10">
        <v>0.40054499999999998</v>
      </c>
      <c r="I36" s="57">
        <f t="shared" si="0"/>
        <v>801.09</v>
      </c>
      <c r="J36" s="9">
        <v>1</v>
      </c>
      <c r="K36" s="57">
        <f t="shared" si="1"/>
        <v>801.09</v>
      </c>
      <c r="M36" s="49"/>
      <c r="N36" s="9">
        <f t="shared" si="4"/>
        <v>0</v>
      </c>
      <c r="O36" s="26">
        <v>0</v>
      </c>
      <c r="P36" s="57">
        <f t="shared" si="2"/>
        <v>0</v>
      </c>
      <c r="Q36" s="9">
        <v>1</v>
      </c>
      <c r="R36" s="57">
        <f t="shared" si="3"/>
        <v>0</v>
      </c>
    </row>
    <row r="37" spans="1:18" s="61" customFormat="1" x14ac:dyDescent="0.25">
      <c r="A37" s="7" t="s">
        <v>90</v>
      </c>
      <c r="B37" s="8" t="s">
        <v>91</v>
      </c>
      <c r="C37" s="7"/>
      <c r="D37" s="8" t="s">
        <v>46</v>
      </c>
      <c r="E37" s="9" t="s">
        <v>28</v>
      </c>
      <c r="F37" s="9">
        <v>4</v>
      </c>
      <c r="G37" s="58">
        <v>800</v>
      </c>
      <c r="H37" s="10">
        <v>0.48156249999999995</v>
      </c>
      <c r="I37" s="57">
        <f t="shared" si="0"/>
        <v>385.25</v>
      </c>
      <c r="J37" s="9">
        <v>1</v>
      </c>
      <c r="K37" s="57">
        <f t="shared" si="1"/>
        <v>385.25</v>
      </c>
      <c r="M37" s="49"/>
      <c r="N37" s="9">
        <f t="shared" si="4"/>
        <v>0</v>
      </c>
      <c r="O37" s="26">
        <v>0</v>
      </c>
      <c r="P37" s="57">
        <f t="shared" si="2"/>
        <v>0</v>
      </c>
      <c r="Q37" s="9">
        <v>1</v>
      </c>
      <c r="R37" s="57">
        <f t="shared" si="3"/>
        <v>0</v>
      </c>
    </row>
    <row r="38" spans="1:18" s="61" customFormat="1" x14ac:dyDescent="0.25">
      <c r="A38" s="7" t="s">
        <v>92</v>
      </c>
      <c r="B38" s="8" t="s">
        <v>26</v>
      </c>
      <c r="C38" s="7"/>
      <c r="D38" s="8" t="s">
        <v>27</v>
      </c>
      <c r="E38" s="9" t="s">
        <v>28</v>
      </c>
      <c r="F38" s="9">
        <v>4</v>
      </c>
      <c r="G38" s="58">
        <v>130</v>
      </c>
      <c r="H38" s="10">
        <v>0.89907000000000004</v>
      </c>
      <c r="I38" s="57">
        <f t="shared" si="0"/>
        <v>116.88</v>
      </c>
      <c r="J38" s="9">
        <v>1</v>
      </c>
      <c r="K38" s="57">
        <f t="shared" si="1"/>
        <v>116.88</v>
      </c>
      <c r="M38" s="49"/>
      <c r="N38" s="9">
        <f t="shared" si="4"/>
        <v>0</v>
      </c>
      <c r="O38" s="26">
        <v>0</v>
      </c>
      <c r="P38" s="57">
        <f t="shared" si="2"/>
        <v>0</v>
      </c>
      <c r="Q38" s="9">
        <v>1</v>
      </c>
      <c r="R38" s="57">
        <f t="shared" si="3"/>
        <v>0</v>
      </c>
    </row>
    <row r="39" spans="1:18" s="61" customFormat="1" x14ac:dyDescent="0.25">
      <c r="A39" s="8" t="s">
        <v>93</v>
      </c>
      <c r="B39" s="8" t="s">
        <v>51</v>
      </c>
      <c r="C39" s="8"/>
      <c r="D39" s="8" t="s">
        <v>52</v>
      </c>
      <c r="E39" s="9" t="s">
        <v>53</v>
      </c>
      <c r="F39" s="9">
        <v>4</v>
      </c>
      <c r="G39" s="58">
        <v>1000</v>
      </c>
      <c r="H39" s="10">
        <v>0.1817</v>
      </c>
      <c r="I39" s="57">
        <f t="shared" si="0"/>
        <v>181.7</v>
      </c>
      <c r="J39" s="9">
        <v>1</v>
      </c>
      <c r="K39" s="57">
        <f t="shared" si="1"/>
        <v>181.7</v>
      </c>
      <c r="M39" s="49"/>
      <c r="N39" s="9">
        <f t="shared" si="4"/>
        <v>0</v>
      </c>
      <c r="O39" s="26">
        <v>0</v>
      </c>
      <c r="P39" s="57">
        <f t="shared" ref="P39:P55" si="5">ROUND(O39*G39,2)</f>
        <v>0</v>
      </c>
      <c r="Q39" s="9">
        <v>1</v>
      </c>
      <c r="R39" s="57">
        <f t="shared" si="3"/>
        <v>0</v>
      </c>
    </row>
    <row r="40" spans="1:18" s="61" customFormat="1" ht="120" x14ac:dyDescent="0.25">
      <c r="A40" s="7" t="s">
        <v>94</v>
      </c>
      <c r="B40" s="11" t="s">
        <v>95</v>
      </c>
      <c r="C40" s="7" t="s">
        <v>96</v>
      </c>
      <c r="D40" s="7" t="s">
        <v>97</v>
      </c>
      <c r="E40" s="12" t="s">
        <v>98</v>
      </c>
      <c r="F40" s="9">
        <v>9</v>
      </c>
      <c r="G40" s="12">
        <v>600</v>
      </c>
      <c r="H40" s="10">
        <v>5.7154999999999996</v>
      </c>
      <c r="I40" s="57">
        <f t="shared" si="0"/>
        <v>3429.3</v>
      </c>
      <c r="J40" s="9">
        <v>1</v>
      </c>
      <c r="K40" s="57">
        <f t="shared" si="1"/>
        <v>3429.3</v>
      </c>
      <c r="M40" s="49"/>
      <c r="N40" s="9">
        <f t="shared" si="4"/>
        <v>0</v>
      </c>
      <c r="O40" s="26">
        <v>0</v>
      </c>
      <c r="P40" s="57">
        <f t="shared" si="5"/>
        <v>0</v>
      </c>
      <c r="Q40" s="9">
        <v>1</v>
      </c>
      <c r="R40" s="57">
        <f t="shared" si="3"/>
        <v>0</v>
      </c>
    </row>
    <row r="41" spans="1:18" s="61" customFormat="1" x14ac:dyDescent="0.25">
      <c r="A41" s="7" t="s">
        <v>99</v>
      </c>
      <c r="B41" s="8" t="s">
        <v>100</v>
      </c>
      <c r="C41" s="7"/>
      <c r="D41" s="8" t="s">
        <v>101</v>
      </c>
      <c r="E41" s="9" t="s">
        <v>28</v>
      </c>
      <c r="F41" s="9">
        <v>4</v>
      </c>
      <c r="G41" s="58">
        <v>300</v>
      </c>
      <c r="H41" s="10">
        <v>0.37567049999999996</v>
      </c>
      <c r="I41" s="57">
        <f t="shared" si="0"/>
        <v>112.7</v>
      </c>
      <c r="J41" s="9">
        <v>1</v>
      </c>
      <c r="K41" s="57">
        <f t="shared" si="1"/>
        <v>112.7</v>
      </c>
      <c r="M41" s="49"/>
      <c r="N41" s="9">
        <f t="shared" si="4"/>
        <v>0</v>
      </c>
      <c r="O41" s="26">
        <v>0</v>
      </c>
      <c r="P41" s="57">
        <f t="shared" si="5"/>
        <v>0</v>
      </c>
      <c r="Q41" s="9">
        <v>1</v>
      </c>
      <c r="R41" s="57">
        <f t="shared" si="3"/>
        <v>0</v>
      </c>
    </row>
    <row r="42" spans="1:18" s="61" customFormat="1" ht="30" x14ac:dyDescent="0.25">
      <c r="A42" s="7" t="s">
        <v>102</v>
      </c>
      <c r="B42" s="7" t="s">
        <v>103</v>
      </c>
      <c r="C42" s="7" t="s">
        <v>104</v>
      </c>
      <c r="D42" s="8" t="s">
        <v>105</v>
      </c>
      <c r="E42" s="9" t="s">
        <v>16</v>
      </c>
      <c r="F42" s="9">
        <v>6</v>
      </c>
      <c r="G42" s="58">
        <v>5000</v>
      </c>
      <c r="H42" s="10">
        <v>0.16007999999999997</v>
      </c>
      <c r="I42" s="57">
        <f t="shared" si="0"/>
        <v>800.4</v>
      </c>
      <c r="J42" s="9">
        <v>1</v>
      </c>
      <c r="K42" s="57">
        <f t="shared" si="1"/>
        <v>800.4</v>
      </c>
      <c r="M42" s="49"/>
      <c r="N42" s="9">
        <f t="shared" si="4"/>
        <v>0</v>
      </c>
      <c r="O42" s="26">
        <v>0</v>
      </c>
      <c r="P42" s="57">
        <f t="shared" si="5"/>
        <v>0</v>
      </c>
      <c r="Q42" s="9">
        <v>1</v>
      </c>
      <c r="R42" s="57">
        <f t="shared" si="3"/>
        <v>0</v>
      </c>
    </row>
    <row r="43" spans="1:18" s="61" customFormat="1" x14ac:dyDescent="0.25">
      <c r="A43" s="7" t="s">
        <v>106</v>
      </c>
      <c r="B43" s="8" t="s">
        <v>107</v>
      </c>
      <c r="C43" s="7"/>
      <c r="D43" s="8" t="s">
        <v>108</v>
      </c>
      <c r="E43" s="9" t="s">
        <v>109</v>
      </c>
      <c r="F43" s="9">
        <v>4</v>
      </c>
      <c r="G43" s="58">
        <v>5000</v>
      </c>
      <c r="H43" s="10">
        <v>0.11453999999999999</v>
      </c>
      <c r="I43" s="57">
        <f t="shared" si="0"/>
        <v>572.70000000000005</v>
      </c>
      <c r="J43" s="9">
        <v>1</v>
      </c>
      <c r="K43" s="57">
        <f t="shared" si="1"/>
        <v>572.70000000000005</v>
      </c>
      <c r="M43" s="49"/>
      <c r="N43" s="9">
        <f t="shared" si="4"/>
        <v>0</v>
      </c>
      <c r="O43" s="26">
        <v>0</v>
      </c>
      <c r="P43" s="57">
        <f t="shared" si="5"/>
        <v>0</v>
      </c>
      <c r="Q43" s="9">
        <v>1</v>
      </c>
      <c r="R43" s="57">
        <f t="shared" si="3"/>
        <v>0</v>
      </c>
    </row>
    <row r="44" spans="1:18" s="61" customFormat="1" ht="45" x14ac:dyDescent="0.25">
      <c r="A44" s="7" t="s">
        <v>110</v>
      </c>
      <c r="B44" s="8" t="s">
        <v>111</v>
      </c>
      <c r="C44" s="7" t="s">
        <v>112</v>
      </c>
      <c r="D44" s="8" t="s">
        <v>113</v>
      </c>
      <c r="E44" s="9" t="s">
        <v>16</v>
      </c>
      <c r="F44" s="9">
        <v>7</v>
      </c>
      <c r="G44" s="58">
        <v>20000</v>
      </c>
      <c r="H44" s="10">
        <v>8.7802499999999992E-2</v>
      </c>
      <c r="I44" s="57">
        <f t="shared" si="0"/>
        <v>1756.05</v>
      </c>
      <c r="J44" s="9">
        <v>1</v>
      </c>
      <c r="K44" s="57">
        <f t="shared" si="1"/>
        <v>1756.05</v>
      </c>
      <c r="M44" s="49"/>
      <c r="N44" s="9">
        <f t="shared" si="4"/>
        <v>0</v>
      </c>
      <c r="O44" s="26">
        <v>0</v>
      </c>
      <c r="P44" s="57">
        <f t="shared" si="5"/>
        <v>0</v>
      </c>
      <c r="Q44" s="9">
        <v>1</v>
      </c>
      <c r="R44" s="57">
        <f t="shared" si="3"/>
        <v>0</v>
      </c>
    </row>
    <row r="45" spans="1:18" s="61" customFormat="1" x14ac:dyDescent="0.25">
      <c r="A45" s="7" t="s">
        <v>114</v>
      </c>
      <c r="B45" s="8" t="s">
        <v>115</v>
      </c>
      <c r="C45" s="7"/>
      <c r="D45" s="8" t="s">
        <v>36</v>
      </c>
      <c r="E45" s="9"/>
      <c r="F45" s="9">
        <v>4</v>
      </c>
      <c r="G45" s="58">
        <v>800</v>
      </c>
      <c r="H45" s="10">
        <v>0.34356249999999999</v>
      </c>
      <c r="I45" s="57">
        <f t="shared" si="0"/>
        <v>274.85000000000002</v>
      </c>
      <c r="J45" s="9">
        <v>1</v>
      </c>
      <c r="K45" s="57">
        <f t="shared" si="1"/>
        <v>274.85000000000002</v>
      </c>
      <c r="M45" s="49"/>
      <c r="N45" s="9">
        <f t="shared" si="4"/>
        <v>0</v>
      </c>
      <c r="O45" s="26">
        <v>0</v>
      </c>
      <c r="P45" s="57">
        <f t="shared" si="5"/>
        <v>0</v>
      </c>
      <c r="Q45" s="9">
        <v>1</v>
      </c>
      <c r="R45" s="57">
        <f t="shared" si="3"/>
        <v>0</v>
      </c>
    </row>
    <row r="46" spans="1:18" s="61" customFormat="1" x14ac:dyDescent="0.25">
      <c r="A46" s="7" t="s">
        <v>116</v>
      </c>
      <c r="B46" s="7" t="s">
        <v>59</v>
      </c>
      <c r="C46" s="7"/>
      <c r="D46" s="8" t="s">
        <v>117</v>
      </c>
      <c r="E46" s="9" t="s">
        <v>16</v>
      </c>
      <c r="F46" s="9">
        <v>4</v>
      </c>
      <c r="G46" s="58">
        <v>5000</v>
      </c>
      <c r="H46" s="10">
        <v>0.12350999999999998</v>
      </c>
      <c r="I46" s="57">
        <f t="shared" si="0"/>
        <v>617.54999999999995</v>
      </c>
      <c r="J46" s="9">
        <v>1</v>
      </c>
      <c r="K46" s="57">
        <f t="shared" si="1"/>
        <v>617.54999999999995</v>
      </c>
      <c r="M46" s="49"/>
      <c r="N46" s="9">
        <f t="shared" si="4"/>
        <v>0</v>
      </c>
      <c r="O46" s="26">
        <v>0</v>
      </c>
      <c r="P46" s="57">
        <f t="shared" si="5"/>
        <v>0</v>
      </c>
      <c r="Q46" s="9">
        <v>1</v>
      </c>
      <c r="R46" s="57">
        <f t="shared" si="3"/>
        <v>0</v>
      </c>
    </row>
    <row r="47" spans="1:18" s="61" customFormat="1" x14ac:dyDescent="0.25">
      <c r="A47" s="7" t="s">
        <v>118</v>
      </c>
      <c r="B47" s="8" t="s">
        <v>119</v>
      </c>
      <c r="C47" s="7"/>
      <c r="D47" s="8" t="s">
        <v>101</v>
      </c>
      <c r="E47" s="9" t="s">
        <v>28</v>
      </c>
      <c r="F47" s="9">
        <v>4</v>
      </c>
      <c r="G47" s="9">
        <v>400</v>
      </c>
      <c r="H47" s="10">
        <v>0.27024999999999999</v>
      </c>
      <c r="I47" s="57">
        <f t="shared" si="0"/>
        <v>108.1</v>
      </c>
      <c r="J47" s="9">
        <v>1</v>
      </c>
      <c r="K47" s="57">
        <f t="shared" si="1"/>
        <v>108.1</v>
      </c>
      <c r="M47" s="49"/>
      <c r="N47" s="9">
        <f t="shared" si="4"/>
        <v>0</v>
      </c>
      <c r="O47" s="26">
        <v>0</v>
      </c>
      <c r="P47" s="57">
        <f t="shared" si="5"/>
        <v>0</v>
      </c>
      <c r="Q47" s="9">
        <v>1</v>
      </c>
      <c r="R47" s="57">
        <f t="shared" si="3"/>
        <v>0</v>
      </c>
    </row>
    <row r="48" spans="1:18" s="61" customFormat="1" x14ac:dyDescent="0.25">
      <c r="A48" s="7" t="s">
        <v>383</v>
      </c>
      <c r="B48" s="8" t="s">
        <v>77</v>
      </c>
      <c r="C48" s="7"/>
      <c r="D48" s="8" t="s">
        <v>46</v>
      </c>
      <c r="E48" s="9" t="s">
        <v>28</v>
      </c>
      <c r="F48" s="9">
        <v>4</v>
      </c>
      <c r="G48" s="13">
        <v>250</v>
      </c>
      <c r="H48" s="10">
        <v>0.64400000000000002</v>
      </c>
      <c r="I48" s="57">
        <f t="shared" si="0"/>
        <v>161</v>
      </c>
      <c r="J48" s="9">
        <v>4</v>
      </c>
      <c r="K48" s="57">
        <f t="shared" si="1"/>
        <v>644</v>
      </c>
      <c r="M48" s="49"/>
      <c r="N48" s="9">
        <f t="shared" si="4"/>
        <v>0</v>
      </c>
      <c r="O48" s="26">
        <v>0</v>
      </c>
      <c r="P48" s="57">
        <f t="shared" si="5"/>
        <v>0</v>
      </c>
      <c r="Q48" s="9">
        <v>4</v>
      </c>
      <c r="R48" s="57">
        <f t="shared" si="3"/>
        <v>0</v>
      </c>
    </row>
    <row r="49" spans="1:18" s="61" customFormat="1" x14ac:dyDescent="0.25">
      <c r="A49" s="7" t="s">
        <v>120</v>
      </c>
      <c r="B49" s="8" t="s">
        <v>121</v>
      </c>
      <c r="C49" s="7"/>
      <c r="D49" s="8" t="s">
        <v>46</v>
      </c>
      <c r="E49" s="9" t="s">
        <v>28</v>
      </c>
      <c r="F49" s="9">
        <v>6</v>
      </c>
      <c r="G49" s="58">
        <v>3500</v>
      </c>
      <c r="H49" s="10">
        <v>0.36996649999999998</v>
      </c>
      <c r="I49" s="57">
        <f t="shared" si="0"/>
        <v>1294.8800000000001</v>
      </c>
      <c r="J49" s="9">
        <v>1</v>
      </c>
      <c r="K49" s="57">
        <f t="shared" si="1"/>
        <v>1294.8800000000001</v>
      </c>
      <c r="M49" s="49"/>
      <c r="N49" s="9">
        <f t="shared" si="4"/>
        <v>0</v>
      </c>
      <c r="O49" s="26">
        <v>0</v>
      </c>
      <c r="P49" s="57">
        <f t="shared" si="5"/>
        <v>0</v>
      </c>
      <c r="Q49" s="9">
        <v>1</v>
      </c>
      <c r="R49" s="57">
        <f t="shared" si="3"/>
        <v>0</v>
      </c>
    </row>
    <row r="50" spans="1:18" s="61" customFormat="1" x14ac:dyDescent="0.25">
      <c r="A50" s="7" t="s">
        <v>122</v>
      </c>
      <c r="B50" s="8" t="s">
        <v>123</v>
      </c>
      <c r="C50" s="7"/>
      <c r="D50" s="8" t="s">
        <v>46</v>
      </c>
      <c r="E50" s="9" t="s">
        <v>49</v>
      </c>
      <c r="F50" s="9">
        <v>4</v>
      </c>
      <c r="G50" s="58">
        <v>6000</v>
      </c>
      <c r="H50" s="10">
        <v>0.14834999999999998</v>
      </c>
      <c r="I50" s="57">
        <f t="shared" si="0"/>
        <v>890.1</v>
      </c>
      <c r="J50" s="9">
        <v>1</v>
      </c>
      <c r="K50" s="57">
        <f t="shared" si="1"/>
        <v>890.1</v>
      </c>
      <c r="M50" s="49"/>
      <c r="N50" s="9">
        <f t="shared" si="4"/>
        <v>0</v>
      </c>
      <c r="O50" s="26">
        <v>0</v>
      </c>
      <c r="P50" s="57">
        <f t="shared" si="5"/>
        <v>0</v>
      </c>
      <c r="Q50" s="9">
        <v>1</v>
      </c>
      <c r="R50" s="57">
        <f t="shared" si="3"/>
        <v>0</v>
      </c>
    </row>
    <row r="51" spans="1:18" s="61" customFormat="1" ht="30" x14ac:dyDescent="0.25">
      <c r="A51" s="7" t="s">
        <v>124</v>
      </c>
      <c r="B51" s="8" t="s">
        <v>125</v>
      </c>
      <c r="C51" s="7" t="s">
        <v>126</v>
      </c>
      <c r="D51" s="8" t="s">
        <v>127</v>
      </c>
      <c r="E51" s="9" t="s">
        <v>16</v>
      </c>
      <c r="F51" s="9">
        <v>7</v>
      </c>
      <c r="G51" s="58">
        <v>25000</v>
      </c>
      <c r="H51" s="10">
        <v>8.1971999999999989E-2</v>
      </c>
      <c r="I51" s="57">
        <f t="shared" si="0"/>
        <v>2049.3000000000002</v>
      </c>
      <c r="J51" s="9">
        <v>1</v>
      </c>
      <c r="K51" s="57">
        <f t="shared" si="1"/>
        <v>2049.3000000000002</v>
      </c>
      <c r="M51" s="49"/>
      <c r="N51" s="9">
        <f t="shared" si="4"/>
        <v>0</v>
      </c>
      <c r="O51" s="26">
        <v>0</v>
      </c>
      <c r="P51" s="57">
        <f t="shared" si="5"/>
        <v>0</v>
      </c>
      <c r="Q51" s="9">
        <v>1</v>
      </c>
      <c r="R51" s="57">
        <f t="shared" si="3"/>
        <v>0</v>
      </c>
    </row>
    <row r="52" spans="1:18" s="61" customFormat="1" ht="30" x14ac:dyDescent="0.25">
      <c r="A52" s="7" t="s">
        <v>128</v>
      </c>
      <c r="B52" s="8" t="s">
        <v>129</v>
      </c>
      <c r="C52" s="7" t="s">
        <v>130</v>
      </c>
      <c r="D52" s="7" t="s">
        <v>131</v>
      </c>
      <c r="E52" s="9" t="s">
        <v>16</v>
      </c>
      <c r="F52" s="9">
        <v>9</v>
      </c>
      <c r="G52" s="58">
        <v>15000</v>
      </c>
      <c r="H52" s="10">
        <v>0.70472000000000001</v>
      </c>
      <c r="I52" s="57">
        <f t="shared" si="0"/>
        <v>10570.8</v>
      </c>
      <c r="J52" s="9">
        <v>1</v>
      </c>
      <c r="K52" s="57">
        <f t="shared" si="1"/>
        <v>10570.8</v>
      </c>
      <c r="M52" s="49"/>
      <c r="N52" s="9">
        <f t="shared" si="4"/>
        <v>0</v>
      </c>
      <c r="O52" s="26">
        <v>0</v>
      </c>
      <c r="P52" s="57">
        <f t="shared" si="5"/>
        <v>0</v>
      </c>
      <c r="Q52" s="9">
        <v>1</v>
      </c>
      <c r="R52" s="57">
        <f t="shared" si="3"/>
        <v>0</v>
      </c>
    </row>
    <row r="53" spans="1:18" s="61" customFormat="1" x14ac:dyDescent="0.25">
      <c r="A53" s="7" t="s">
        <v>132</v>
      </c>
      <c r="B53" s="8" t="s">
        <v>133</v>
      </c>
      <c r="C53" s="7"/>
      <c r="D53" s="8" t="s">
        <v>134</v>
      </c>
      <c r="E53" s="9" t="s">
        <v>135</v>
      </c>
      <c r="F53" s="9">
        <v>5</v>
      </c>
      <c r="G53" s="58">
        <v>5000</v>
      </c>
      <c r="H53" s="10">
        <v>7.9119999999999996E-2</v>
      </c>
      <c r="I53" s="57">
        <f t="shared" si="0"/>
        <v>395.6</v>
      </c>
      <c r="J53" s="9">
        <v>1</v>
      </c>
      <c r="K53" s="57">
        <f t="shared" si="1"/>
        <v>395.6</v>
      </c>
      <c r="M53" s="49"/>
      <c r="N53" s="9">
        <f t="shared" si="4"/>
        <v>0</v>
      </c>
      <c r="O53" s="26">
        <v>0</v>
      </c>
      <c r="P53" s="57">
        <f t="shared" si="5"/>
        <v>0</v>
      </c>
      <c r="Q53" s="9">
        <v>1</v>
      </c>
      <c r="R53" s="57">
        <f t="shared" si="3"/>
        <v>0</v>
      </c>
    </row>
    <row r="54" spans="1:18" s="61" customFormat="1" x14ac:dyDescent="0.25">
      <c r="A54" s="7" t="s">
        <v>136</v>
      </c>
      <c r="B54" s="11" t="s">
        <v>137</v>
      </c>
      <c r="C54" s="7"/>
      <c r="D54" s="8" t="s">
        <v>138</v>
      </c>
      <c r="E54" s="12" t="s">
        <v>28</v>
      </c>
      <c r="F54" s="9">
        <v>5</v>
      </c>
      <c r="G54" s="58">
        <v>2500</v>
      </c>
      <c r="H54" s="10">
        <v>0.89699999999999991</v>
      </c>
      <c r="I54" s="57">
        <f t="shared" si="0"/>
        <v>2242.5</v>
      </c>
      <c r="J54" s="9">
        <v>1</v>
      </c>
      <c r="K54" s="57">
        <f t="shared" si="1"/>
        <v>2242.5</v>
      </c>
      <c r="M54" s="49"/>
      <c r="N54" s="9">
        <f t="shared" si="4"/>
        <v>0</v>
      </c>
      <c r="O54" s="26">
        <v>0</v>
      </c>
      <c r="P54" s="57">
        <f t="shared" si="5"/>
        <v>0</v>
      </c>
      <c r="Q54" s="9">
        <v>1</v>
      </c>
      <c r="R54" s="57">
        <f t="shared" si="3"/>
        <v>0</v>
      </c>
    </row>
    <row r="55" spans="1:18" s="61" customFormat="1" x14ac:dyDescent="0.25">
      <c r="A55" s="7" t="s">
        <v>139</v>
      </c>
      <c r="B55" s="8" t="s">
        <v>140</v>
      </c>
      <c r="C55" s="7"/>
      <c r="D55" s="7" t="s">
        <v>141</v>
      </c>
      <c r="E55" s="12" t="s">
        <v>28</v>
      </c>
      <c r="F55" s="9">
        <v>5</v>
      </c>
      <c r="G55" s="58">
        <v>5000</v>
      </c>
      <c r="H55" s="10">
        <v>6.7275000000000001E-2</v>
      </c>
      <c r="I55" s="57">
        <f t="shared" si="0"/>
        <v>336.38</v>
      </c>
      <c r="J55" s="9">
        <v>1</v>
      </c>
      <c r="K55" s="57">
        <f>+ROUND(I55*J55, 2)</f>
        <v>336.38</v>
      </c>
      <c r="M55" s="49"/>
      <c r="N55" s="9">
        <f t="shared" si="4"/>
        <v>0</v>
      </c>
      <c r="O55" s="26">
        <v>0</v>
      </c>
      <c r="P55" s="57">
        <f t="shared" si="5"/>
        <v>0</v>
      </c>
      <c r="Q55" s="9">
        <v>1</v>
      </c>
      <c r="R55" s="57">
        <f>+ROUND(P55*Q55, 2)</f>
        <v>0</v>
      </c>
    </row>
    <row r="56" spans="1:18" s="61" customFormat="1" ht="20.100000000000001" customHeight="1" x14ac:dyDescent="0.25">
      <c r="A56" s="109"/>
      <c r="B56" s="55"/>
      <c r="C56" s="27"/>
      <c r="D56" s="55"/>
      <c r="E56" s="54"/>
      <c r="F56" s="59">
        <f>SUM(F7:F55)</f>
        <v>285</v>
      </c>
      <c r="G56" s="54"/>
      <c r="H56" s="60" t="s">
        <v>210</v>
      </c>
      <c r="I56" s="22">
        <f>SUM(I7:I55)</f>
        <v>52668.25</v>
      </c>
      <c r="J56" s="15"/>
      <c r="K56" s="22">
        <f>SUM(K7:K55)</f>
        <v>66575.209999999992</v>
      </c>
      <c r="M56" s="110">
        <f>SUM(M7:M55)</f>
        <v>0</v>
      </c>
      <c r="N56" s="110">
        <f>SUM(N7:N55)</f>
        <v>0</v>
      </c>
      <c r="O56" s="62"/>
      <c r="P56" s="22">
        <f>SUM(P7:P55)</f>
        <v>0</v>
      </c>
      <c r="Q56" s="45"/>
      <c r="R56" s="22">
        <f>SUM(R7:R55)</f>
        <v>0</v>
      </c>
    </row>
    <row r="57" spans="1:18" s="61" customFormat="1" ht="20.100000000000001" customHeight="1" x14ac:dyDescent="0.25">
      <c r="A57" s="109"/>
      <c r="B57" s="55"/>
      <c r="C57" s="27"/>
      <c r="D57" s="55"/>
      <c r="E57" s="54"/>
      <c r="F57" s="54"/>
      <c r="G57" s="54"/>
      <c r="H57" s="15"/>
      <c r="I57" s="23"/>
      <c r="J57" s="15"/>
      <c r="K57" s="23"/>
      <c r="M57" s="107"/>
      <c r="N57" s="15"/>
      <c r="O57" s="62"/>
      <c r="P57" s="23"/>
      <c r="Q57" s="45"/>
      <c r="R57" s="23"/>
    </row>
    <row r="58" spans="1:18" s="61" customFormat="1" ht="20.100000000000001" customHeight="1" x14ac:dyDescent="0.25">
      <c r="A58" s="109" t="s">
        <v>142</v>
      </c>
      <c r="B58" s="55"/>
      <c r="C58" s="27"/>
      <c r="D58" s="55"/>
      <c r="E58" s="54"/>
      <c r="F58" s="54"/>
      <c r="G58" s="54"/>
      <c r="H58" s="55"/>
      <c r="I58" s="56"/>
      <c r="J58" s="15"/>
      <c r="K58" s="16"/>
      <c r="M58" s="107"/>
      <c r="N58" s="15"/>
      <c r="O58" s="62"/>
      <c r="P58" s="56"/>
      <c r="Q58" s="45"/>
      <c r="R58" s="16"/>
    </row>
    <row r="59" spans="1:18" s="61" customFormat="1" ht="72.75" customHeight="1" x14ac:dyDescent="0.25">
      <c r="A59" s="5" t="s">
        <v>1</v>
      </c>
      <c r="B59" s="5" t="s">
        <v>2</v>
      </c>
      <c r="C59" s="5" t="s">
        <v>3</v>
      </c>
      <c r="D59" s="5" t="s">
        <v>4</v>
      </c>
      <c r="E59" s="5" t="s">
        <v>5</v>
      </c>
      <c r="F59" s="6" t="s">
        <v>6</v>
      </c>
      <c r="G59" s="5" t="s">
        <v>7</v>
      </c>
      <c r="H59" s="5" t="s">
        <v>8</v>
      </c>
      <c r="I59" s="5" t="s">
        <v>9</v>
      </c>
      <c r="J59" s="5" t="s">
        <v>10</v>
      </c>
      <c r="K59" s="5" t="s">
        <v>11</v>
      </c>
      <c r="M59" s="48" t="s">
        <v>374</v>
      </c>
      <c r="N59" s="25" t="s">
        <v>380</v>
      </c>
      <c r="O59" s="21" t="s">
        <v>375</v>
      </c>
      <c r="P59" s="24" t="s">
        <v>206</v>
      </c>
      <c r="Q59" s="25" t="s">
        <v>10</v>
      </c>
      <c r="R59" s="24" t="s">
        <v>207</v>
      </c>
    </row>
    <row r="60" spans="1:18" s="61" customFormat="1" x14ac:dyDescent="0.25">
      <c r="A60" s="7" t="s">
        <v>143</v>
      </c>
      <c r="B60" s="8" t="s">
        <v>144</v>
      </c>
      <c r="C60" s="7"/>
      <c r="D60" s="8" t="s">
        <v>145</v>
      </c>
      <c r="E60" s="9" t="s">
        <v>16</v>
      </c>
      <c r="F60" s="9">
        <v>7</v>
      </c>
      <c r="G60" s="9">
        <v>500</v>
      </c>
      <c r="H60" s="10">
        <v>0.44562499999999999</v>
      </c>
      <c r="I60" s="57">
        <f>ROUND(H60*G60,2)</f>
        <v>222.81</v>
      </c>
      <c r="J60" s="9">
        <v>1</v>
      </c>
      <c r="K60" s="57">
        <f>+ROUND(I60*J60, 2)</f>
        <v>222.81</v>
      </c>
      <c r="M60" s="49"/>
      <c r="N60" s="9">
        <f t="shared" ref="N60:N64" si="6">+M60*J60</f>
        <v>0</v>
      </c>
      <c r="O60" s="26">
        <v>0</v>
      </c>
      <c r="P60" s="57">
        <f>ROUND(O60*G60,2)</f>
        <v>0</v>
      </c>
      <c r="Q60" s="9">
        <v>1</v>
      </c>
      <c r="R60" s="57">
        <f t="shared" ref="R60" si="7">+ROUND(P60*Q60, 2)</f>
        <v>0</v>
      </c>
    </row>
    <row r="61" spans="1:18" s="61" customFormat="1" x14ac:dyDescent="0.25">
      <c r="A61" s="7" t="s">
        <v>146</v>
      </c>
      <c r="B61" s="8" t="s">
        <v>144</v>
      </c>
      <c r="C61" s="7" t="s">
        <v>147</v>
      </c>
      <c r="D61" s="8" t="s">
        <v>148</v>
      </c>
      <c r="E61" s="9" t="s">
        <v>16</v>
      </c>
      <c r="F61" s="9">
        <v>7</v>
      </c>
      <c r="G61" s="58">
        <v>3500</v>
      </c>
      <c r="H61" s="10">
        <v>9.6600000000000005E-2</v>
      </c>
      <c r="I61" s="57">
        <f>ROUND(H61*G61,2)</f>
        <v>338.1</v>
      </c>
      <c r="J61" s="9">
        <v>1</v>
      </c>
      <c r="K61" s="57">
        <f>+ROUND(I61*J61, 2)</f>
        <v>338.1</v>
      </c>
      <c r="M61" s="49"/>
      <c r="N61" s="9">
        <f t="shared" si="6"/>
        <v>0</v>
      </c>
      <c r="O61" s="26">
        <v>0</v>
      </c>
      <c r="P61" s="57">
        <f>ROUND(O61*G61,2)</f>
        <v>0</v>
      </c>
      <c r="Q61" s="9">
        <v>1</v>
      </c>
      <c r="R61" s="57">
        <f t="shared" ref="R61:R64" si="8">+ROUND(P61*Q61, 2)</f>
        <v>0</v>
      </c>
    </row>
    <row r="62" spans="1:18" s="61" customFormat="1" x14ac:dyDescent="0.25">
      <c r="A62" s="7" t="s">
        <v>149</v>
      </c>
      <c r="B62" s="11" t="s">
        <v>144</v>
      </c>
      <c r="C62" s="7" t="s">
        <v>150</v>
      </c>
      <c r="D62" s="7" t="s">
        <v>151</v>
      </c>
      <c r="E62" s="12">
        <v>1</v>
      </c>
      <c r="F62" s="9">
        <v>7</v>
      </c>
      <c r="G62" s="58">
        <v>1500</v>
      </c>
      <c r="H62" s="10">
        <v>0.20699999999999999</v>
      </c>
      <c r="I62" s="57">
        <f>ROUND(H62*G62,2)</f>
        <v>310.5</v>
      </c>
      <c r="J62" s="9">
        <v>1</v>
      </c>
      <c r="K62" s="57">
        <f>+ROUND(I62*J62, 2)</f>
        <v>310.5</v>
      </c>
      <c r="M62" s="49"/>
      <c r="N62" s="9">
        <f t="shared" si="6"/>
        <v>0</v>
      </c>
      <c r="O62" s="26">
        <v>0</v>
      </c>
      <c r="P62" s="57">
        <f>ROUND(O62*G62,2)</f>
        <v>0</v>
      </c>
      <c r="Q62" s="9">
        <v>1</v>
      </c>
      <c r="R62" s="57">
        <f t="shared" si="8"/>
        <v>0</v>
      </c>
    </row>
    <row r="63" spans="1:18" s="61" customFormat="1" ht="15" customHeight="1" x14ac:dyDescent="0.25">
      <c r="A63" s="7" t="s">
        <v>152</v>
      </c>
      <c r="B63" s="11" t="s">
        <v>153</v>
      </c>
      <c r="C63" s="7"/>
      <c r="D63" s="7" t="s">
        <v>145</v>
      </c>
      <c r="E63" s="12" t="s">
        <v>16</v>
      </c>
      <c r="F63" s="9">
        <v>7</v>
      </c>
      <c r="G63" s="58">
        <v>400</v>
      </c>
      <c r="H63" s="10">
        <v>0.65158999999999989</v>
      </c>
      <c r="I63" s="57">
        <f>ROUND(H63*G63,2)</f>
        <v>260.64</v>
      </c>
      <c r="J63" s="9">
        <v>1</v>
      </c>
      <c r="K63" s="57">
        <f>+ROUND(I63*J63, 2)</f>
        <v>260.64</v>
      </c>
      <c r="M63" s="49"/>
      <c r="N63" s="9">
        <f t="shared" si="6"/>
        <v>0</v>
      </c>
      <c r="O63" s="26">
        <v>0</v>
      </c>
      <c r="P63" s="57">
        <f>ROUND(O63*G63,2)</f>
        <v>0</v>
      </c>
      <c r="Q63" s="9">
        <v>1</v>
      </c>
      <c r="R63" s="57">
        <f t="shared" si="8"/>
        <v>0</v>
      </c>
    </row>
    <row r="64" spans="1:18" s="61" customFormat="1" x14ac:dyDescent="0.25">
      <c r="A64" s="7" t="s">
        <v>154</v>
      </c>
      <c r="B64" s="8" t="s">
        <v>125</v>
      </c>
      <c r="C64" s="7" t="s">
        <v>155</v>
      </c>
      <c r="D64" s="8" t="s">
        <v>156</v>
      </c>
      <c r="E64" s="9" t="s">
        <v>16</v>
      </c>
      <c r="F64" s="9">
        <v>7</v>
      </c>
      <c r="G64" s="58">
        <v>5000</v>
      </c>
      <c r="H64" s="10">
        <v>0.10285369999999999</v>
      </c>
      <c r="I64" s="57">
        <f>ROUND(H64*G64,2)</f>
        <v>514.27</v>
      </c>
      <c r="J64" s="9">
        <v>1</v>
      </c>
      <c r="K64" s="57">
        <f>+ROUND(I64*J64, 2)</f>
        <v>514.27</v>
      </c>
      <c r="M64" s="49"/>
      <c r="N64" s="9">
        <f t="shared" si="6"/>
        <v>0</v>
      </c>
      <c r="O64" s="26">
        <v>0</v>
      </c>
      <c r="P64" s="57">
        <f>ROUND(O64*G64,2)</f>
        <v>0</v>
      </c>
      <c r="Q64" s="9">
        <v>1</v>
      </c>
      <c r="R64" s="57">
        <f t="shared" si="8"/>
        <v>0</v>
      </c>
    </row>
    <row r="65" spans="1:18" s="61" customFormat="1" ht="20.100000000000001" customHeight="1" x14ac:dyDescent="0.25">
      <c r="A65" s="27"/>
      <c r="B65" s="55"/>
      <c r="C65" s="27"/>
      <c r="D65" s="55"/>
      <c r="E65" s="54"/>
      <c r="F65" s="59">
        <f>SUM(F60:F64)</f>
        <v>35</v>
      </c>
      <c r="G65" s="14"/>
      <c r="H65" s="60" t="s">
        <v>209</v>
      </c>
      <c r="I65" s="22">
        <f>SUM(I60:I64)</f>
        <v>1646.3200000000002</v>
      </c>
      <c r="J65" s="54"/>
      <c r="K65" s="22">
        <f>SUM(K60:K64)</f>
        <v>1646.3200000000002</v>
      </c>
      <c r="M65" s="110">
        <f>SUM(M60:M64)</f>
        <v>0</v>
      </c>
      <c r="N65" s="110">
        <f>SUM(N60:N64)</f>
        <v>0</v>
      </c>
      <c r="P65" s="22">
        <f>SUM(P60:P64)</f>
        <v>0</v>
      </c>
      <c r="Q65" s="54"/>
      <c r="R65" s="22">
        <f>SUM(R60:R64)</f>
        <v>0</v>
      </c>
    </row>
    <row r="66" spans="1:18" s="61" customFormat="1" ht="20.100000000000001" customHeight="1" x14ac:dyDescent="0.25">
      <c r="A66" s="27"/>
      <c r="B66" s="55"/>
      <c r="C66" s="27"/>
      <c r="D66" s="55"/>
      <c r="E66" s="54"/>
      <c r="F66" s="54"/>
      <c r="G66" s="14"/>
      <c r="H66" s="15"/>
      <c r="I66" s="23"/>
      <c r="J66" s="54"/>
      <c r="K66" s="23"/>
      <c r="M66" s="111"/>
      <c r="N66" s="54"/>
      <c r="P66" s="23"/>
      <c r="Q66" s="54"/>
      <c r="R66" s="23"/>
    </row>
    <row r="67" spans="1:18" s="112" customFormat="1" ht="20.100000000000001" customHeight="1" x14ac:dyDescent="0.25">
      <c r="A67" s="109" t="s">
        <v>157</v>
      </c>
      <c r="B67" s="55"/>
      <c r="C67" s="27"/>
      <c r="D67" s="55"/>
      <c r="E67" s="54"/>
      <c r="F67" s="54"/>
      <c r="G67" s="54"/>
      <c r="H67" s="55"/>
      <c r="I67" s="55"/>
      <c r="J67" s="56"/>
      <c r="K67" s="54"/>
      <c r="L67" s="56"/>
      <c r="M67" s="107"/>
      <c r="O67" s="56"/>
      <c r="P67" s="55"/>
      <c r="Q67" s="113"/>
    </row>
    <row r="68" spans="1:18" s="61" customFormat="1" ht="72.75" customHeight="1" x14ac:dyDescent="0.25">
      <c r="A68" s="5" t="s">
        <v>1</v>
      </c>
      <c r="B68" s="5" t="s">
        <v>2</v>
      </c>
      <c r="C68" s="5" t="s">
        <v>3</v>
      </c>
      <c r="D68" s="5" t="s">
        <v>4</v>
      </c>
      <c r="E68" s="5" t="s">
        <v>5</v>
      </c>
      <c r="F68" s="6" t="s">
        <v>6</v>
      </c>
      <c r="G68" s="5" t="s">
        <v>7</v>
      </c>
      <c r="H68" s="5" t="s">
        <v>8</v>
      </c>
      <c r="I68" s="5" t="s">
        <v>9</v>
      </c>
      <c r="J68" s="5" t="s">
        <v>10</v>
      </c>
      <c r="K68" s="5" t="s">
        <v>11</v>
      </c>
      <c r="M68" s="48" t="s">
        <v>374</v>
      </c>
      <c r="N68" s="25" t="s">
        <v>380</v>
      </c>
      <c r="O68" s="21" t="s">
        <v>375</v>
      </c>
      <c r="P68" s="24" t="s">
        <v>206</v>
      </c>
      <c r="Q68" s="25" t="s">
        <v>10</v>
      </c>
      <c r="R68" s="24" t="s">
        <v>207</v>
      </c>
    </row>
    <row r="69" spans="1:18" s="112" customFormat="1" x14ac:dyDescent="0.25">
      <c r="A69" s="7" t="s">
        <v>158</v>
      </c>
      <c r="B69" s="8" t="s">
        <v>159</v>
      </c>
      <c r="C69" s="7" t="s">
        <v>160</v>
      </c>
      <c r="D69" s="8" t="s">
        <v>161</v>
      </c>
      <c r="E69" s="9" t="s">
        <v>16</v>
      </c>
      <c r="F69" s="9">
        <v>7</v>
      </c>
      <c r="G69" s="9">
        <v>500</v>
      </c>
      <c r="H69" s="10">
        <v>0.66527499999999995</v>
      </c>
      <c r="I69" s="57">
        <f t="shared" ref="I69:I80" si="9">ROUND(H69*G69,2)</f>
        <v>332.64</v>
      </c>
      <c r="J69" s="9">
        <v>1</v>
      </c>
      <c r="K69" s="57">
        <f t="shared" ref="K69:K80" si="10">+ROUND(I69*J69, 2)</f>
        <v>332.64</v>
      </c>
      <c r="L69" s="55"/>
      <c r="M69" s="49"/>
      <c r="N69" s="9">
        <f t="shared" ref="N69:N80" si="11">+M69*J69</f>
        <v>0</v>
      </c>
      <c r="O69" s="26">
        <v>0</v>
      </c>
      <c r="P69" s="57">
        <f t="shared" ref="P69:P80" si="12">ROUND(O69*G69,2)</f>
        <v>0</v>
      </c>
      <c r="Q69" s="9">
        <v>1</v>
      </c>
      <c r="R69" s="57">
        <f t="shared" ref="R69:R80" si="13">+ROUND(P69*Q69, 2)</f>
        <v>0</v>
      </c>
    </row>
    <row r="70" spans="1:18" s="112" customFormat="1" x14ac:dyDescent="0.25">
      <c r="A70" s="7" t="s">
        <v>162</v>
      </c>
      <c r="B70" s="8" t="s">
        <v>163</v>
      </c>
      <c r="C70" s="7" t="s">
        <v>147</v>
      </c>
      <c r="D70" s="8" t="s">
        <v>164</v>
      </c>
      <c r="E70" s="9" t="s">
        <v>16</v>
      </c>
      <c r="F70" s="9">
        <v>7</v>
      </c>
      <c r="G70" s="58">
        <v>6000</v>
      </c>
      <c r="H70" s="10">
        <v>0.12235999999999998</v>
      </c>
      <c r="I70" s="57">
        <f t="shared" si="9"/>
        <v>734.16</v>
      </c>
      <c r="J70" s="9">
        <v>1</v>
      </c>
      <c r="K70" s="57">
        <f t="shared" si="10"/>
        <v>734.16</v>
      </c>
      <c r="L70" s="55"/>
      <c r="M70" s="49"/>
      <c r="N70" s="9">
        <f t="shared" si="11"/>
        <v>0</v>
      </c>
      <c r="O70" s="26">
        <v>0</v>
      </c>
      <c r="P70" s="57">
        <f t="shared" si="12"/>
        <v>0</v>
      </c>
      <c r="Q70" s="9">
        <v>1</v>
      </c>
      <c r="R70" s="57">
        <f t="shared" si="13"/>
        <v>0</v>
      </c>
    </row>
    <row r="71" spans="1:18" s="112" customFormat="1" x14ac:dyDescent="0.25">
      <c r="A71" s="7" t="s">
        <v>165</v>
      </c>
      <c r="B71" s="11" t="s">
        <v>166</v>
      </c>
      <c r="C71" s="7"/>
      <c r="D71" s="7" t="s">
        <v>167</v>
      </c>
      <c r="E71" s="12" t="s">
        <v>28</v>
      </c>
      <c r="F71" s="9">
        <v>7</v>
      </c>
      <c r="G71" s="58">
        <v>600</v>
      </c>
      <c r="H71" s="10">
        <v>0.34844999999999998</v>
      </c>
      <c r="I71" s="57">
        <f t="shared" si="9"/>
        <v>209.07</v>
      </c>
      <c r="J71" s="9">
        <v>1</v>
      </c>
      <c r="K71" s="57">
        <f t="shared" si="10"/>
        <v>209.07</v>
      </c>
      <c r="L71" s="55"/>
      <c r="M71" s="49"/>
      <c r="N71" s="9">
        <f t="shared" si="11"/>
        <v>0</v>
      </c>
      <c r="O71" s="26">
        <v>0</v>
      </c>
      <c r="P71" s="57">
        <f t="shared" si="12"/>
        <v>0</v>
      </c>
      <c r="Q71" s="9">
        <v>1</v>
      </c>
      <c r="R71" s="57">
        <f t="shared" si="13"/>
        <v>0</v>
      </c>
    </row>
    <row r="72" spans="1:18" s="112" customFormat="1" ht="15" customHeight="1" x14ac:dyDescent="0.25">
      <c r="A72" s="7" t="s">
        <v>168</v>
      </c>
      <c r="B72" s="11" t="s">
        <v>26</v>
      </c>
      <c r="C72" s="7"/>
      <c r="D72" s="7" t="s">
        <v>169</v>
      </c>
      <c r="E72" s="12" t="s">
        <v>16</v>
      </c>
      <c r="F72" s="9">
        <v>7</v>
      </c>
      <c r="G72" s="58">
        <v>40</v>
      </c>
      <c r="H72" s="10">
        <v>1.7249999999999999</v>
      </c>
      <c r="I72" s="57">
        <f t="shared" si="9"/>
        <v>69</v>
      </c>
      <c r="J72" s="9">
        <v>1</v>
      </c>
      <c r="K72" s="57">
        <f t="shared" si="10"/>
        <v>69</v>
      </c>
      <c r="L72" s="55"/>
      <c r="M72" s="49"/>
      <c r="N72" s="9">
        <f t="shared" si="11"/>
        <v>0</v>
      </c>
      <c r="O72" s="26">
        <v>0</v>
      </c>
      <c r="P72" s="57">
        <f t="shared" si="12"/>
        <v>0</v>
      </c>
      <c r="Q72" s="9">
        <v>1</v>
      </c>
      <c r="R72" s="57">
        <f t="shared" si="13"/>
        <v>0</v>
      </c>
    </row>
    <row r="73" spans="1:18" s="112" customFormat="1" x14ac:dyDescent="0.25">
      <c r="A73" s="7" t="s">
        <v>170</v>
      </c>
      <c r="B73" s="8" t="s">
        <v>171</v>
      </c>
      <c r="C73" s="7"/>
      <c r="D73" s="7" t="s">
        <v>169</v>
      </c>
      <c r="E73" s="9" t="s">
        <v>16</v>
      </c>
      <c r="F73" s="9">
        <v>7</v>
      </c>
      <c r="G73" s="58">
        <v>40</v>
      </c>
      <c r="H73" s="10">
        <v>1.7249999999999999</v>
      </c>
      <c r="I73" s="57">
        <f t="shared" si="9"/>
        <v>69</v>
      </c>
      <c r="J73" s="9">
        <v>1</v>
      </c>
      <c r="K73" s="57">
        <f t="shared" si="10"/>
        <v>69</v>
      </c>
      <c r="L73" s="55"/>
      <c r="M73" s="49"/>
      <c r="N73" s="9">
        <f t="shared" si="11"/>
        <v>0</v>
      </c>
      <c r="O73" s="26">
        <v>0</v>
      </c>
      <c r="P73" s="57">
        <f t="shared" si="12"/>
        <v>0</v>
      </c>
      <c r="Q73" s="9">
        <v>1</v>
      </c>
      <c r="R73" s="57">
        <f t="shared" si="13"/>
        <v>0</v>
      </c>
    </row>
    <row r="74" spans="1:18" s="112" customFormat="1" x14ac:dyDescent="0.25">
      <c r="A74" s="7" t="s">
        <v>172</v>
      </c>
      <c r="B74" s="8" t="s">
        <v>173</v>
      </c>
      <c r="C74" s="7"/>
      <c r="D74" s="7" t="s">
        <v>174</v>
      </c>
      <c r="E74" s="9" t="s">
        <v>28</v>
      </c>
      <c r="F74" s="9">
        <v>7</v>
      </c>
      <c r="G74" s="58">
        <v>300</v>
      </c>
      <c r="H74" s="10">
        <v>0.44953500000000002</v>
      </c>
      <c r="I74" s="57">
        <f t="shared" si="9"/>
        <v>134.86000000000001</v>
      </c>
      <c r="J74" s="9">
        <v>1</v>
      </c>
      <c r="K74" s="57">
        <f t="shared" si="10"/>
        <v>134.86000000000001</v>
      </c>
      <c r="L74" s="55"/>
      <c r="M74" s="49"/>
      <c r="N74" s="9">
        <f t="shared" si="11"/>
        <v>0</v>
      </c>
      <c r="O74" s="26">
        <v>0</v>
      </c>
      <c r="P74" s="57">
        <f t="shared" si="12"/>
        <v>0</v>
      </c>
      <c r="Q74" s="9">
        <v>1</v>
      </c>
      <c r="R74" s="57">
        <f t="shared" si="13"/>
        <v>0</v>
      </c>
    </row>
    <row r="75" spans="1:18" s="112" customFormat="1" x14ac:dyDescent="0.25">
      <c r="A75" s="7" t="s">
        <v>175</v>
      </c>
      <c r="B75" s="8" t="s">
        <v>163</v>
      </c>
      <c r="C75" s="7" t="s">
        <v>147</v>
      </c>
      <c r="D75" s="7" t="s">
        <v>164</v>
      </c>
      <c r="E75" s="9" t="s">
        <v>16</v>
      </c>
      <c r="F75" s="9">
        <v>7</v>
      </c>
      <c r="G75" s="58">
        <v>3000</v>
      </c>
      <c r="H75" s="10">
        <v>9.1999999999999998E-2</v>
      </c>
      <c r="I75" s="57">
        <f t="shared" si="9"/>
        <v>276</v>
      </c>
      <c r="J75" s="9">
        <v>1</v>
      </c>
      <c r="K75" s="57">
        <f t="shared" si="10"/>
        <v>276</v>
      </c>
      <c r="L75" s="55"/>
      <c r="M75" s="49"/>
      <c r="N75" s="9">
        <f t="shared" si="11"/>
        <v>0</v>
      </c>
      <c r="O75" s="26">
        <v>0</v>
      </c>
      <c r="P75" s="57">
        <f t="shared" si="12"/>
        <v>0</v>
      </c>
      <c r="Q75" s="9">
        <v>1</v>
      </c>
      <c r="R75" s="57">
        <f t="shared" si="13"/>
        <v>0</v>
      </c>
    </row>
    <row r="76" spans="1:18" s="112" customFormat="1" x14ac:dyDescent="0.25">
      <c r="A76" s="7" t="s">
        <v>176</v>
      </c>
      <c r="B76" s="8" t="s">
        <v>173</v>
      </c>
      <c r="C76" s="7"/>
      <c r="D76" s="7" t="s">
        <v>167</v>
      </c>
      <c r="E76" s="9" t="s">
        <v>28</v>
      </c>
      <c r="F76" s="9">
        <v>7</v>
      </c>
      <c r="G76" s="58">
        <v>300</v>
      </c>
      <c r="H76" s="10">
        <v>0.44849999999999995</v>
      </c>
      <c r="I76" s="57">
        <f t="shared" si="9"/>
        <v>134.55000000000001</v>
      </c>
      <c r="J76" s="9">
        <v>1</v>
      </c>
      <c r="K76" s="57">
        <f t="shared" si="10"/>
        <v>134.55000000000001</v>
      </c>
      <c r="L76" s="55"/>
      <c r="M76" s="49"/>
      <c r="N76" s="9">
        <f t="shared" si="11"/>
        <v>0</v>
      </c>
      <c r="O76" s="26">
        <v>0</v>
      </c>
      <c r="P76" s="57">
        <f t="shared" si="12"/>
        <v>0</v>
      </c>
      <c r="Q76" s="9">
        <v>1</v>
      </c>
      <c r="R76" s="57">
        <f t="shared" si="13"/>
        <v>0</v>
      </c>
    </row>
    <row r="77" spans="1:18" s="112" customFormat="1" x14ac:dyDescent="0.25">
      <c r="A77" s="7" t="s">
        <v>177</v>
      </c>
      <c r="B77" s="8" t="s">
        <v>178</v>
      </c>
      <c r="C77" s="7" t="s">
        <v>179</v>
      </c>
      <c r="D77" s="7" t="s">
        <v>180</v>
      </c>
      <c r="E77" s="9" t="s">
        <v>16</v>
      </c>
      <c r="F77" s="9">
        <v>7</v>
      </c>
      <c r="G77" s="58">
        <v>2000</v>
      </c>
      <c r="H77" s="10">
        <v>0.253</v>
      </c>
      <c r="I77" s="57">
        <f t="shared" si="9"/>
        <v>506</v>
      </c>
      <c r="J77" s="9">
        <v>1</v>
      </c>
      <c r="K77" s="57">
        <f t="shared" si="10"/>
        <v>506</v>
      </c>
      <c r="L77" s="55"/>
      <c r="M77" s="49"/>
      <c r="N77" s="9">
        <f t="shared" si="11"/>
        <v>0</v>
      </c>
      <c r="O77" s="26">
        <v>0</v>
      </c>
      <c r="P77" s="57">
        <f t="shared" si="12"/>
        <v>0</v>
      </c>
      <c r="Q77" s="9">
        <v>1</v>
      </c>
      <c r="R77" s="57">
        <f t="shared" si="13"/>
        <v>0</v>
      </c>
    </row>
    <row r="78" spans="1:18" s="112" customFormat="1" x14ac:dyDescent="0.25">
      <c r="A78" s="7" t="s">
        <v>181</v>
      </c>
      <c r="B78" s="8" t="s">
        <v>182</v>
      </c>
      <c r="C78" s="7" t="s">
        <v>22</v>
      </c>
      <c r="D78" s="7" t="s">
        <v>183</v>
      </c>
      <c r="E78" s="9" t="s">
        <v>16</v>
      </c>
      <c r="F78" s="9">
        <v>7</v>
      </c>
      <c r="G78" s="58">
        <v>60</v>
      </c>
      <c r="H78" s="10">
        <v>2.5046999999999997</v>
      </c>
      <c r="I78" s="57">
        <f t="shared" si="9"/>
        <v>150.28</v>
      </c>
      <c r="J78" s="9">
        <v>1</v>
      </c>
      <c r="K78" s="57">
        <f t="shared" si="10"/>
        <v>150.28</v>
      </c>
      <c r="L78" s="55"/>
      <c r="M78" s="49"/>
      <c r="N78" s="9">
        <f t="shared" si="11"/>
        <v>0</v>
      </c>
      <c r="O78" s="26">
        <v>0</v>
      </c>
      <c r="P78" s="57">
        <f t="shared" si="12"/>
        <v>0</v>
      </c>
      <c r="Q78" s="9">
        <v>1</v>
      </c>
      <c r="R78" s="57">
        <f t="shared" si="13"/>
        <v>0</v>
      </c>
    </row>
    <row r="79" spans="1:18" s="112" customFormat="1" x14ac:dyDescent="0.25">
      <c r="A79" s="7" t="s">
        <v>184</v>
      </c>
      <c r="B79" s="8" t="s">
        <v>26</v>
      </c>
      <c r="C79" s="7"/>
      <c r="D79" s="7" t="s">
        <v>183</v>
      </c>
      <c r="E79" s="9" t="s">
        <v>16</v>
      </c>
      <c r="F79" s="9">
        <v>7</v>
      </c>
      <c r="G79" s="58">
        <v>150</v>
      </c>
      <c r="H79" s="10">
        <v>1.1132</v>
      </c>
      <c r="I79" s="57">
        <f t="shared" si="9"/>
        <v>166.98</v>
      </c>
      <c r="J79" s="9">
        <v>1</v>
      </c>
      <c r="K79" s="57">
        <f t="shared" si="10"/>
        <v>166.98</v>
      </c>
      <c r="L79" s="55"/>
      <c r="M79" s="49"/>
      <c r="N79" s="9">
        <f t="shared" si="11"/>
        <v>0</v>
      </c>
      <c r="O79" s="26">
        <v>0</v>
      </c>
      <c r="P79" s="57">
        <f t="shared" si="12"/>
        <v>0</v>
      </c>
      <c r="Q79" s="9">
        <v>1</v>
      </c>
      <c r="R79" s="57">
        <f t="shared" si="13"/>
        <v>0</v>
      </c>
    </row>
    <row r="80" spans="1:18" s="112" customFormat="1" x14ac:dyDescent="0.25">
      <c r="A80" s="7" t="s">
        <v>185</v>
      </c>
      <c r="B80" s="8" t="s">
        <v>182</v>
      </c>
      <c r="C80" s="7"/>
      <c r="D80" s="8" t="s">
        <v>186</v>
      </c>
      <c r="E80" s="9" t="s">
        <v>28</v>
      </c>
      <c r="F80" s="9">
        <v>7</v>
      </c>
      <c r="G80" s="58">
        <v>200</v>
      </c>
      <c r="H80" s="10">
        <v>0.50600000000000001</v>
      </c>
      <c r="I80" s="57">
        <f t="shared" si="9"/>
        <v>101.2</v>
      </c>
      <c r="J80" s="9">
        <v>1</v>
      </c>
      <c r="K80" s="57">
        <f t="shared" si="10"/>
        <v>101.2</v>
      </c>
      <c r="L80" s="55"/>
      <c r="M80" s="49"/>
      <c r="N80" s="9">
        <f t="shared" si="11"/>
        <v>0</v>
      </c>
      <c r="O80" s="26">
        <v>0</v>
      </c>
      <c r="P80" s="57">
        <f t="shared" si="12"/>
        <v>0</v>
      </c>
      <c r="Q80" s="9">
        <v>1</v>
      </c>
      <c r="R80" s="57">
        <f t="shared" si="13"/>
        <v>0</v>
      </c>
    </row>
    <row r="81" spans="1:18" s="112" customFormat="1" ht="20.100000000000001" customHeight="1" x14ac:dyDescent="0.25">
      <c r="A81" s="27"/>
      <c r="B81" s="55"/>
      <c r="C81" s="27"/>
      <c r="D81" s="55"/>
      <c r="E81" s="54"/>
      <c r="F81" s="59">
        <f>SUM(F69:F80)</f>
        <v>84</v>
      </c>
      <c r="G81" s="14"/>
      <c r="H81" s="60" t="s">
        <v>211</v>
      </c>
      <c r="I81" s="22">
        <f>SUM(I69:I80)</f>
        <v>2883.74</v>
      </c>
      <c r="J81" s="54"/>
      <c r="K81" s="22">
        <f>SUM(K69:K80)</f>
        <v>2883.74</v>
      </c>
      <c r="L81" s="55"/>
      <c r="M81" s="110">
        <f>SUM(M69:M80)</f>
        <v>0</v>
      </c>
      <c r="N81" s="110">
        <f>SUM(N69:N80)</f>
        <v>0</v>
      </c>
      <c r="P81" s="22">
        <f>SUM(P69:P80)</f>
        <v>0</v>
      </c>
      <c r="Q81" s="54"/>
      <c r="R81" s="22">
        <f>SUM(R69:R80)</f>
        <v>0</v>
      </c>
    </row>
    <row r="82" spans="1:18" s="61" customFormat="1" ht="20.100000000000001" customHeight="1" x14ac:dyDescent="0.25">
      <c r="A82" s="55"/>
      <c r="B82" s="27"/>
      <c r="C82" s="55"/>
      <c r="D82" s="54"/>
      <c r="E82" s="114"/>
      <c r="F82" s="54"/>
      <c r="G82" s="56"/>
      <c r="H82" s="56"/>
      <c r="M82" s="111"/>
      <c r="Q82" s="115"/>
    </row>
    <row r="83" spans="1:18" s="61" customFormat="1" ht="20.100000000000001" customHeight="1" x14ac:dyDescent="0.25">
      <c r="A83" s="109" t="s">
        <v>213</v>
      </c>
      <c r="B83" s="55"/>
      <c r="C83" s="54"/>
      <c r="D83" s="54"/>
      <c r="E83" s="54"/>
      <c r="F83" s="56"/>
      <c r="G83" s="56"/>
      <c r="I83" s="62"/>
      <c r="J83" s="56"/>
      <c r="K83" s="56"/>
      <c r="M83" s="111"/>
      <c r="Q83" s="115"/>
    </row>
    <row r="84" spans="1:18" s="61" customFormat="1" ht="72.75" customHeight="1" x14ac:dyDescent="0.25">
      <c r="A84" s="5" t="s">
        <v>1</v>
      </c>
      <c r="B84" s="5" t="s">
        <v>2</v>
      </c>
      <c r="C84" s="5" t="s">
        <v>3</v>
      </c>
      <c r="D84" s="5" t="s">
        <v>4</v>
      </c>
      <c r="E84" s="5" t="s">
        <v>5</v>
      </c>
      <c r="F84" s="6" t="s">
        <v>6</v>
      </c>
      <c r="G84" s="5" t="s">
        <v>7</v>
      </c>
      <c r="H84" s="5" t="s">
        <v>8</v>
      </c>
      <c r="I84" s="5" t="s">
        <v>9</v>
      </c>
      <c r="J84" s="5" t="s">
        <v>10</v>
      </c>
      <c r="K84" s="5" t="s">
        <v>11</v>
      </c>
      <c r="M84" s="48" t="s">
        <v>374</v>
      </c>
      <c r="N84" s="25" t="s">
        <v>380</v>
      </c>
      <c r="O84" s="21" t="s">
        <v>375</v>
      </c>
      <c r="P84" s="24" t="s">
        <v>206</v>
      </c>
      <c r="Q84" s="25" t="s">
        <v>10</v>
      </c>
      <c r="R84" s="24" t="s">
        <v>207</v>
      </c>
    </row>
    <row r="85" spans="1:18" s="112" customFormat="1" ht="15" customHeight="1" x14ac:dyDescent="0.25">
      <c r="A85" s="7" t="s">
        <v>187</v>
      </c>
      <c r="B85" s="8" t="s">
        <v>188</v>
      </c>
      <c r="C85" s="7" t="s">
        <v>189</v>
      </c>
      <c r="D85" s="8" t="s">
        <v>190</v>
      </c>
      <c r="E85" s="9" t="s">
        <v>191</v>
      </c>
      <c r="F85" s="9">
        <v>7</v>
      </c>
      <c r="G85" s="58">
        <v>1500</v>
      </c>
      <c r="H85" s="10">
        <v>0.70839999999999992</v>
      </c>
      <c r="I85" s="57">
        <f>ROUND(H85*G85,2)</f>
        <v>1062.5999999999999</v>
      </c>
      <c r="J85" s="9">
        <v>1</v>
      </c>
      <c r="K85" s="57">
        <f>+ROUND(I85*J85, 2)</f>
        <v>1062.5999999999999</v>
      </c>
      <c r="L85" s="55"/>
      <c r="M85" s="49"/>
      <c r="N85" s="9">
        <f t="shared" ref="N85:N88" si="14">+M85*J85</f>
        <v>0</v>
      </c>
      <c r="O85" s="26">
        <v>0</v>
      </c>
      <c r="P85" s="57">
        <f>ROUND(O85*G85,2)</f>
        <v>0</v>
      </c>
      <c r="Q85" s="9">
        <v>1</v>
      </c>
      <c r="R85" s="57">
        <f t="shared" ref="R85:R88" si="15">+ROUND(P85*Q85, 2)</f>
        <v>0</v>
      </c>
    </row>
    <row r="86" spans="1:18" s="112" customFormat="1" ht="15" customHeight="1" x14ac:dyDescent="0.25">
      <c r="A86" s="7" t="s">
        <v>192</v>
      </c>
      <c r="B86" s="8" t="s">
        <v>193</v>
      </c>
      <c r="C86" s="7" t="s">
        <v>194</v>
      </c>
      <c r="D86" s="8" t="s">
        <v>195</v>
      </c>
      <c r="E86" s="9" t="s">
        <v>191</v>
      </c>
      <c r="F86" s="9">
        <v>7</v>
      </c>
      <c r="G86" s="58">
        <v>1200</v>
      </c>
      <c r="H86" s="10">
        <v>0.64285000000000003</v>
      </c>
      <c r="I86" s="57">
        <f>ROUND(H86*G86,2)</f>
        <v>771.42</v>
      </c>
      <c r="J86" s="9">
        <v>1</v>
      </c>
      <c r="K86" s="57">
        <f>+ROUND(I86*J86, 2)</f>
        <v>771.42</v>
      </c>
      <c r="L86" s="55"/>
      <c r="M86" s="49"/>
      <c r="N86" s="9">
        <f t="shared" si="14"/>
        <v>0</v>
      </c>
      <c r="O86" s="26">
        <v>0</v>
      </c>
      <c r="P86" s="57">
        <f>ROUND(O86*G86,2)</f>
        <v>0</v>
      </c>
      <c r="Q86" s="9">
        <v>1</v>
      </c>
      <c r="R86" s="57">
        <f t="shared" si="15"/>
        <v>0</v>
      </c>
    </row>
    <row r="87" spans="1:18" s="112" customFormat="1" ht="15" customHeight="1" x14ac:dyDescent="0.25">
      <c r="A87" s="7" t="s">
        <v>196</v>
      </c>
      <c r="B87" s="8" t="s">
        <v>197</v>
      </c>
      <c r="C87" s="7" t="s">
        <v>198</v>
      </c>
      <c r="D87" s="8" t="s">
        <v>199</v>
      </c>
      <c r="E87" s="9" t="s">
        <v>200</v>
      </c>
      <c r="F87" s="9">
        <v>7</v>
      </c>
      <c r="G87" s="58">
        <v>1000</v>
      </c>
      <c r="H87" s="10">
        <v>0.53785499999999997</v>
      </c>
      <c r="I87" s="57">
        <f>ROUND(H87*G87,2)</f>
        <v>537.86</v>
      </c>
      <c r="J87" s="9">
        <v>1</v>
      </c>
      <c r="K87" s="57">
        <f>+ROUND(I87*J87, 2)</f>
        <v>537.86</v>
      </c>
      <c r="L87" s="55"/>
      <c r="M87" s="49"/>
      <c r="N87" s="9">
        <f t="shared" si="14"/>
        <v>0</v>
      </c>
      <c r="O87" s="26">
        <v>0</v>
      </c>
      <c r="P87" s="57">
        <f>ROUND(O87*G87,2)</f>
        <v>0</v>
      </c>
      <c r="Q87" s="9">
        <v>1</v>
      </c>
      <c r="R87" s="57">
        <f t="shared" si="15"/>
        <v>0</v>
      </c>
    </row>
    <row r="88" spans="1:18" s="112" customFormat="1" ht="30" customHeight="1" x14ac:dyDescent="0.25">
      <c r="A88" s="7" t="s">
        <v>201</v>
      </c>
      <c r="B88" s="8" t="s">
        <v>30</v>
      </c>
      <c r="C88" s="7" t="s">
        <v>202</v>
      </c>
      <c r="D88" s="8" t="s">
        <v>203</v>
      </c>
      <c r="E88" s="9" t="s">
        <v>191</v>
      </c>
      <c r="F88" s="9">
        <v>7</v>
      </c>
      <c r="G88" s="58">
        <v>6000</v>
      </c>
      <c r="H88" s="10">
        <v>0.14604999999999999</v>
      </c>
      <c r="I88" s="57">
        <f>ROUND(H88*G88,2)</f>
        <v>876.3</v>
      </c>
      <c r="J88" s="9">
        <v>1</v>
      </c>
      <c r="K88" s="57">
        <f>+ROUND(I88*J88, 2)</f>
        <v>876.3</v>
      </c>
      <c r="L88" s="55"/>
      <c r="M88" s="49"/>
      <c r="N88" s="9">
        <f t="shared" si="14"/>
        <v>0</v>
      </c>
      <c r="O88" s="26">
        <v>0</v>
      </c>
      <c r="P88" s="57">
        <f>ROUND(O88*G88,2)</f>
        <v>0</v>
      </c>
      <c r="Q88" s="9">
        <v>1</v>
      </c>
      <c r="R88" s="57">
        <f t="shared" si="15"/>
        <v>0</v>
      </c>
    </row>
    <row r="89" spans="1:18" s="112" customFormat="1" ht="20.100000000000001" customHeight="1" x14ac:dyDescent="0.25">
      <c r="A89" s="27"/>
      <c r="B89" s="55"/>
      <c r="C89" s="27"/>
      <c r="D89" s="55"/>
      <c r="E89" s="54"/>
      <c r="F89" s="59">
        <f>SUM(F85:F88)</f>
        <v>28</v>
      </c>
      <c r="G89" s="14"/>
      <c r="H89" s="60" t="s">
        <v>212</v>
      </c>
      <c r="I89" s="22">
        <f>SUM(I85:I88)</f>
        <v>3248.1800000000003</v>
      </c>
      <c r="J89" s="54"/>
      <c r="K89" s="22">
        <f>SUM(K85:K88)</f>
        <v>3248.1800000000003</v>
      </c>
      <c r="L89" s="55"/>
      <c r="M89" s="110">
        <f>SUM(M85:M88)</f>
        <v>0</v>
      </c>
      <c r="N89" s="110">
        <f>SUM(N85:N88)</f>
        <v>0</v>
      </c>
      <c r="P89" s="22">
        <f>SUM(P85:P88)</f>
        <v>0</v>
      </c>
      <c r="Q89" s="54"/>
      <c r="R89" s="22">
        <f>SUM(R85:R88)</f>
        <v>0</v>
      </c>
    </row>
    <row r="90" spans="1:18" s="112" customFormat="1" ht="20.100000000000001" customHeight="1" x14ac:dyDescent="0.25">
      <c r="A90" s="27"/>
      <c r="B90" s="55"/>
      <c r="C90" s="27"/>
      <c r="D90" s="55"/>
      <c r="E90" s="54"/>
      <c r="F90" s="54"/>
      <c r="G90" s="14"/>
      <c r="H90" s="60"/>
      <c r="I90" s="23"/>
      <c r="J90" s="54"/>
      <c r="K90" s="23"/>
      <c r="L90" s="55"/>
      <c r="M90" s="116"/>
      <c r="N90" s="54"/>
      <c r="P90" s="23"/>
      <c r="Q90" s="54"/>
      <c r="R90" s="23"/>
    </row>
    <row r="91" spans="1:18" s="61" customFormat="1" ht="20.100000000000001" customHeight="1" x14ac:dyDescent="0.25">
      <c r="A91" s="109" t="s">
        <v>376</v>
      </c>
      <c r="B91" s="55"/>
      <c r="C91" s="54"/>
      <c r="D91" s="54"/>
      <c r="E91" s="54"/>
      <c r="F91" s="55"/>
      <c r="G91" s="56"/>
      <c r="H91" s="54"/>
      <c r="I91" s="56"/>
      <c r="J91" s="62"/>
      <c r="K91" s="56"/>
      <c r="L91" s="54"/>
      <c r="M91" s="107"/>
      <c r="O91" s="56"/>
      <c r="Q91" s="115"/>
    </row>
    <row r="92" spans="1:18" s="61" customFormat="1" ht="72.75" customHeight="1" x14ac:dyDescent="0.25">
      <c r="A92" s="5" t="s">
        <v>1</v>
      </c>
      <c r="B92" s="5" t="s">
        <v>2</v>
      </c>
      <c r="C92" s="5" t="s">
        <v>3</v>
      </c>
      <c r="D92" s="5" t="s">
        <v>4</v>
      </c>
      <c r="E92" s="5" t="s">
        <v>5</v>
      </c>
      <c r="F92" s="6" t="s">
        <v>6</v>
      </c>
      <c r="G92" s="5" t="s">
        <v>7</v>
      </c>
      <c r="H92" s="5" t="s">
        <v>8</v>
      </c>
      <c r="I92" s="5" t="s">
        <v>9</v>
      </c>
      <c r="J92" s="5" t="s">
        <v>10</v>
      </c>
      <c r="K92" s="5" t="s">
        <v>11</v>
      </c>
      <c r="M92" s="48" t="s">
        <v>374</v>
      </c>
      <c r="N92" s="25" t="s">
        <v>380</v>
      </c>
      <c r="O92" s="21" t="s">
        <v>375</v>
      </c>
      <c r="P92" s="24" t="s">
        <v>206</v>
      </c>
      <c r="Q92" s="25" t="s">
        <v>10</v>
      </c>
      <c r="R92" s="24" t="s">
        <v>207</v>
      </c>
    </row>
    <row r="93" spans="1:18" s="112" customFormat="1" x14ac:dyDescent="0.25">
      <c r="A93" s="7" t="s">
        <v>214</v>
      </c>
      <c r="B93" s="8" t="s">
        <v>215</v>
      </c>
      <c r="C93" s="7" t="s">
        <v>215</v>
      </c>
      <c r="D93" s="8" t="s">
        <v>216</v>
      </c>
      <c r="E93" s="9" t="s">
        <v>16</v>
      </c>
      <c r="F93" s="9">
        <v>5</v>
      </c>
      <c r="G93" s="58">
        <v>3000</v>
      </c>
      <c r="H93" s="10">
        <v>7.1299999999999988E-2</v>
      </c>
      <c r="I93" s="57">
        <f t="shared" ref="I93:I100" si="16">H93*G93</f>
        <v>213.89999999999998</v>
      </c>
      <c r="J93" s="9">
        <v>1</v>
      </c>
      <c r="K93" s="57">
        <f t="shared" ref="K93:K100" si="17">I93*J93</f>
        <v>213.89999999999998</v>
      </c>
      <c r="L93" s="55"/>
      <c r="M93" s="49"/>
      <c r="N93" s="9">
        <f t="shared" ref="N93:N100" si="18">+M93*J93</f>
        <v>0</v>
      </c>
      <c r="O93" s="26">
        <v>0</v>
      </c>
      <c r="P93" s="57">
        <f t="shared" ref="P93:P100" si="19">ROUND(O93*G93,2)</f>
        <v>0</v>
      </c>
      <c r="Q93" s="9">
        <v>1</v>
      </c>
      <c r="R93" s="57">
        <f t="shared" ref="R93:R100" si="20">+ROUND(P93*Q93, 2)</f>
        <v>0</v>
      </c>
    </row>
    <row r="94" spans="1:18" s="112" customFormat="1" x14ac:dyDescent="0.25">
      <c r="A94" s="7" t="s">
        <v>217</v>
      </c>
      <c r="B94" s="8" t="s">
        <v>119</v>
      </c>
      <c r="C94" s="7" t="s">
        <v>119</v>
      </c>
      <c r="D94" s="8" t="s">
        <v>218</v>
      </c>
      <c r="E94" s="9" t="s">
        <v>28</v>
      </c>
      <c r="F94" s="9">
        <v>5</v>
      </c>
      <c r="G94" s="58">
        <v>500</v>
      </c>
      <c r="H94" s="10">
        <v>0.43699999999999994</v>
      </c>
      <c r="I94" s="57">
        <f t="shared" si="16"/>
        <v>218.49999999999997</v>
      </c>
      <c r="J94" s="9">
        <v>5</v>
      </c>
      <c r="K94" s="57">
        <f t="shared" si="17"/>
        <v>1092.4999999999998</v>
      </c>
      <c r="L94" s="55"/>
      <c r="M94" s="49"/>
      <c r="N94" s="9">
        <f t="shared" si="18"/>
        <v>0</v>
      </c>
      <c r="O94" s="26">
        <v>0</v>
      </c>
      <c r="P94" s="57">
        <f t="shared" si="19"/>
        <v>0</v>
      </c>
      <c r="Q94" s="9">
        <v>5</v>
      </c>
      <c r="R94" s="57">
        <f t="shared" si="20"/>
        <v>0</v>
      </c>
    </row>
    <row r="95" spans="1:18" s="112" customFormat="1" x14ac:dyDescent="0.25">
      <c r="A95" s="7" t="s">
        <v>219</v>
      </c>
      <c r="B95" s="8" t="s">
        <v>119</v>
      </c>
      <c r="C95" s="7" t="s">
        <v>119</v>
      </c>
      <c r="D95" s="8" t="s">
        <v>218</v>
      </c>
      <c r="E95" s="9" t="s">
        <v>28</v>
      </c>
      <c r="F95" s="9">
        <v>5</v>
      </c>
      <c r="G95" s="58">
        <v>500</v>
      </c>
      <c r="H95" s="10">
        <v>0.43699999999999994</v>
      </c>
      <c r="I95" s="57">
        <f t="shared" si="16"/>
        <v>218.49999999999997</v>
      </c>
      <c r="J95" s="9">
        <v>15</v>
      </c>
      <c r="K95" s="57">
        <f t="shared" si="17"/>
        <v>3277.4999999999995</v>
      </c>
      <c r="L95" s="55"/>
      <c r="M95" s="49"/>
      <c r="N95" s="9">
        <f t="shared" si="18"/>
        <v>0</v>
      </c>
      <c r="O95" s="26">
        <v>0</v>
      </c>
      <c r="P95" s="57">
        <f t="shared" si="19"/>
        <v>0</v>
      </c>
      <c r="Q95" s="9">
        <v>15</v>
      </c>
      <c r="R95" s="57">
        <f t="shared" si="20"/>
        <v>0</v>
      </c>
    </row>
    <row r="96" spans="1:18" s="112" customFormat="1" x14ac:dyDescent="0.25">
      <c r="A96" s="7" t="s">
        <v>220</v>
      </c>
      <c r="B96" s="8" t="s">
        <v>221</v>
      </c>
      <c r="C96" s="7" t="s">
        <v>222</v>
      </c>
      <c r="D96" s="8" t="s">
        <v>223</v>
      </c>
      <c r="E96" s="9" t="s">
        <v>28</v>
      </c>
      <c r="F96" s="9">
        <v>5</v>
      </c>
      <c r="G96" s="58">
        <v>1000</v>
      </c>
      <c r="H96" s="10">
        <v>0.22999999999999998</v>
      </c>
      <c r="I96" s="57">
        <f t="shared" si="16"/>
        <v>229.99999999999997</v>
      </c>
      <c r="J96" s="9">
        <v>15</v>
      </c>
      <c r="K96" s="57">
        <f t="shared" si="17"/>
        <v>3449.9999999999995</v>
      </c>
      <c r="L96" s="55"/>
      <c r="M96" s="49"/>
      <c r="N96" s="9">
        <f t="shared" si="18"/>
        <v>0</v>
      </c>
      <c r="O96" s="26">
        <v>0</v>
      </c>
      <c r="P96" s="57">
        <f t="shared" si="19"/>
        <v>0</v>
      </c>
      <c r="Q96" s="9">
        <v>15</v>
      </c>
      <c r="R96" s="57">
        <f t="shared" si="20"/>
        <v>0</v>
      </c>
    </row>
    <row r="97" spans="1:18" s="112" customFormat="1" x14ac:dyDescent="0.25">
      <c r="A97" s="7" t="s">
        <v>224</v>
      </c>
      <c r="B97" s="8" t="s">
        <v>225</v>
      </c>
      <c r="C97" s="7" t="s">
        <v>225</v>
      </c>
      <c r="D97" s="8" t="s">
        <v>226</v>
      </c>
      <c r="E97" s="9" t="s">
        <v>28</v>
      </c>
      <c r="F97" s="9">
        <v>10</v>
      </c>
      <c r="G97" s="58">
        <v>50</v>
      </c>
      <c r="H97" s="10">
        <v>3.8179999999999996</v>
      </c>
      <c r="I97" s="57">
        <f t="shared" si="16"/>
        <v>190.89999999999998</v>
      </c>
      <c r="J97" s="9">
        <v>1</v>
      </c>
      <c r="K97" s="57">
        <f t="shared" si="17"/>
        <v>190.89999999999998</v>
      </c>
      <c r="L97" s="55"/>
      <c r="M97" s="49"/>
      <c r="N97" s="9">
        <f t="shared" si="18"/>
        <v>0</v>
      </c>
      <c r="O97" s="26">
        <v>0</v>
      </c>
      <c r="P97" s="57">
        <f t="shared" si="19"/>
        <v>0</v>
      </c>
      <c r="Q97" s="9">
        <v>1</v>
      </c>
      <c r="R97" s="57">
        <f t="shared" si="20"/>
        <v>0</v>
      </c>
    </row>
    <row r="98" spans="1:18" s="112" customFormat="1" x14ac:dyDescent="0.25">
      <c r="A98" s="7" t="s">
        <v>227</v>
      </c>
      <c r="B98" s="8"/>
      <c r="C98" s="7" t="s">
        <v>228</v>
      </c>
      <c r="D98" s="8" t="s">
        <v>229</v>
      </c>
      <c r="E98" s="9" t="s">
        <v>28</v>
      </c>
      <c r="F98" s="9">
        <v>10</v>
      </c>
      <c r="G98" s="58">
        <v>50</v>
      </c>
      <c r="H98" s="10">
        <v>36.799999999999997</v>
      </c>
      <c r="I98" s="57">
        <f t="shared" si="16"/>
        <v>1839.9999999999998</v>
      </c>
      <c r="J98" s="9">
        <v>1</v>
      </c>
      <c r="K98" s="57">
        <f t="shared" si="17"/>
        <v>1839.9999999999998</v>
      </c>
      <c r="L98" s="55"/>
      <c r="M98" s="49"/>
      <c r="N98" s="9">
        <f t="shared" si="18"/>
        <v>0</v>
      </c>
      <c r="O98" s="26">
        <v>0</v>
      </c>
      <c r="P98" s="57">
        <f t="shared" si="19"/>
        <v>0</v>
      </c>
      <c r="Q98" s="9">
        <v>1</v>
      </c>
      <c r="R98" s="57">
        <f t="shared" si="20"/>
        <v>0</v>
      </c>
    </row>
    <row r="99" spans="1:18" s="112" customFormat="1" x14ac:dyDescent="0.25">
      <c r="A99" s="7" t="s">
        <v>230</v>
      </c>
      <c r="B99" s="8" t="s">
        <v>231</v>
      </c>
      <c r="C99" s="7" t="s">
        <v>232</v>
      </c>
      <c r="D99" s="8" t="s">
        <v>233</v>
      </c>
      <c r="E99" s="9" t="s">
        <v>16</v>
      </c>
      <c r="F99" s="9">
        <v>10</v>
      </c>
      <c r="G99" s="58">
        <v>3000</v>
      </c>
      <c r="H99" s="10">
        <v>0.26450000000000001</v>
      </c>
      <c r="I99" s="57">
        <f t="shared" si="16"/>
        <v>793.5</v>
      </c>
      <c r="J99" s="9">
        <v>1</v>
      </c>
      <c r="K99" s="57">
        <f t="shared" si="17"/>
        <v>793.5</v>
      </c>
      <c r="L99" s="55"/>
      <c r="M99" s="49"/>
      <c r="N99" s="9">
        <f t="shared" si="18"/>
        <v>0</v>
      </c>
      <c r="O99" s="26">
        <v>0</v>
      </c>
      <c r="P99" s="57">
        <f t="shared" si="19"/>
        <v>0</v>
      </c>
      <c r="Q99" s="9">
        <v>1</v>
      </c>
      <c r="R99" s="57">
        <f t="shared" si="20"/>
        <v>0</v>
      </c>
    </row>
    <row r="100" spans="1:18" s="112" customFormat="1" x14ac:dyDescent="0.25">
      <c r="A100" s="7" t="s">
        <v>234</v>
      </c>
      <c r="B100" s="8" t="s">
        <v>235</v>
      </c>
      <c r="C100" s="7" t="s">
        <v>236</v>
      </c>
      <c r="D100" s="8" t="s">
        <v>233</v>
      </c>
      <c r="E100" s="9" t="s">
        <v>16</v>
      </c>
      <c r="F100" s="9">
        <v>10</v>
      </c>
      <c r="G100" s="58">
        <v>45000</v>
      </c>
      <c r="H100" s="10">
        <v>0.13799999999999998</v>
      </c>
      <c r="I100" s="57">
        <f t="shared" si="16"/>
        <v>6209.9999999999991</v>
      </c>
      <c r="J100" s="9">
        <v>1</v>
      </c>
      <c r="K100" s="57">
        <f t="shared" si="17"/>
        <v>6209.9999999999991</v>
      </c>
      <c r="L100" s="55"/>
      <c r="M100" s="49"/>
      <c r="N100" s="9">
        <f t="shared" si="18"/>
        <v>0</v>
      </c>
      <c r="O100" s="26">
        <v>0</v>
      </c>
      <c r="P100" s="57">
        <f t="shared" si="19"/>
        <v>0</v>
      </c>
      <c r="Q100" s="9">
        <v>1</v>
      </c>
      <c r="R100" s="57">
        <f t="shared" si="20"/>
        <v>0</v>
      </c>
    </row>
    <row r="101" spans="1:18" s="112" customFormat="1" ht="20.100000000000001" customHeight="1" x14ac:dyDescent="0.25">
      <c r="A101" s="27"/>
      <c r="B101" s="55"/>
      <c r="C101" s="27"/>
      <c r="D101" s="55"/>
      <c r="E101" s="54"/>
      <c r="F101" s="59">
        <f>SUM(F93:F100)</f>
        <v>60</v>
      </c>
      <c r="G101" s="14"/>
      <c r="H101" s="15" t="s">
        <v>237</v>
      </c>
      <c r="I101" s="22">
        <f>SUM(I93:I100)</f>
        <v>9915.2999999999993</v>
      </c>
      <c r="J101" s="54"/>
      <c r="K101" s="22">
        <f>SUM(K93:K100)</f>
        <v>17068.3</v>
      </c>
      <c r="L101" s="55"/>
      <c r="M101" s="110">
        <f>SUM(M93:M100)</f>
        <v>0</v>
      </c>
      <c r="N101" s="110">
        <f>SUM(N93:N100)</f>
        <v>0</v>
      </c>
      <c r="P101" s="22">
        <f>SUM(P93:P100)</f>
        <v>0</v>
      </c>
      <c r="Q101" s="54"/>
      <c r="R101" s="22">
        <f>SUM(R93:R100)</f>
        <v>0</v>
      </c>
    </row>
    <row r="102" spans="1:18" s="61" customFormat="1" ht="20.100000000000001" customHeight="1" x14ac:dyDescent="0.25">
      <c r="A102" s="55"/>
      <c r="B102" s="27"/>
      <c r="C102" s="55"/>
      <c r="D102" s="54"/>
      <c r="E102" s="54"/>
      <c r="F102" s="54"/>
      <c r="G102" s="55"/>
      <c r="H102" s="54"/>
      <c r="I102" s="56"/>
      <c r="J102" s="62"/>
      <c r="K102" s="56"/>
      <c r="M102" s="111"/>
      <c r="Q102" s="115"/>
    </row>
    <row r="103" spans="1:18" s="61" customFormat="1" ht="20.100000000000001" customHeight="1" x14ac:dyDescent="0.25">
      <c r="A103" s="117" t="s">
        <v>276</v>
      </c>
      <c r="B103" s="27"/>
      <c r="C103" s="55"/>
      <c r="D103" s="54"/>
      <c r="E103" s="54"/>
      <c r="F103" s="54"/>
      <c r="G103" s="55"/>
      <c r="H103" s="54"/>
      <c r="I103" s="56"/>
      <c r="J103" s="62"/>
      <c r="K103" s="56"/>
      <c r="M103" s="111"/>
      <c r="Q103" s="115"/>
    </row>
    <row r="104" spans="1:18" s="61" customFormat="1" ht="72.75" customHeight="1" x14ac:dyDescent="0.25">
      <c r="A104" s="5" t="s">
        <v>1</v>
      </c>
      <c r="B104" s="5" t="s">
        <v>2</v>
      </c>
      <c r="C104" s="5" t="s">
        <v>3</v>
      </c>
      <c r="D104" s="5" t="s">
        <v>4</v>
      </c>
      <c r="E104" s="5" t="s">
        <v>5</v>
      </c>
      <c r="F104" s="6" t="s">
        <v>6</v>
      </c>
      <c r="G104" s="5" t="s">
        <v>7</v>
      </c>
      <c r="H104" s="5" t="s">
        <v>8</v>
      </c>
      <c r="I104" s="5" t="s">
        <v>9</v>
      </c>
      <c r="J104" s="5" t="s">
        <v>10</v>
      </c>
      <c r="K104" s="5" t="s">
        <v>11</v>
      </c>
      <c r="M104" s="48" t="s">
        <v>374</v>
      </c>
      <c r="N104" s="25" t="s">
        <v>380</v>
      </c>
      <c r="O104" s="21" t="s">
        <v>375</v>
      </c>
      <c r="P104" s="24" t="s">
        <v>206</v>
      </c>
      <c r="Q104" s="25" t="s">
        <v>10</v>
      </c>
      <c r="R104" s="24" t="s">
        <v>207</v>
      </c>
    </row>
    <row r="105" spans="1:18" s="112" customFormat="1" x14ac:dyDescent="0.25">
      <c r="A105" s="7" t="s">
        <v>238</v>
      </c>
      <c r="B105" s="8" t="s">
        <v>239</v>
      </c>
      <c r="C105" s="7" t="s">
        <v>22</v>
      </c>
      <c r="D105" s="8" t="s">
        <v>204</v>
      </c>
      <c r="E105" s="9" t="s">
        <v>205</v>
      </c>
      <c r="F105" s="9">
        <v>6</v>
      </c>
      <c r="G105" s="58">
        <v>2000</v>
      </c>
      <c r="H105" s="10">
        <v>0.31509999999999999</v>
      </c>
      <c r="I105" s="57">
        <f t="shared" ref="I105:I120" si="21">ROUND(H105*G105,2)</f>
        <v>630.20000000000005</v>
      </c>
      <c r="J105" s="9">
        <v>1</v>
      </c>
      <c r="K105" s="57">
        <f>ROUND(I105*J105, 2)</f>
        <v>630.20000000000005</v>
      </c>
      <c r="L105" s="55"/>
      <c r="M105" s="49"/>
      <c r="N105" s="9">
        <f t="shared" ref="N105:N120" si="22">+M105*J105</f>
        <v>0</v>
      </c>
      <c r="O105" s="26">
        <v>0</v>
      </c>
      <c r="P105" s="57">
        <f t="shared" ref="P105:P120" si="23">ROUND(O105*G105,2)</f>
        <v>0</v>
      </c>
      <c r="Q105" s="9">
        <v>1</v>
      </c>
      <c r="R105" s="57">
        <f>ROUND(P105*Q105, 2)</f>
        <v>0</v>
      </c>
    </row>
    <row r="106" spans="1:18" s="112" customFormat="1" x14ac:dyDescent="0.25">
      <c r="A106" s="7" t="s">
        <v>240</v>
      </c>
      <c r="B106" s="8" t="s">
        <v>241</v>
      </c>
      <c r="C106" s="7" t="s">
        <v>242</v>
      </c>
      <c r="D106" s="8" t="s">
        <v>204</v>
      </c>
      <c r="E106" s="9" t="s">
        <v>205</v>
      </c>
      <c r="F106" s="9">
        <v>6</v>
      </c>
      <c r="G106" s="58">
        <v>10000</v>
      </c>
      <c r="H106" s="10">
        <v>0.21585499999999999</v>
      </c>
      <c r="I106" s="57">
        <f t="shared" si="21"/>
        <v>2158.5500000000002</v>
      </c>
      <c r="J106" s="9">
        <v>1</v>
      </c>
      <c r="K106" s="57">
        <f t="shared" ref="K106:K120" si="24">ROUND(I106*J106, 2)</f>
        <v>2158.5500000000002</v>
      </c>
      <c r="L106" s="55"/>
      <c r="M106" s="49"/>
      <c r="N106" s="9">
        <f t="shared" si="22"/>
        <v>0</v>
      </c>
      <c r="O106" s="26">
        <v>0</v>
      </c>
      <c r="P106" s="57">
        <f t="shared" si="23"/>
        <v>0</v>
      </c>
      <c r="Q106" s="9">
        <v>1</v>
      </c>
      <c r="R106" s="57">
        <f t="shared" ref="R106:R120" si="25">ROUND(P106*Q106, 2)</f>
        <v>0</v>
      </c>
    </row>
    <row r="107" spans="1:18" s="112" customFormat="1" x14ac:dyDescent="0.25">
      <c r="A107" s="7" t="s">
        <v>243</v>
      </c>
      <c r="B107" s="8" t="s">
        <v>244</v>
      </c>
      <c r="C107" s="7" t="s">
        <v>245</v>
      </c>
      <c r="D107" s="8" t="s">
        <v>204</v>
      </c>
      <c r="E107" s="9" t="s">
        <v>205</v>
      </c>
      <c r="F107" s="9">
        <v>6</v>
      </c>
      <c r="G107" s="58">
        <v>5000</v>
      </c>
      <c r="H107" s="10">
        <v>0.50829999999999997</v>
      </c>
      <c r="I107" s="57">
        <f t="shared" si="21"/>
        <v>2541.5</v>
      </c>
      <c r="J107" s="9">
        <v>1</v>
      </c>
      <c r="K107" s="57">
        <f t="shared" si="24"/>
        <v>2541.5</v>
      </c>
      <c r="L107" s="55"/>
      <c r="M107" s="49"/>
      <c r="N107" s="9">
        <f t="shared" si="22"/>
        <v>0</v>
      </c>
      <c r="O107" s="26">
        <v>0</v>
      </c>
      <c r="P107" s="57">
        <f t="shared" si="23"/>
        <v>0</v>
      </c>
      <c r="Q107" s="9">
        <v>1</v>
      </c>
      <c r="R107" s="57">
        <f t="shared" si="25"/>
        <v>0</v>
      </c>
    </row>
    <row r="108" spans="1:18" s="112" customFormat="1" ht="90" customHeight="1" x14ac:dyDescent="0.25">
      <c r="A108" s="7" t="s">
        <v>246</v>
      </c>
      <c r="B108" s="8" t="s">
        <v>247</v>
      </c>
      <c r="C108" s="7" t="s">
        <v>248</v>
      </c>
      <c r="D108" s="8" t="s">
        <v>249</v>
      </c>
      <c r="E108" s="9" t="s">
        <v>250</v>
      </c>
      <c r="F108" s="9">
        <v>7</v>
      </c>
      <c r="G108" s="58">
        <v>2500</v>
      </c>
      <c r="H108" s="10">
        <v>0.51864999999999994</v>
      </c>
      <c r="I108" s="57">
        <f t="shared" si="21"/>
        <v>1296.6300000000001</v>
      </c>
      <c r="J108" s="9">
        <v>1</v>
      </c>
      <c r="K108" s="57">
        <f t="shared" si="24"/>
        <v>1296.6300000000001</v>
      </c>
      <c r="L108" s="55"/>
      <c r="M108" s="49"/>
      <c r="N108" s="9">
        <f t="shared" si="22"/>
        <v>0</v>
      </c>
      <c r="O108" s="26">
        <v>0</v>
      </c>
      <c r="P108" s="57">
        <f t="shared" si="23"/>
        <v>0</v>
      </c>
      <c r="Q108" s="9">
        <v>1</v>
      </c>
      <c r="R108" s="57">
        <f t="shared" si="25"/>
        <v>0</v>
      </c>
    </row>
    <row r="109" spans="1:18" s="112" customFormat="1" ht="90" customHeight="1" x14ac:dyDescent="0.25">
      <c r="A109" s="7" t="s">
        <v>251</v>
      </c>
      <c r="B109" s="8" t="s">
        <v>252</v>
      </c>
      <c r="C109" s="7" t="s">
        <v>253</v>
      </c>
      <c r="D109" s="8" t="s">
        <v>249</v>
      </c>
      <c r="E109" s="9" t="s">
        <v>250</v>
      </c>
      <c r="F109" s="9">
        <v>7</v>
      </c>
      <c r="G109" s="58">
        <v>2500</v>
      </c>
      <c r="H109" s="10">
        <v>0.80729999999999991</v>
      </c>
      <c r="I109" s="57">
        <f t="shared" si="21"/>
        <v>2018.25</v>
      </c>
      <c r="J109" s="9">
        <v>1</v>
      </c>
      <c r="K109" s="57">
        <f t="shared" si="24"/>
        <v>2018.25</v>
      </c>
      <c r="L109" s="55"/>
      <c r="M109" s="49"/>
      <c r="N109" s="9">
        <f t="shared" si="22"/>
        <v>0</v>
      </c>
      <c r="O109" s="26">
        <v>0</v>
      </c>
      <c r="P109" s="57">
        <f t="shared" si="23"/>
        <v>0</v>
      </c>
      <c r="Q109" s="9">
        <v>1</v>
      </c>
      <c r="R109" s="57">
        <f t="shared" si="25"/>
        <v>0</v>
      </c>
    </row>
    <row r="110" spans="1:18" s="112" customFormat="1" x14ac:dyDescent="0.25">
      <c r="A110" s="7" t="s">
        <v>254</v>
      </c>
      <c r="B110" s="8" t="s">
        <v>255</v>
      </c>
      <c r="C110" s="7" t="s">
        <v>256</v>
      </c>
      <c r="D110" s="8" t="s">
        <v>257</v>
      </c>
      <c r="E110" s="9" t="s">
        <v>205</v>
      </c>
      <c r="F110" s="9">
        <v>7</v>
      </c>
      <c r="G110" s="58">
        <v>150</v>
      </c>
      <c r="H110" s="10">
        <v>8.6589249999999982</v>
      </c>
      <c r="I110" s="57">
        <f t="shared" si="21"/>
        <v>1298.8399999999999</v>
      </c>
      <c r="J110" s="9">
        <v>1</v>
      </c>
      <c r="K110" s="57">
        <f t="shared" si="24"/>
        <v>1298.8399999999999</v>
      </c>
      <c r="L110" s="55"/>
      <c r="M110" s="49"/>
      <c r="N110" s="9">
        <f t="shared" si="22"/>
        <v>0</v>
      </c>
      <c r="O110" s="26">
        <v>0</v>
      </c>
      <c r="P110" s="57">
        <f t="shared" si="23"/>
        <v>0</v>
      </c>
      <c r="Q110" s="9">
        <v>1</v>
      </c>
      <c r="R110" s="57">
        <f t="shared" si="25"/>
        <v>0</v>
      </c>
    </row>
    <row r="111" spans="1:18" s="112" customFormat="1" x14ac:dyDescent="0.25">
      <c r="A111" s="7" t="s">
        <v>258</v>
      </c>
      <c r="B111" s="8" t="s">
        <v>119</v>
      </c>
      <c r="C111" s="7"/>
      <c r="D111" s="8" t="s">
        <v>204</v>
      </c>
      <c r="E111" s="9" t="s">
        <v>259</v>
      </c>
      <c r="F111" s="9">
        <v>4</v>
      </c>
      <c r="G111" s="58">
        <v>800</v>
      </c>
      <c r="H111" s="10">
        <v>0.28462499999999996</v>
      </c>
      <c r="I111" s="57">
        <f t="shared" si="21"/>
        <v>227.7</v>
      </c>
      <c r="J111" s="9">
        <v>1</v>
      </c>
      <c r="K111" s="57">
        <f t="shared" si="24"/>
        <v>227.7</v>
      </c>
      <c r="L111" s="55"/>
      <c r="M111" s="49"/>
      <c r="N111" s="9">
        <f t="shared" si="22"/>
        <v>0</v>
      </c>
      <c r="O111" s="26">
        <v>0</v>
      </c>
      <c r="P111" s="57">
        <f t="shared" si="23"/>
        <v>0</v>
      </c>
      <c r="Q111" s="9">
        <v>1</v>
      </c>
      <c r="R111" s="57">
        <f t="shared" si="25"/>
        <v>0</v>
      </c>
    </row>
    <row r="112" spans="1:18" s="112" customFormat="1" x14ac:dyDescent="0.25">
      <c r="A112" s="7" t="s">
        <v>260</v>
      </c>
      <c r="B112" s="8" t="s">
        <v>119</v>
      </c>
      <c r="C112" s="7"/>
      <c r="D112" s="8" t="s">
        <v>204</v>
      </c>
      <c r="E112" s="9" t="s">
        <v>259</v>
      </c>
      <c r="F112" s="9">
        <v>4</v>
      </c>
      <c r="G112" s="58">
        <v>800</v>
      </c>
      <c r="H112" s="10">
        <v>0.28462499999999996</v>
      </c>
      <c r="I112" s="57">
        <f t="shared" si="21"/>
        <v>227.7</v>
      </c>
      <c r="J112" s="9">
        <v>1</v>
      </c>
      <c r="K112" s="57">
        <f t="shared" si="24"/>
        <v>227.7</v>
      </c>
      <c r="L112" s="55"/>
      <c r="M112" s="49"/>
      <c r="N112" s="9">
        <f t="shared" si="22"/>
        <v>0</v>
      </c>
      <c r="O112" s="26">
        <v>0</v>
      </c>
      <c r="P112" s="57">
        <f t="shared" si="23"/>
        <v>0</v>
      </c>
      <c r="Q112" s="9">
        <v>1</v>
      </c>
      <c r="R112" s="57">
        <f t="shared" si="25"/>
        <v>0</v>
      </c>
    </row>
    <row r="113" spans="1:18" s="112" customFormat="1" x14ac:dyDescent="0.25">
      <c r="A113" s="7" t="s">
        <v>261</v>
      </c>
      <c r="B113" s="8" t="s">
        <v>26</v>
      </c>
      <c r="C113" s="7"/>
      <c r="D113" s="8" t="s">
        <v>204</v>
      </c>
      <c r="E113" s="9" t="s">
        <v>259</v>
      </c>
      <c r="F113" s="9">
        <v>4</v>
      </c>
      <c r="G113" s="58">
        <v>160</v>
      </c>
      <c r="H113" s="10">
        <v>0.53934999999999989</v>
      </c>
      <c r="I113" s="57">
        <f t="shared" si="21"/>
        <v>86.3</v>
      </c>
      <c r="J113" s="9">
        <v>1</v>
      </c>
      <c r="K113" s="57">
        <f t="shared" si="24"/>
        <v>86.3</v>
      </c>
      <c r="L113" s="55"/>
      <c r="M113" s="49"/>
      <c r="N113" s="9">
        <f t="shared" si="22"/>
        <v>0</v>
      </c>
      <c r="O113" s="26">
        <v>0</v>
      </c>
      <c r="P113" s="57">
        <f t="shared" si="23"/>
        <v>0</v>
      </c>
      <c r="Q113" s="9">
        <v>1</v>
      </c>
      <c r="R113" s="57">
        <f t="shared" si="25"/>
        <v>0</v>
      </c>
    </row>
    <row r="114" spans="1:18" s="112" customFormat="1" x14ac:dyDescent="0.25">
      <c r="A114" s="7" t="s">
        <v>262</v>
      </c>
      <c r="B114" s="8" t="s">
        <v>26</v>
      </c>
      <c r="C114" s="7"/>
      <c r="D114" s="8" t="s">
        <v>204</v>
      </c>
      <c r="E114" s="9" t="s">
        <v>259</v>
      </c>
      <c r="F114" s="9">
        <v>4</v>
      </c>
      <c r="G114" s="58">
        <v>160</v>
      </c>
      <c r="H114" s="10">
        <v>0.53934999999999989</v>
      </c>
      <c r="I114" s="57">
        <f t="shared" si="21"/>
        <v>86.3</v>
      </c>
      <c r="J114" s="9">
        <v>1</v>
      </c>
      <c r="K114" s="57">
        <f t="shared" si="24"/>
        <v>86.3</v>
      </c>
      <c r="L114" s="55"/>
      <c r="M114" s="49"/>
      <c r="N114" s="9">
        <f t="shared" si="22"/>
        <v>0</v>
      </c>
      <c r="O114" s="26">
        <v>0</v>
      </c>
      <c r="P114" s="57">
        <f t="shared" si="23"/>
        <v>0</v>
      </c>
      <c r="Q114" s="9">
        <v>1</v>
      </c>
      <c r="R114" s="57">
        <f t="shared" si="25"/>
        <v>0</v>
      </c>
    </row>
    <row r="115" spans="1:18" s="112" customFormat="1" ht="30" x14ac:dyDescent="0.25">
      <c r="A115" s="7" t="s">
        <v>263</v>
      </c>
      <c r="B115" s="8" t="s">
        <v>264</v>
      </c>
      <c r="C115" s="7" t="s">
        <v>265</v>
      </c>
      <c r="D115" s="8" t="s">
        <v>266</v>
      </c>
      <c r="E115" s="9" t="s">
        <v>205</v>
      </c>
      <c r="F115" s="9">
        <v>6</v>
      </c>
      <c r="G115" s="58">
        <v>6000</v>
      </c>
      <c r="H115" s="10">
        <v>0.53474999999999995</v>
      </c>
      <c r="I115" s="57">
        <f t="shared" si="21"/>
        <v>3208.5</v>
      </c>
      <c r="J115" s="9">
        <v>1</v>
      </c>
      <c r="K115" s="57">
        <f t="shared" si="24"/>
        <v>3208.5</v>
      </c>
      <c r="L115" s="55"/>
      <c r="M115" s="49"/>
      <c r="N115" s="9">
        <f t="shared" si="22"/>
        <v>0</v>
      </c>
      <c r="O115" s="26">
        <v>0</v>
      </c>
      <c r="P115" s="57">
        <f t="shared" si="23"/>
        <v>0</v>
      </c>
      <c r="Q115" s="9">
        <v>1</v>
      </c>
      <c r="R115" s="57">
        <f t="shared" si="25"/>
        <v>0</v>
      </c>
    </row>
    <row r="116" spans="1:18" s="112" customFormat="1" x14ac:dyDescent="0.25">
      <c r="A116" s="7" t="s">
        <v>267</v>
      </c>
      <c r="B116" s="8" t="s">
        <v>268</v>
      </c>
      <c r="C116" s="7" t="s">
        <v>265</v>
      </c>
      <c r="D116" s="8" t="s">
        <v>269</v>
      </c>
      <c r="E116" s="9" t="s">
        <v>205</v>
      </c>
      <c r="F116" s="9">
        <v>6</v>
      </c>
      <c r="G116" s="58">
        <v>5000</v>
      </c>
      <c r="H116" s="10">
        <v>0.17019999999999999</v>
      </c>
      <c r="I116" s="57">
        <f t="shared" si="21"/>
        <v>851</v>
      </c>
      <c r="J116" s="9">
        <v>1</v>
      </c>
      <c r="K116" s="57">
        <f t="shared" si="24"/>
        <v>851</v>
      </c>
      <c r="L116" s="55"/>
      <c r="M116" s="49"/>
      <c r="N116" s="9">
        <f t="shared" si="22"/>
        <v>0</v>
      </c>
      <c r="O116" s="26">
        <v>0</v>
      </c>
      <c r="P116" s="57">
        <f t="shared" si="23"/>
        <v>0</v>
      </c>
      <c r="Q116" s="9">
        <v>1</v>
      </c>
      <c r="R116" s="57">
        <f t="shared" si="25"/>
        <v>0</v>
      </c>
    </row>
    <row r="117" spans="1:18" s="112" customFormat="1" x14ac:dyDescent="0.25">
      <c r="A117" s="7" t="s">
        <v>270</v>
      </c>
      <c r="B117" s="8" t="s">
        <v>271</v>
      </c>
      <c r="C117" s="7"/>
      <c r="D117" s="8" t="s">
        <v>272</v>
      </c>
      <c r="E117" s="9" t="s">
        <v>205</v>
      </c>
      <c r="F117" s="9">
        <v>4</v>
      </c>
      <c r="G117" s="58">
        <v>10000</v>
      </c>
      <c r="H117" s="10">
        <v>5.4049999999999994E-2</v>
      </c>
      <c r="I117" s="57">
        <f t="shared" si="21"/>
        <v>540.5</v>
      </c>
      <c r="J117" s="9">
        <v>1</v>
      </c>
      <c r="K117" s="57">
        <f t="shared" si="24"/>
        <v>540.5</v>
      </c>
      <c r="L117" s="55"/>
      <c r="M117" s="49"/>
      <c r="N117" s="9">
        <f t="shared" si="22"/>
        <v>0</v>
      </c>
      <c r="O117" s="26">
        <v>0</v>
      </c>
      <c r="P117" s="57">
        <f t="shared" si="23"/>
        <v>0</v>
      </c>
      <c r="Q117" s="9">
        <v>1</v>
      </c>
      <c r="R117" s="57">
        <f t="shared" si="25"/>
        <v>0</v>
      </c>
    </row>
    <row r="118" spans="1:18" s="112" customFormat="1" x14ac:dyDescent="0.25">
      <c r="A118" s="7" t="s">
        <v>273</v>
      </c>
      <c r="B118" s="8" t="s">
        <v>30</v>
      </c>
      <c r="C118" s="7" t="s">
        <v>222</v>
      </c>
      <c r="D118" s="8" t="s">
        <v>269</v>
      </c>
      <c r="E118" s="9" t="s">
        <v>205</v>
      </c>
      <c r="F118" s="9">
        <v>6</v>
      </c>
      <c r="G118" s="58">
        <v>8000</v>
      </c>
      <c r="H118" s="10">
        <v>7.3599999999999999E-2</v>
      </c>
      <c r="I118" s="57">
        <f t="shared" si="21"/>
        <v>588.79999999999995</v>
      </c>
      <c r="J118" s="9">
        <v>1</v>
      </c>
      <c r="K118" s="57">
        <f t="shared" si="24"/>
        <v>588.79999999999995</v>
      </c>
      <c r="L118" s="55"/>
      <c r="M118" s="49"/>
      <c r="N118" s="9">
        <f t="shared" si="22"/>
        <v>0</v>
      </c>
      <c r="O118" s="26">
        <v>0</v>
      </c>
      <c r="P118" s="57">
        <f t="shared" si="23"/>
        <v>0</v>
      </c>
      <c r="Q118" s="9">
        <v>1</v>
      </c>
      <c r="R118" s="57">
        <f t="shared" si="25"/>
        <v>0</v>
      </c>
    </row>
    <row r="119" spans="1:18" s="112" customFormat="1" x14ac:dyDescent="0.25">
      <c r="A119" s="7" t="s">
        <v>274</v>
      </c>
      <c r="B119" s="8" t="s">
        <v>239</v>
      </c>
      <c r="C119" s="7" t="s">
        <v>22</v>
      </c>
      <c r="D119" s="8" t="s">
        <v>204</v>
      </c>
      <c r="E119" s="9" t="s">
        <v>205</v>
      </c>
      <c r="F119" s="9">
        <v>6</v>
      </c>
      <c r="G119" s="58">
        <v>5000</v>
      </c>
      <c r="H119" s="10">
        <v>0.31509999999999999</v>
      </c>
      <c r="I119" s="57">
        <f t="shared" si="21"/>
        <v>1575.5</v>
      </c>
      <c r="J119" s="9">
        <v>1</v>
      </c>
      <c r="K119" s="57">
        <f t="shared" si="24"/>
        <v>1575.5</v>
      </c>
      <c r="L119" s="55"/>
      <c r="M119" s="49"/>
      <c r="N119" s="9">
        <f t="shared" si="22"/>
        <v>0</v>
      </c>
      <c r="O119" s="26">
        <v>0</v>
      </c>
      <c r="P119" s="57">
        <f t="shared" si="23"/>
        <v>0</v>
      </c>
      <c r="Q119" s="9">
        <v>1</v>
      </c>
      <c r="R119" s="57">
        <f t="shared" si="25"/>
        <v>0</v>
      </c>
    </row>
    <row r="120" spans="1:18" s="112" customFormat="1" x14ac:dyDescent="0.25">
      <c r="A120" s="7" t="s">
        <v>275</v>
      </c>
      <c r="B120" s="8" t="s">
        <v>239</v>
      </c>
      <c r="C120" s="7" t="s">
        <v>22</v>
      </c>
      <c r="D120" s="8" t="s">
        <v>204</v>
      </c>
      <c r="E120" s="9" t="s">
        <v>205</v>
      </c>
      <c r="F120" s="9">
        <v>6</v>
      </c>
      <c r="G120" s="58">
        <v>5000</v>
      </c>
      <c r="H120" s="10">
        <v>0.31509999999999999</v>
      </c>
      <c r="I120" s="57">
        <f t="shared" si="21"/>
        <v>1575.5</v>
      </c>
      <c r="J120" s="9">
        <v>1</v>
      </c>
      <c r="K120" s="57">
        <f t="shared" si="24"/>
        <v>1575.5</v>
      </c>
      <c r="L120" s="55"/>
      <c r="M120" s="49"/>
      <c r="N120" s="9">
        <f t="shared" si="22"/>
        <v>0</v>
      </c>
      <c r="O120" s="26">
        <v>0</v>
      </c>
      <c r="P120" s="57">
        <f t="shared" si="23"/>
        <v>0</v>
      </c>
      <c r="Q120" s="9">
        <v>1</v>
      </c>
      <c r="R120" s="57">
        <f t="shared" si="25"/>
        <v>0</v>
      </c>
    </row>
    <row r="121" spans="1:18" s="112" customFormat="1" ht="20.100000000000001" customHeight="1" x14ac:dyDescent="0.25">
      <c r="A121" s="27"/>
      <c r="B121" s="55"/>
      <c r="C121" s="27"/>
      <c r="D121" s="55"/>
      <c r="E121" s="54"/>
      <c r="F121" s="59">
        <f>SUM(F105:F120)</f>
        <v>89</v>
      </c>
      <c r="G121" s="14"/>
      <c r="H121" s="15" t="s">
        <v>378</v>
      </c>
      <c r="I121" s="22">
        <f>SUM(I105:I120)</f>
        <v>18911.77</v>
      </c>
      <c r="J121" s="54"/>
      <c r="K121" s="22">
        <f>SUM(K105:K120)</f>
        <v>18911.77</v>
      </c>
      <c r="L121" s="55"/>
      <c r="M121" s="110">
        <f>SUM(M105:M120)</f>
        <v>0</v>
      </c>
      <c r="N121" s="110">
        <f>SUM(N105:N120)</f>
        <v>0</v>
      </c>
      <c r="P121" s="22">
        <f>SUM(P105:P120)</f>
        <v>0</v>
      </c>
      <c r="Q121" s="54"/>
      <c r="R121" s="22">
        <f>SUM(R105:R120)</f>
        <v>0</v>
      </c>
    </row>
    <row r="122" spans="1:18" s="61" customFormat="1" x14ac:dyDescent="0.25">
      <c r="A122" s="55"/>
      <c r="B122" s="27"/>
      <c r="C122" s="55"/>
      <c r="D122" s="54"/>
      <c r="E122" s="54"/>
      <c r="F122" s="54"/>
      <c r="G122" s="55"/>
      <c r="H122" s="56"/>
      <c r="I122" s="62"/>
      <c r="J122" s="56"/>
      <c r="K122" s="54"/>
      <c r="M122" s="111"/>
      <c r="Q122" s="115"/>
    </row>
    <row r="123" spans="1:18" s="61" customFormat="1" x14ac:dyDescent="0.25">
      <c r="A123" s="109" t="s">
        <v>295</v>
      </c>
      <c r="B123" s="55"/>
      <c r="C123" s="27"/>
      <c r="D123" s="55"/>
      <c r="E123" s="54"/>
      <c r="F123" s="54"/>
      <c r="G123" s="54"/>
      <c r="H123" s="54"/>
      <c r="I123" s="56"/>
      <c r="K123" s="62"/>
      <c r="M123" s="111"/>
      <c r="Q123" s="115"/>
    </row>
    <row r="124" spans="1:18" s="61" customFormat="1" ht="72.75" customHeight="1" x14ac:dyDescent="0.25">
      <c r="A124" s="5" t="s">
        <v>1</v>
      </c>
      <c r="B124" s="5" t="s">
        <v>2</v>
      </c>
      <c r="C124" s="5" t="s">
        <v>3</v>
      </c>
      <c r="D124" s="5" t="s">
        <v>4</v>
      </c>
      <c r="E124" s="5" t="s">
        <v>5</v>
      </c>
      <c r="F124" s="6" t="s">
        <v>6</v>
      </c>
      <c r="G124" s="5" t="s">
        <v>7</v>
      </c>
      <c r="H124" s="5" t="s">
        <v>8</v>
      </c>
      <c r="I124" s="5" t="s">
        <v>9</v>
      </c>
      <c r="J124" s="5" t="s">
        <v>10</v>
      </c>
      <c r="K124" s="5" t="s">
        <v>11</v>
      </c>
      <c r="M124" s="48" t="s">
        <v>374</v>
      </c>
      <c r="N124" s="25" t="s">
        <v>380</v>
      </c>
      <c r="O124" s="21" t="s">
        <v>375</v>
      </c>
      <c r="P124" s="24" t="s">
        <v>206</v>
      </c>
      <c r="Q124" s="25" t="s">
        <v>10</v>
      </c>
      <c r="R124" s="24" t="s">
        <v>207</v>
      </c>
    </row>
    <row r="125" spans="1:18" s="112" customFormat="1" x14ac:dyDescent="0.25">
      <c r="A125" s="7" t="s">
        <v>277</v>
      </c>
      <c r="B125" s="8" t="s">
        <v>278</v>
      </c>
      <c r="C125" s="7"/>
      <c r="D125" s="8" t="s">
        <v>279</v>
      </c>
      <c r="E125" s="9" t="s">
        <v>280</v>
      </c>
      <c r="F125" s="9">
        <v>4</v>
      </c>
      <c r="G125" s="58">
        <v>600</v>
      </c>
      <c r="H125" s="10">
        <v>0.32200000000000001</v>
      </c>
      <c r="I125" s="57">
        <f t="shared" ref="I125:I130" si="26">ROUND(H125*G125,2)</f>
        <v>193.2</v>
      </c>
      <c r="J125" s="9">
        <v>1</v>
      </c>
      <c r="K125" s="57">
        <f t="shared" ref="K125:K130" si="27">ROUND(I125*J125, 2)</f>
        <v>193.2</v>
      </c>
      <c r="L125" s="55"/>
      <c r="M125" s="49"/>
      <c r="N125" s="9">
        <f t="shared" ref="N125:N130" si="28">+M125*J125</f>
        <v>0</v>
      </c>
      <c r="O125" s="26">
        <v>0</v>
      </c>
      <c r="P125" s="57">
        <f t="shared" ref="P125:P130" si="29">ROUND(O125*G125,2)</f>
        <v>0</v>
      </c>
      <c r="Q125" s="9">
        <v>1</v>
      </c>
      <c r="R125" s="57">
        <f t="shared" ref="R125:R130" si="30">ROUND(P125*Q125, 2)</f>
        <v>0</v>
      </c>
    </row>
    <row r="126" spans="1:18" s="112" customFormat="1" ht="30" x14ac:dyDescent="0.25">
      <c r="A126" s="7" t="s">
        <v>281</v>
      </c>
      <c r="B126" s="8" t="s">
        <v>282</v>
      </c>
      <c r="C126" s="7"/>
      <c r="D126" s="8" t="s">
        <v>283</v>
      </c>
      <c r="E126" s="9" t="s">
        <v>284</v>
      </c>
      <c r="F126" s="9">
        <v>4</v>
      </c>
      <c r="G126" s="58">
        <v>500</v>
      </c>
      <c r="H126" s="10">
        <v>1.9093450000000001</v>
      </c>
      <c r="I126" s="57">
        <f t="shared" si="26"/>
        <v>954.67</v>
      </c>
      <c r="J126" s="9">
        <v>1</v>
      </c>
      <c r="K126" s="57">
        <f t="shared" si="27"/>
        <v>954.67</v>
      </c>
      <c r="L126" s="55"/>
      <c r="M126" s="49"/>
      <c r="N126" s="9">
        <f t="shared" si="28"/>
        <v>0</v>
      </c>
      <c r="O126" s="26">
        <v>0</v>
      </c>
      <c r="P126" s="57">
        <f t="shared" si="29"/>
        <v>0</v>
      </c>
      <c r="Q126" s="9">
        <v>1</v>
      </c>
      <c r="R126" s="57">
        <f t="shared" si="30"/>
        <v>0</v>
      </c>
    </row>
    <row r="127" spans="1:18" s="112" customFormat="1" x14ac:dyDescent="0.25">
      <c r="A127" s="7" t="s">
        <v>285</v>
      </c>
      <c r="B127" s="8" t="s">
        <v>286</v>
      </c>
      <c r="C127" s="7"/>
      <c r="D127" s="8" t="s">
        <v>287</v>
      </c>
      <c r="E127" s="9" t="s">
        <v>284</v>
      </c>
      <c r="F127" s="9">
        <v>4</v>
      </c>
      <c r="G127" s="58">
        <v>2000</v>
      </c>
      <c r="H127" s="10">
        <v>0.13151399999999999</v>
      </c>
      <c r="I127" s="57">
        <f t="shared" si="26"/>
        <v>263.02999999999997</v>
      </c>
      <c r="J127" s="9">
        <v>1</v>
      </c>
      <c r="K127" s="57">
        <f t="shared" si="27"/>
        <v>263.02999999999997</v>
      </c>
      <c r="L127" s="55"/>
      <c r="M127" s="49"/>
      <c r="N127" s="9">
        <f t="shared" si="28"/>
        <v>0</v>
      </c>
      <c r="O127" s="26">
        <v>0</v>
      </c>
      <c r="P127" s="57">
        <f t="shared" si="29"/>
        <v>0</v>
      </c>
      <c r="Q127" s="9">
        <v>1</v>
      </c>
      <c r="R127" s="57">
        <f t="shared" si="30"/>
        <v>0</v>
      </c>
    </row>
    <row r="128" spans="1:18" s="112" customFormat="1" x14ac:dyDescent="0.25">
      <c r="A128" s="7" t="s">
        <v>288</v>
      </c>
      <c r="B128" s="8" t="s">
        <v>289</v>
      </c>
      <c r="C128" s="7" t="s">
        <v>290</v>
      </c>
      <c r="D128" s="8" t="s">
        <v>291</v>
      </c>
      <c r="E128" s="9" t="s">
        <v>205</v>
      </c>
      <c r="F128" s="9">
        <v>6</v>
      </c>
      <c r="G128" s="58">
        <v>5000</v>
      </c>
      <c r="H128" s="10">
        <v>0.26576499999999997</v>
      </c>
      <c r="I128" s="57">
        <f t="shared" si="26"/>
        <v>1328.83</v>
      </c>
      <c r="J128" s="9">
        <v>1</v>
      </c>
      <c r="K128" s="57">
        <f t="shared" si="27"/>
        <v>1328.83</v>
      </c>
      <c r="L128" s="55"/>
      <c r="M128" s="49"/>
      <c r="N128" s="9">
        <f t="shared" si="28"/>
        <v>0</v>
      </c>
      <c r="O128" s="26">
        <v>0</v>
      </c>
      <c r="P128" s="57">
        <f t="shared" si="29"/>
        <v>0</v>
      </c>
      <c r="Q128" s="9">
        <v>1</v>
      </c>
      <c r="R128" s="57">
        <f t="shared" si="30"/>
        <v>0</v>
      </c>
    </row>
    <row r="129" spans="1:19" s="112" customFormat="1" x14ac:dyDescent="0.25">
      <c r="A129" s="7" t="s">
        <v>292</v>
      </c>
      <c r="B129" s="8" t="s">
        <v>278</v>
      </c>
      <c r="C129" s="7"/>
      <c r="D129" s="8" t="s">
        <v>279</v>
      </c>
      <c r="E129" s="9" t="s">
        <v>280</v>
      </c>
      <c r="F129" s="9">
        <v>4</v>
      </c>
      <c r="G129" s="58">
        <v>600</v>
      </c>
      <c r="H129" s="10">
        <v>0.32200000000000001</v>
      </c>
      <c r="I129" s="57">
        <f t="shared" si="26"/>
        <v>193.2</v>
      </c>
      <c r="J129" s="9">
        <v>1</v>
      </c>
      <c r="K129" s="57">
        <f t="shared" si="27"/>
        <v>193.2</v>
      </c>
      <c r="L129" s="55"/>
      <c r="M129" s="49"/>
      <c r="N129" s="9">
        <f t="shared" si="28"/>
        <v>0</v>
      </c>
      <c r="O129" s="26">
        <v>0</v>
      </c>
      <c r="P129" s="57">
        <f t="shared" si="29"/>
        <v>0</v>
      </c>
      <c r="Q129" s="9">
        <v>1</v>
      </c>
      <c r="R129" s="57">
        <f t="shared" si="30"/>
        <v>0</v>
      </c>
    </row>
    <row r="130" spans="1:19" s="112" customFormat="1" x14ac:dyDescent="0.25">
      <c r="A130" s="7" t="s">
        <v>293</v>
      </c>
      <c r="B130" s="8" t="s">
        <v>294</v>
      </c>
      <c r="C130" s="7"/>
      <c r="D130" s="8" t="s">
        <v>279</v>
      </c>
      <c r="E130" s="9" t="s">
        <v>280</v>
      </c>
      <c r="F130" s="9">
        <v>4</v>
      </c>
      <c r="G130" s="58">
        <v>300</v>
      </c>
      <c r="H130" s="10">
        <v>0.253</v>
      </c>
      <c r="I130" s="57">
        <f t="shared" si="26"/>
        <v>75.900000000000006</v>
      </c>
      <c r="J130" s="9">
        <v>1</v>
      </c>
      <c r="K130" s="57">
        <f t="shared" si="27"/>
        <v>75.900000000000006</v>
      </c>
      <c r="L130" s="55"/>
      <c r="M130" s="49"/>
      <c r="N130" s="9">
        <f t="shared" si="28"/>
        <v>0</v>
      </c>
      <c r="O130" s="26">
        <v>0</v>
      </c>
      <c r="P130" s="57">
        <f t="shared" si="29"/>
        <v>0</v>
      </c>
      <c r="Q130" s="9">
        <v>1</v>
      </c>
      <c r="R130" s="57">
        <f t="shared" si="30"/>
        <v>0</v>
      </c>
    </row>
    <row r="131" spans="1:19" s="112" customFormat="1" ht="20.100000000000001" customHeight="1" x14ac:dyDescent="0.25">
      <c r="A131" s="27"/>
      <c r="B131" s="55"/>
      <c r="C131" s="27"/>
      <c r="D131" s="55"/>
      <c r="E131" s="54"/>
      <c r="F131" s="59">
        <f>SUM(F125:F130)</f>
        <v>26</v>
      </c>
      <c r="G131" s="14"/>
      <c r="H131" s="60" t="s">
        <v>370</v>
      </c>
      <c r="I131" s="22">
        <f>SUM(I125:I130)</f>
        <v>3008.8299999999995</v>
      </c>
      <c r="J131" s="54"/>
      <c r="K131" s="22">
        <f>SUM(K125:K130)</f>
        <v>3008.8299999999995</v>
      </c>
      <c r="L131" s="55"/>
      <c r="M131" s="110">
        <f>SUM(M125:M130)</f>
        <v>0</v>
      </c>
      <c r="N131" s="110">
        <f>SUM(N125:N130)</f>
        <v>0</v>
      </c>
      <c r="P131" s="22">
        <f>SUM(P125:P130)</f>
        <v>0</v>
      </c>
      <c r="Q131" s="54"/>
      <c r="R131" s="22">
        <f>SUM(R125:R130)</f>
        <v>0</v>
      </c>
    </row>
    <row r="132" spans="1:19" s="112" customFormat="1" ht="20.100000000000001" customHeight="1" x14ac:dyDescent="0.25">
      <c r="A132" s="27"/>
      <c r="B132" s="55"/>
      <c r="C132" s="27"/>
      <c r="D132" s="118"/>
      <c r="E132" s="63"/>
      <c r="F132" s="63"/>
      <c r="G132" s="28"/>
      <c r="H132" s="64"/>
      <c r="I132" s="29"/>
      <c r="J132" s="63"/>
      <c r="K132" s="29"/>
      <c r="L132" s="118"/>
      <c r="M132" s="119"/>
      <c r="N132" s="63"/>
      <c r="O132" s="120"/>
      <c r="P132" s="29"/>
      <c r="Q132" s="63"/>
      <c r="R132" s="29"/>
      <c r="S132" s="120"/>
    </row>
    <row r="133" spans="1:19" s="112" customFormat="1" ht="20.100000000000001" customHeight="1" x14ac:dyDescent="0.25">
      <c r="A133" s="109" t="s">
        <v>322</v>
      </c>
      <c r="B133" s="55"/>
      <c r="C133" s="27"/>
      <c r="D133" s="121"/>
      <c r="E133" s="65"/>
      <c r="F133" s="65"/>
      <c r="G133" s="30"/>
      <c r="H133" s="66"/>
      <c r="I133" s="31"/>
      <c r="J133" s="65"/>
      <c r="K133" s="31"/>
      <c r="L133" s="118"/>
      <c r="M133" s="119"/>
      <c r="N133" s="63"/>
      <c r="O133" s="120"/>
      <c r="P133" s="31"/>
      <c r="Q133" s="63"/>
      <c r="R133" s="31"/>
      <c r="S133" s="120"/>
    </row>
    <row r="134" spans="1:19" s="61" customFormat="1" ht="72.75" customHeight="1" x14ac:dyDescent="0.25">
      <c r="A134" s="5" t="s">
        <v>1</v>
      </c>
      <c r="B134" s="5" t="s">
        <v>2</v>
      </c>
      <c r="C134" s="5" t="s">
        <v>3</v>
      </c>
      <c r="D134" s="5" t="s">
        <v>4</v>
      </c>
      <c r="E134" s="5" t="s">
        <v>5</v>
      </c>
      <c r="F134" s="6" t="s">
        <v>6</v>
      </c>
      <c r="G134" s="5" t="s">
        <v>7</v>
      </c>
      <c r="H134" s="5" t="s">
        <v>8</v>
      </c>
      <c r="I134" s="5" t="s">
        <v>9</v>
      </c>
      <c r="J134" s="5" t="s">
        <v>10</v>
      </c>
      <c r="K134" s="5" t="s">
        <v>11</v>
      </c>
      <c r="M134" s="48" t="s">
        <v>374</v>
      </c>
      <c r="N134" s="25" t="s">
        <v>380</v>
      </c>
      <c r="O134" s="21" t="s">
        <v>375</v>
      </c>
      <c r="P134" s="24" t="s">
        <v>206</v>
      </c>
      <c r="Q134" s="25" t="s">
        <v>10</v>
      </c>
      <c r="R134" s="24" t="s">
        <v>207</v>
      </c>
    </row>
    <row r="135" spans="1:19" s="112" customFormat="1" x14ac:dyDescent="0.25">
      <c r="A135" s="7" t="s">
        <v>364</v>
      </c>
      <c r="B135" s="8" t="s">
        <v>297</v>
      </c>
      <c r="C135" s="7" t="s">
        <v>298</v>
      </c>
      <c r="D135" s="8" t="s">
        <v>299</v>
      </c>
      <c r="E135" s="9" t="s">
        <v>16</v>
      </c>
      <c r="F135" s="32">
        <v>7</v>
      </c>
      <c r="G135" s="13">
        <v>1000</v>
      </c>
      <c r="H135" s="10">
        <v>0.19900000000000001</v>
      </c>
      <c r="I135" s="57">
        <f>+G135*H135</f>
        <v>199</v>
      </c>
      <c r="J135" s="9">
        <v>1</v>
      </c>
      <c r="K135" s="57">
        <f t="shared" ref="K135:K158" si="31">ROUND(I135*J135, 2)</f>
        <v>199</v>
      </c>
      <c r="L135" s="55"/>
      <c r="M135" s="49"/>
      <c r="N135" s="9">
        <f t="shared" ref="N135:N158" si="32">+M135*J135</f>
        <v>0</v>
      </c>
      <c r="O135" s="26">
        <v>0</v>
      </c>
      <c r="P135" s="57">
        <f t="shared" ref="P135:P158" si="33">ROUND(O135*G135,2)</f>
        <v>0</v>
      </c>
      <c r="Q135" s="9">
        <v>1</v>
      </c>
      <c r="R135" s="57">
        <f t="shared" ref="R135" si="34">ROUND(P135*Q135, 2)</f>
        <v>0</v>
      </c>
    </row>
    <row r="136" spans="1:19" s="112" customFormat="1" ht="30" x14ac:dyDescent="0.25">
      <c r="A136" s="7" t="s">
        <v>365</v>
      </c>
      <c r="B136" s="8"/>
      <c r="C136" s="7" t="s">
        <v>300</v>
      </c>
      <c r="D136" s="8" t="s">
        <v>301</v>
      </c>
      <c r="E136" s="9"/>
      <c r="F136" s="32">
        <v>7</v>
      </c>
      <c r="G136" s="41">
        <v>500</v>
      </c>
      <c r="H136" s="40">
        <v>0.64400000000000002</v>
      </c>
      <c r="I136" s="67">
        <f t="shared" ref="I136:I158" si="35">+G136*H136</f>
        <v>322</v>
      </c>
      <c r="J136" s="32">
        <v>2</v>
      </c>
      <c r="K136" s="57">
        <f t="shared" si="31"/>
        <v>644</v>
      </c>
      <c r="L136" s="55"/>
      <c r="M136" s="49"/>
      <c r="N136" s="9">
        <f t="shared" si="32"/>
        <v>0</v>
      </c>
      <c r="O136" s="26">
        <v>0</v>
      </c>
      <c r="P136" s="57">
        <f t="shared" si="33"/>
        <v>0</v>
      </c>
      <c r="Q136" s="9">
        <v>2</v>
      </c>
      <c r="R136" s="57">
        <f t="shared" ref="R136:R158" si="36">ROUND(P136*Q136, 2)</f>
        <v>0</v>
      </c>
    </row>
    <row r="137" spans="1:19" s="112" customFormat="1" ht="30" x14ac:dyDescent="0.25">
      <c r="A137" s="7" t="s">
        <v>366</v>
      </c>
      <c r="B137" s="8" t="s">
        <v>302</v>
      </c>
      <c r="C137" s="7" t="s">
        <v>303</v>
      </c>
      <c r="D137" s="8" t="s">
        <v>301</v>
      </c>
      <c r="E137" s="9"/>
      <c r="F137" s="32">
        <v>7</v>
      </c>
      <c r="G137" s="13">
        <v>1000</v>
      </c>
      <c r="H137" s="10">
        <v>0.65</v>
      </c>
      <c r="I137" s="57">
        <f t="shared" si="35"/>
        <v>650</v>
      </c>
      <c r="J137" s="9">
        <v>1</v>
      </c>
      <c r="K137" s="57">
        <f t="shared" si="31"/>
        <v>650</v>
      </c>
      <c r="L137" s="55"/>
      <c r="M137" s="49"/>
      <c r="N137" s="9">
        <f t="shared" si="32"/>
        <v>0</v>
      </c>
      <c r="O137" s="26">
        <v>0</v>
      </c>
      <c r="P137" s="57">
        <f t="shared" si="33"/>
        <v>0</v>
      </c>
      <c r="Q137" s="9">
        <v>1</v>
      </c>
      <c r="R137" s="57">
        <f t="shared" si="36"/>
        <v>0</v>
      </c>
    </row>
    <row r="138" spans="1:19" s="112" customFormat="1" x14ac:dyDescent="0.25">
      <c r="A138" s="7" t="s">
        <v>367</v>
      </c>
      <c r="B138" s="8" t="s">
        <v>302</v>
      </c>
      <c r="C138" s="7" t="s">
        <v>303</v>
      </c>
      <c r="D138" s="8"/>
      <c r="E138" s="9"/>
      <c r="F138" s="32">
        <v>7</v>
      </c>
      <c r="G138" s="13">
        <v>1000</v>
      </c>
      <c r="H138" s="10">
        <v>0.65</v>
      </c>
      <c r="I138" s="57">
        <f t="shared" si="35"/>
        <v>650</v>
      </c>
      <c r="J138" s="9">
        <v>1</v>
      </c>
      <c r="K138" s="57">
        <f t="shared" si="31"/>
        <v>650</v>
      </c>
      <c r="L138" s="55"/>
      <c r="M138" s="49"/>
      <c r="N138" s="9">
        <f t="shared" si="32"/>
        <v>0</v>
      </c>
      <c r="O138" s="26">
        <v>0</v>
      </c>
      <c r="P138" s="57">
        <f t="shared" si="33"/>
        <v>0</v>
      </c>
      <c r="Q138" s="9">
        <v>1</v>
      </c>
      <c r="R138" s="57">
        <f t="shared" si="36"/>
        <v>0</v>
      </c>
    </row>
    <row r="139" spans="1:19" s="112" customFormat="1" x14ac:dyDescent="0.25">
      <c r="A139" s="7" t="s">
        <v>368</v>
      </c>
      <c r="B139" s="8" t="s">
        <v>302</v>
      </c>
      <c r="C139" s="7" t="s">
        <v>306</v>
      </c>
      <c r="D139" s="8" t="s">
        <v>301</v>
      </c>
      <c r="E139" s="9" t="s">
        <v>28</v>
      </c>
      <c r="F139" s="32">
        <v>7</v>
      </c>
      <c r="G139" s="13">
        <v>250</v>
      </c>
      <c r="H139" s="10">
        <v>1.26</v>
      </c>
      <c r="I139" s="57">
        <f t="shared" si="35"/>
        <v>315</v>
      </c>
      <c r="J139" s="9">
        <v>1</v>
      </c>
      <c r="K139" s="57">
        <f t="shared" si="31"/>
        <v>315</v>
      </c>
      <c r="L139" s="55"/>
      <c r="M139" s="49"/>
      <c r="N139" s="9">
        <f t="shared" si="32"/>
        <v>0</v>
      </c>
      <c r="O139" s="26">
        <v>0</v>
      </c>
      <c r="P139" s="57">
        <f t="shared" si="33"/>
        <v>0</v>
      </c>
      <c r="Q139" s="9">
        <v>1</v>
      </c>
      <c r="R139" s="57">
        <f t="shared" si="36"/>
        <v>0</v>
      </c>
    </row>
    <row r="140" spans="1:19" s="112" customFormat="1" x14ac:dyDescent="0.25">
      <c r="A140" s="7" t="s">
        <v>354</v>
      </c>
      <c r="B140" s="8" t="s">
        <v>307</v>
      </c>
      <c r="C140" s="7" t="s">
        <v>308</v>
      </c>
      <c r="D140" s="8" t="s">
        <v>299</v>
      </c>
      <c r="E140" s="9" t="s">
        <v>309</v>
      </c>
      <c r="F140" s="32">
        <v>7</v>
      </c>
      <c r="G140" s="13">
        <v>1000</v>
      </c>
      <c r="H140" s="40">
        <v>0.22800000000000001</v>
      </c>
      <c r="I140" s="67">
        <f t="shared" si="35"/>
        <v>228</v>
      </c>
      <c r="J140" s="9">
        <v>1</v>
      </c>
      <c r="K140" s="57">
        <f t="shared" si="31"/>
        <v>228</v>
      </c>
      <c r="L140" s="55"/>
      <c r="M140" s="49"/>
      <c r="N140" s="9">
        <f t="shared" si="32"/>
        <v>0</v>
      </c>
      <c r="O140" s="26">
        <v>0</v>
      </c>
      <c r="P140" s="57">
        <f t="shared" si="33"/>
        <v>0</v>
      </c>
      <c r="Q140" s="9">
        <v>1</v>
      </c>
      <c r="R140" s="57">
        <f t="shared" si="36"/>
        <v>0</v>
      </c>
    </row>
    <row r="141" spans="1:19" s="112" customFormat="1" x14ac:dyDescent="0.25">
      <c r="A141" s="7" t="s">
        <v>355</v>
      </c>
      <c r="B141" s="8" t="s">
        <v>310</v>
      </c>
      <c r="C141" s="7" t="s">
        <v>311</v>
      </c>
      <c r="D141" s="8" t="s">
        <v>299</v>
      </c>
      <c r="E141" s="9" t="s">
        <v>312</v>
      </c>
      <c r="F141" s="32">
        <v>7</v>
      </c>
      <c r="G141" s="13">
        <v>1000</v>
      </c>
      <c r="H141" s="40">
        <v>0.22800000000000001</v>
      </c>
      <c r="I141" s="67">
        <f t="shared" si="35"/>
        <v>228</v>
      </c>
      <c r="J141" s="9">
        <v>1</v>
      </c>
      <c r="K141" s="57">
        <f t="shared" si="31"/>
        <v>228</v>
      </c>
      <c r="L141" s="55"/>
      <c r="M141" s="49"/>
      <c r="N141" s="9">
        <f t="shared" si="32"/>
        <v>0</v>
      </c>
      <c r="O141" s="26">
        <v>0</v>
      </c>
      <c r="P141" s="57">
        <f t="shared" si="33"/>
        <v>0</v>
      </c>
      <c r="Q141" s="9">
        <v>1</v>
      </c>
      <c r="R141" s="57">
        <f t="shared" si="36"/>
        <v>0</v>
      </c>
    </row>
    <row r="142" spans="1:19" s="112" customFormat="1" x14ac:dyDescent="0.25">
      <c r="A142" s="7" t="s">
        <v>356</v>
      </c>
      <c r="B142" s="8" t="s">
        <v>313</v>
      </c>
      <c r="C142" s="7"/>
      <c r="D142" s="8"/>
      <c r="E142" s="9" t="s">
        <v>309</v>
      </c>
      <c r="F142" s="32">
        <v>7</v>
      </c>
      <c r="G142" s="13">
        <v>1000</v>
      </c>
      <c r="H142" s="40">
        <v>0.19900000000000001</v>
      </c>
      <c r="I142" s="67">
        <f t="shared" si="35"/>
        <v>199</v>
      </c>
      <c r="J142" s="9">
        <v>1</v>
      </c>
      <c r="K142" s="57">
        <f t="shared" si="31"/>
        <v>199</v>
      </c>
      <c r="L142" s="55"/>
      <c r="M142" s="49"/>
      <c r="N142" s="9">
        <f t="shared" si="32"/>
        <v>0</v>
      </c>
      <c r="O142" s="26">
        <v>0</v>
      </c>
      <c r="P142" s="57">
        <f t="shared" si="33"/>
        <v>0</v>
      </c>
      <c r="Q142" s="9">
        <v>1</v>
      </c>
      <c r="R142" s="57">
        <f t="shared" si="36"/>
        <v>0</v>
      </c>
    </row>
    <row r="143" spans="1:19" s="112" customFormat="1" x14ac:dyDescent="0.25">
      <c r="A143" s="7" t="s">
        <v>357</v>
      </c>
      <c r="B143" s="8" t="s">
        <v>314</v>
      </c>
      <c r="C143" s="7"/>
      <c r="D143" s="8" t="s">
        <v>299</v>
      </c>
      <c r="E143" s="9" t="s">
        <v>312</v>
      </c>
      <c r="F143" s="32">
        <v>7</v>
      </c>
      <c r="G143" s="13">
        <v>1000</v>
      </c>
      <c r="H143" s="40">
        <v>0.28699999999999998</v>
      </c>
      <c r="I143" s="67">
        <f t="shared" si="35"/>
        <v>287</v>
      </c>
      <c r="J143" s="9">
        <v>1</v>
      </c>
      <c r="K143" s="57">
        <f t="shared" si="31"/>
        <v>287</v>
      </c>
      <c r="L143" s="55"/>
      <c r="M143" s="49"/>
      <c r="N143" s="9">
        <f t="shared" si="32"/>
        <v>0</v>
      </c>
      <c r="O143" s="26">
        <v>0</v>
      </c>
      <c r="P143" s="57">
        <f t="shared" si="33"/>
        <v>0</v>
      </c>
      <c r="Q143" s="9">
        <v>1</v>
      </c>
      <c r="R143" s="57">
        <f t="shared" si="36"/>
        <v>0</v>
      </c>
    </row>
    <row r="144" spans="1:19" s="112" customFormat="1" x14ac:dyDescent="0.25">
      <c r="A144" s="7" t="s">
        <v>358</v>
      </c>
      <c r="B144" s="8" t="s">
        <v>26</v>
      </c>
      <c r="C144" s="7" t="s">
        <v>315</v>
      </c>
      <c r="D144" s="8" t="s">
        <v>301</v>
      </c>
      <c r="E144" s="9" t="s">
        <v>316</v>
      </c>
      <c r="F144" s="32">
        <v>7</v>
      </c>
      <c r="G144" s="41">
        <v>150</v>
      </c>
      <c r="H144" s="40">
        <v>0.747</v>
      </c>
      <c r="I144" s="67">
        <f t="shared" si="35"/>
        <v>112.05</v>
      </c>
      <c r="J144" s="9">
        <v>2</v>
      </c>
      <c r="K144" s="57">
        <f t="shared" si="31"/>
        <v>224.1</v>
      </c>
      <c r="L144" s="55"/>
      <c r="M144" s="49"/>
      <c r="N144" s="9">
        <f t="shared" si="32"/>
        <v>0</v>
      </c>
      <c r="O144" s="26">
        <v>0</v>
      </c>
      <c r="P144" s="57">
        <f t="shared" si="33"/>
        <v>0</v>
      </c>
      <c r="Q144" s="9">
        <v>2</v>
      </c>
      <c r="R144" s="57">
        <f t="shared" si="36"/>
        <v>0</v>
      </c>
    </row>
    <row r="145" spans="1:18" s="112" customFormat="1" ht="75" x14ac:dyDescent="0.25">
      <c r="A145" s="7" t="s">
        <v>359</v>
      </c>
      <c r="B145" s="11" t="s">
        <v>360</v>
      </c>
      <c r="C145" s="11" t="s">
        <v>361</v>
      </c>
      <c r="D145" s="11" t="s">
        <v>362</v>
      </c>
      <c r="E145" s="12" t="s">
        <v>363</v>
      </c>
      <c r="F145" s="13">
        <v>7</v>
      </c>
      <c r="G145" s="13">
        <v>300</v>
      </c>
      <c r="H145" s="38">
        <v>6.5133000000000001</v>
      </c>
      <c r="I145" s="39">
        <f>+G145*H145</f>
        <v>1953.99</v>
      </c>
      <c r="J145" s="13">
        <v>1</v>
      </c>
      <c r="K145" s="57">
        <f t="shared" si="31"/>
        <v>1953.99</v>
      </c>
      <c r="L145" s="55"/>
      <c r="M145" s="49"/>
      <c r="N145" s="9">
        <f t="shared" si="32"/>
        <v>0</v>
      </c>
      <c r="O145" s="26">
        <v>0</v>
      </c>
      <c r="P145" s="57">
        <f t="shared" si="33"/>
        <v>0</v>
      </c>
      <c r="Q145" s="9">
        <v>1</v>
      </c>
      <c r="R145" s="57">
        <f t="shared" si="36"/>
        <v>0</v>
      </c>
    </row>
    <row r="146" spans="1:18" s="112" customFormat="1" x14ac:dyDescent="0.25">
      <c r="A146" s="7" t="s">
        <v>317</v>
      </c>
      <c r="B146" s="8" t="s">
        <v>304</v>
      </c>
      <c r="C146" s="7"/>
      <c r="D146" s="8" t="s">
        <v>305</v>
      </c>
      <c r="E146" s="9" t="s">
        <v>16</v>
      </c>
      <c r="F146" s="32">
        <v>7</v>
      </c>
      <c r="G146" s="13">
        <v>1000</v>
      </c>
      <c r="H146" s="10">
        <v>0.23100000000000001</v>
      </c>
      <c r="I146" s="57">
        <f t="shared" si="35"/>
        <v>231</v>
      </c>
      <c r="J146" s="9">
        <v>1</v>
      </c>
      <c r="K146" s="57">
        <f t="shared" si="31"/>
        <v>231</v>
      </c>
      <c r="L146" s="55"/>
      <c r="M146" s="49"/>
      <c r="N146" s="9">
        <f t="shared" si="32"/>
        <v>0</v>
      </c>
      <c r="O146" s="26">
        <v>0</v>
      </c>
      <c r="P146" s="57">
        <f t="shared" si="33"/>
        <v>0</v>
      </c>
      <c r="Q146" s="9">
        <v>1</v>
      </c>
      <c r="R146" s="57">
        <f t="shared" si="36"/>
        <v>0</v>
      </c>
    </row>
    <row r="147" spans="1:18" s="112" customFormat="1" ht="15" customHeight="1" x14ac:dyDescent="0.25">
      <c r="A147" s="7" t="s">
        <v>318</v>
      </c>
      <c r="B147" s="8" t="s">
        <v>304</v>
      </c>
      <c r="C147" s="7"/>
      <c r="D147" s="8" t="s">
        <v>305</v>
      </c>
      <c r="E147" s="9" t="s">
        <v>16</v>
      </c>
      <c r="F147" s="32">
        <v>7</v>
      </c>
      <c r="G147" s="13">
        <v>1000</v>
      </c>
      <c r="H147" s="10">
        <v>0.23100000000000001</v>
      </c>
      <c r="I147" s="57">
        <f t="shared" si="35"/>
        <v>231</v>
      </c>
      <c r="J147" s="9">
        <v>1</v>
      </c>
      <c r="K147" s="57">
        <f t="shared" si="31"/>
        <v>231</v>
      </c>
      <c r="L147" s="55"/>
      <c r="M147" s="49"/>
      <c r="N147" s="9">
        <f t="shared" si="32"/>
        <v>0</v>
      </c>
      <c r="O147" s="26">
        <v>0</v>
      </c>
      <c r="P147" s="57">
        <f t="shared" si="33"/>
        <v>0</v>
      </c>
      <c r="Q147" s="9">
        <v>1</v>
      </c>
      <c r="R147" s="57">
        <f t="shared" si="36"/>
        <v>0</v>
      </c>
    </row>
    <row r="148" spans="1:18" s="112" customFormat="1" x14ac:dyDescent="0.25">
      <c r="A148" s="33" t="s">
        <v>344</v>
      </c>
      <c r="B148" s="34" t="s">
        <v>304</v>
      </c>
      <c r="C148" s="33"/>
      <c r="D148" s="34" t="s">
        <v>305</v>
      </c>
      <c r="E148" s="35" t="s">
        <v>16</v>
      </c>
      <c r="F148" s="68">
        <v>7</v>
      </c>
      <c r="G148" s="42">
        <v>1000</v>
      </c>
      <c r="H148" s="36">
        <v>0.23100000000000001</v>
      </c>
      <c r="I148" s="69">
        <f t="shared" si="35"/>
        <v>231</v>
      </c>
      <c r="J148" s="35">
        <v>1</v>
      </c>
      <c r="K148" s="57">
        <f t="shared" si="31"/>
        <v>231</v>
      </c>
      <c r="L148" s="55"/>
      <c r="M148" s="49"/>
      <c r="N148" s="9">
        <f t="shared" si="32"/>
        <v>0</v>
      </c>
      <c r="O148" s="26">
        <v>0</v>
      </c>
      <c r="P148" s="57">
        <f t="shared" si="33"/>
        <v>0</v>
      </c>
      <c r="Q148" s="9">
        <v>1</v>
      </c>
      <c r="R148" s="57">
        <f t="shared" ref="R148" si="37">ROUND(P148*Q148, 2)</f>
        <v>0</v>
      </c>
    </row>
    <row r="149" spans="1:18" s="112" customFormat="1" x14ac:dyDescent="0.25">
      <c r="A149" s="7" t="s">
        <v>345</v>
      </c>
      <c r="B149" s="8" t="s">
        <v>304</v>
      </c>
      <c r="C149" s="7"/>
      <c r="D149" s="8" t="s">
        <v>305</v>
      </c>
      <c r="E149" s="9" t="s">
        <v>16</v>
      </c>
      <c r="F149" s="32">
        <v>7</v>
      </c>
      <c r="G149" s="13">
        <v>1000</v>
      </c>
      <c r="H149" s="10">
        <v>0.23100000000000001</v>
      </c>
      <c r="I149" s="57">
        <f t="shared" si="35"/>
        <v>231</v>
      </c>
      <c r="J149" s="9">
        <v>1</v>
      </c>
      <c r="K149" s="57">
        <f t="shared" si="31"/>
        <v>231</v>
      </c>
      <c r="L149" s="55"/>
      <c r="M149" s="49"/>
      <c r="N149" s="9">
        <f t="shared" si="32"/>
        <v>0</v>
      </c>
      <c r="O149" s="26">
        <v>0</v>
      </c>
      <c r="P149" s="57">
        <f t="shared" si="33"/>
        <v>0</v>
      </c>
      <c r="Q149" s="9">
        <v>1</v>
      </c>
      <c r="R149" s="57">
        <f t="shared" si="36"/>
        <v>0</v>
      </c>
    </row>
    <row r="150" spans="1:18" s="112" customFormat="1" x14ac:dyDescent="0.25">
      <c r="A150" s="7" t="s">
        <v>346</v>
      </c>
      <c r="B150" s="8" t="s">
        <v>304</v>
      </c>
      <c r="C150" s="7"/>
      <c r="D150" s="8" t="s">
        <v>305</v>
      </c>
      <c r="E150" s="9" t="s">
        <v>16</v>
      </c>
      <c r="F150" s="32">
        <v>7</v>
      </c>
      <c r="G150" s="13">
        <v>1000</v>
      </c>
      <c r="H150" s="10">
        <v>0.23100000000000001</v>
      </c>
      <c r="I150" s="57">
        <f t="shared" si="35"/>
        <v>231</v>
      </c>
      <c r="J150" s="9">
        <v>1</v>
      </c>
      <c r="K150" s="57">
        <f t="shared" si="31"/>
        <v>231</v>
      </c>
      <c r="L150" s="55"/>
      <c r="M150" s="49"/>
      <c r="N150" s="9">
        <f t="shared" si="32"/>
        <v>0</v>
      </c>
      <c r="O150" s="26">
        <v>0</v>
      </c>
      <c r="P150" s="57">
        <f t="shared" si="33"/>
        <v>0</v>
      </c>
      <c r="Q150" s="9">
        <v>1</v>
      </c>
      <c r="R150" s="57">
        <f t="shared" si="36"/>
        <v>0</v>
      </c>
    </row>
    <row r="151" spans="1:18" s="112" customFormat="1" x14ac:dyDescent="0.25">
      <c r="A151" s="7" t="s">
        <v>347</v>
      </c>
      <c r="B151" s="8" t="s">
        <v>304</v>
      </c>
      <c r="C151" s="7"/>
      <c r="D151" s="8" t="s">
        <v>305</v>
      </c>
      <c r="E151" s="9" t="s">
        <v>16</v>
      </c>
      <c r="F151" s="32">
        <v>7</v>
      </c>
      <c r="G151" s="13">
        <v>1000</v>
      </c>
      <c r="H151" s="10">
        <v>0.23100000000000001</v>
      </c>
      <c r="I151" s="57">
        <f t="shared" si="35"/>
        <v>231</v>
      </c>
      <c r="J151" s="9">
        <v>1</v>
      </c>
      <c r="K151" s="57">
        <f t="shared" si="31"/>
        <v>231</v>
      </c>
      <c r="L151" s="55"/>
      <c r="M151" s="49"/>
      <c r="N151" s="9">
        <f t="shared" si="32"/>
        <v>0</v>
      </c>
      <c r="O151" s="26">
        <v>0</v>
      </c>
      <c r="P151" s="57">
        <f t="shared" si="33"/>
        <v>0</v>
      </c>
      <c r="Q151" s="9">
        <v>1</v>
      </c>
      <c r="R151" s="57">
        <f t="shared" si="36"/>
        <v>0</v>
      </c>
    </row>
    <row r="152" spans="1:18" s="112" customFormat="1" x14ac:dyDescent="0.25">
      <c r="A152" s="7" t="s">
        <v>348</v>
      </c>
      <c r="B152" s="8" t="s">
        <v>319</v>
      </c>
      <c r="C152" s="7"/>
      <c r="D152" s="8" t="s">
        <v>320</v>
      </c>
      <c r="E152" s="9" t="s">
        <v>16</v>
      </c>
      <c r="F152" s="32">
        <v>7</v>
      </c>
      <c r="G152" s="41">
        <v>300</v>
      </c>
      <c r="H152" s="10">
        <v>0.2</v>
      </c>
      <c r="I152" s="57">
        <f t="shared" si="35"/>
        <v>60</v>
      </c>
      <c r="J152" s="9">
        <v>2</v>
      </c>
      <c r="K152" s="57">
        <f t="shared" si="31"/>
        <v>120</v>
      </c>
      <c r="L152" s="55"/>
      <c r="M152" s="49"/>
      <c r="N152" s="9">
        <f t="shared" si="32"/>
        <v>0</v>
      </c>
      <c r="O152" s="26">
        <v>0</v>
      </c>
      <c r="P152" s="57">
        <f t="shared" si="33"/>
        <v>0</v>
      </c>
      <c r="Q152" s="9">
        <v>2</v>
      </c>
      <c r="R152" s="57">
        <f t="shared" si="36"/>
        <v>0</v>
      </c>
    </row>
    <row r="153" spans="1:18" s="112" customFormat="1" x14ac:dyDescent="0.25">
      <c r="A153" s="7" t="s">
        <v>349</v>
      </c>
      <c r="B153" s="8" t="s">
        <v>26</v>
      </c>
      <c r="C153" s="7"/>
      <c r="D153" s="8" t="s">
        <v>321</v>
      </c>
      <c r="E153" s="9" t="s">
        <v>16</v>
      </c>
      <c r="F153" s="32">
        <v>7</v>
      </c>
      <c r="G153" s="13">
        <v>300</v>
      </c>
      <c r="H153" s="10">
        <v>0.65</v>
      </c>
      <c r="I153" s="57">
        <f t="shared" si="35"/>
        <v>195</v>
      </c>
      <c r="J153" s="9">
        <v>1</v>
      </c>
      <c r="K153" s="57">
        <f t="shared" si="31"/>
        <v>195</v>
      </c>
      <c r="L153" s="55"/>
      <c r="M153" s="49"/>
      <c r="N153" s="9">
        <f t="shared" si="32"/>
        <v>0</v>
      </c>
      <c r="O153" s="26">
        <v>0</v>
      </c>
      <c r="P153" s="57">
        <f t="shared" si="33"/>
        <v>0</v>
      </c>
      <c r="Q153" s="9">
        <v>1</v>
      </c>
      <c r="R153" s="57">
        <f t="shared" si="36"/>
        <v>0</v>
      </c>
    </row>
    <row r="154" spans="1:18" s="112" customFormat="1" x14ac:dyDescent="0.25">
      <c r="A154" s="7" t="s">
        <v>350</v>
      </c>
      <c r="B154" s="8" t="s">
        <v>26</v>
      </c>
      <c r="C154" s="7"/>
      <c r="D154" s="8" t="s">
        <v>321</v>
      </c>
      <c r="E154" s="9" t="s">
        <v>16</v>
      </c>
      <c r="F154" s="32">
        <v>7</v>
      </c>
      <c r="G154" s="41">
        <v>250</v>
      </c>
      <c r="H154" s="10">
        <v>0.65</v>
      </c>
      <c r="I154" s="57">
        <f t="shared" si="35"/>
        <v>162.5</v>
      </c>
      <c r="J154" s="9">
        <v>3</v>
      </c>
      <c r="K154" s="57">
        <f t="shared" si="31"/>
        <v>487.5</v>
      </c>
      <c r="L154" s="55"/>
      <c r="M154" s="49"/>
      <c r="N154" s="9">
        <f t="shared" si="32"/>
        <v>0</v>
      </c>
      <c r="O154" s="26">
        <v>0</v>
      </c>
      <c r="P154" s="57">
        <f t="shared" si="33"/>
        <v>0</v>
      </c>
      <c r="Q154" s="9">
        <v>3</v>
      </c>
      <c r="R154" s="57">
        <f t="shared" si="36"/>
        <v>0</v>
      </c>
    </row>
    <row r="155" spans="1:18" s="112" customFormat="1" x14ac:dyDescent="0.25">
      <c r="A155" s="7" t="s">
        <v>351</v>
      </c>
      <c r="B155" s="8" t="s">
        <v>26</v>
      </c>
      <c r="C155" s="7"/>
      <c r="D155" s="8" t="s">
        <v>321</v>
      </c>
      <c r="E155" s="9" t="s">
        <v>16</v>
      </c>
      <c r="F155" s="32">
        <v>7</v>
      </c>
      <c r="G155" s="41">
        <v>250</v>
      </c>
      <c r="H155" s="10">
        <v>0.65</v>
      </c>
      <c r="I155" s="57">
        <f t="shared" si="35"/>
        <v>162.5</v>
      </c>
      <c r="J155" s="9">
        <v>2</v>
      </c>
      <c r="K155" s="57">
        <f t="shared" si="31"/>
        <v>325</v>
      </c>
      <c r="L155" s="55"/>
      <c r="M155" s="49"/>
      <c r="N155" s="9">
        <f t="shared" si="32"/>
        <v>0</v>
      </c>
      <c r="O155" s="26">
        <v>0</v>
      </c>
      <c r="P155" s="57">
        <f t="shared" si="33"/>
        <v>0</v>
      </c>
      <c r="Q155" s="9">
        <v>2</v>
      </c>
      <c r="R155" s="57">
        <f t="shared" si="36"/>
        <v>0</v>
      </c>
    </row>
    <row r="156" spans="1:18" s="112" customFormat="1" x14ac:dyDescent="0.25">
      <c r="A156" s="7" t="s">
        <v>352</v>
      </c>
      <c r="B156" s="8" t="s">
        <v>26</v>
      </c>
      <c r="C156" s="7"/>
      <c r="D156" s="8" t="s">
        <v>321</v>
      </c>
      <c r="E156" s="9" t="s">
        <v>16</v>
      </c>
      <c r="F156" s="32">
        <v>7</v>
      </c>
      <c r="G156" s="13">
        <v>300</v>
      </c>
      <c r="H156" s="10">
        <v>0.65</v>
      </c>
      <c r="I156" s="57">
        <f t="shared" si="35"/>
        <v>195</v>
      </c>
      <c r="J156" s="9">
        <v>1</v>
      </c>
      <c r="K156" s="57">
        <f t="shared" si="31"/>
        <v>195</v>
      </c>
      <c r="L156" s="55"/>
      <c r="M156" s="49"/>
      <c r="N156" s="9">
        <f t="shared" si="32"/>
        <v>0</v>
      </c>
      <c r="O156" s="26">
        <v>0</v>
      </c>
      <c r="P156" s="57">
        <f t="shared" si="33"/>
        <v>0</v>
      </c>
      <c r="Q156" s="9">
        <v>1</v>
      </c>
      <c r="R156" s="57">
        <f t="shared" si="36"/>
        <v>0</v>
      </c>
    </row>
    <row r="157" spans="1:18" s="112" customFormat="1" x14ac:dyDescent="0.25">
      <c r="A157" s="7" t="s">
        <v>353</v>
      </c>
      <c r="B157" s="8" t="s">
        <v>26</v>
      </c>
      <c r="C157" s="7"/>
      <c r="D157" s="8" t="s">
        <v>321</v>
      </c>
      <c r="E157" s="9" t="s">
        <v>16</v>
      </c>
      <c r="F157" s="32">
        <v>7</v>
      </c>
      <c r="G157" s="13">
        <v>300</v>
      </c>
      <c r="H157" s="10">
        <v>0.65</v>
      </c>
      <c r="I157" s="57">
        <f t="shared" si="35"/>
        <v>195</v>
      </c>
      <c r="J157" s="9">
        <v>1</v>
      </c>
      <c r="K157" s="57">
        <f t="shared" si="31"/>
        <v>195</v>
      </c>
      <c r="L157" s="55"/>
      <c r="M157" s="49"/>
      <c r="N157" s="9">
        <f t="shared" si="32"/>
        <v>0</v>
      </c>
      <c r="O157" s="26">
        <v>0</v>
      </c>
      <c r="P157" s="57">
        <f t="shared" si="33"/>
        <v>0</v>
      </c>
      <c r="Q157" s="9">
        <v>1</v>
      </c>
      <c r="R157" s="57">
        <f t="shared" si="36"/>
        <v>0</v>
      </c>
    </row>
    <row r="158" spans="1:18" s="112" customFormat="1" x14ac:dyDescent="0.25">
      <c r="A158" s="7" t="s">
        <v>343</v>
      </c>
      <c r="B158" s="8" t="s">
        <v>26</v>
      </c>
      <c r="C158" s="7"/>
      <c r="D158" s="8" t="s">
        <v>321</v>
      </c>
      <c r="E158" s="9" t="s">
        <v>16</v>
      </c>
      <c r="F158" s="32">
        <v>7</v>
      </c>
      <c r="G158" s="13">
        <v>300</v>
      </c>
      <c r="H158" s="10">
        <v>0.65</v>
      </c>
      <c r="I158" s="57">
        <f t="shared" si="35"/>
        <v>195</v>
      </c>
      <c r="J158" s="9">
        <v>1</v>
      </c>
      <c r="K158" s="57">
        <f t="shared" si="31"/>
        <v>195</v>
      </c>
      <c r="L158" s="55"/>
      <c r="M158" s="49"/>
      <c r="N158" s="9">
        <f t="shared" si="32"/>
        <v>0</v>
      </c>
      <c r="O158" s="26">
        <v>0</v>
      </c>
      <c r="P158" s="57">
        <f t="shared" si="33"/>
        <v>0</v>
      </c>
      <c r="Q158" s="9">
        <v>1</v>
      </c>
      <c r="R158" s="57">
        <f t="shared" si="36"/>
        <v>0</v>
      </c>
    </row>
    <row r="159" spans="1:18" s="122" customFormat="1" x14ac:dyDescent="0.25">
      <c r="A159" s="70"/>
      <c r="B159" s="70"/>
      <c r="C159" s="70"/>
      <c r="D159" s="70"/>
      <c r="E159" s="70"/>
      <c r="F159" s="59">
        <f>SUM(F135:F158)</f>
        <v>168</v>
      </c>
      <c r="G159" s="70"/>
      <c r="H159" s="60" t="s">
        <v>371</v>
      </c>
      <c r="I159" s="22">
        <f>SUM(I135:I158)</f>
        <v>7695.04</v>
      </c>
      <c r="J159" s="54"/>
      <c r="K159" s="22">
        <f>SUM(K135:K158)</f>
        <v>8676.59</v>
      </c>
      <c r="L159" s="55"/>
      <c r="M159" s="110">
        <f>SUM(M135:M158)</f>
        <v>0</v>
      </c>
      <c r="N159" s="110">
        <f>SUM(N135:N158)</f>
        <v>0</v>
      </c>
      <c r="O159" s="112"/>
      <c r="P159" s="22">
        <f>SUM(P135:P158)</f>
        <v>0</v>
      </c>
      <c r="Q159" s="54"/>
      <c r="R159" s="22">
        <f>SUM(R135:R158)</f>
        <v>0</v>
      </c>
    </row>
    <row r="160" spans="1:18" s="122" customFormat="1" ht="1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70"/>
      <c r="L160" s="70"/>
      <c r="M160" s="123"/>
      <c r="N160" s="70"/>
      <c r="O160" s="70"/>
      <c r="P160" s="70"/>
      <c r="Q160" s="124"/>
      <c r="R160" s="70"/>
    </row>
    <row r="161" spans="1:18" s="122" customFormat="1" x14ac:dyDescent="0.25">
      <c r="A161" s="125" t="s">
        <v>324</v>
      </c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123"/>
      <c r="N161" s="70"/>
      <c r="O161" s="70"/>
      <c r="P161" s="70"/>
      <c r="Q161" s="124"/>
      <c r="R161" s="70"/>
    </row>
    <row r="162" spans="1:18" s="61" customFormat="1" ht="72.75" customHeight="1" x14ac:dyDescent="0.25">
      <c r="A162" s="5" t="s">
        <v>1</v>
      </c>
      <c r="B162" s="5" t="s">
        <v>2</v>
      </c>
      <c r="C162" s="5" t="s">
        <v>3</v>
      </c>
      <c r="D162" s="5" t="s">
        <v>4</v>
      </c>
      <c r="E162" s="5" t="s">
        <v>5</v>
      </c>
      <c r="F162" s="6" t="s">
        <v>6</v>
      </c>
      <c r="G162" s="5" t="s">
        <v>7</v>
      </c>
      <c r="H162" s="5" t="s">
        <v>8</v>
      </c>
      <c r="I162" s="5" t="s">
        <v>9</v>
      </c>
      <c r="J162" s="5" t="s">
        <v>10</v>
      </c>
      <c r="K162" s="5" t="s">
        <v>11</v>
      </c>
      <c r="M162" s="48" t="s">
        <v>374</v>
      </c>
      <c r="N162" s="25" t="s">
        <v>380</v>
      </c>
      <c r="O162" s="21" t="s">
        <v>375</v>
      </c>
      <c r="P162" s="24" t="s">
        <v>206</v>
      </c>
      <c r="Q162" s="25" t="s">
        <v>10</v>
      </c>
      <c r="R162" s="24" t="s">
        <v>207</v>
      </c>
    </row>
    <row r="163" spans="1:18" s="112" customFormat="1" x14ac:dyDescent="0.25">
      <c r="A163" s="7" t="s">
        <v>341</v>
      </c>
      <c r="B163" s="8" t="s">
        <v>302</v>
      </c>
      <c r="C163" s="7" t="s">
        <v>303</v>
      </c>
      <c r="D163" s="8" t="s">
        <v>301</v>
      </c>
      <c r="E163" s="9"/>
      <c r="F163" s="32">
        <v>10</v>
      </c>
      <c r="G163" s="58">
        <v>500</v>
      </c>
      <c r="H163" s="10">
        <v>0.65</v>
      </c>
      <c r="I163" s="57">
        <f t="shared" ref="I163:I164" si="38">+G163*H163</f>
        <v>325</v>
      </c>
      <c r="J163" s="9">
        <v>1</v>
      </c>
      <c r="K163" s="57">
        <f t="shared" ref="K163:K164" si="39">ROUND(I163*J163, 2)</f>
        <v>325</v>
      </c>
      <c r="L163" s="55"/>
      <c r="M163" s="49"/>
      <c r="N163" s="9">
        <f t="shared" ref="N163:N164" si="40">+M163*J163</f>
        <v>0</v>
      </c>
      <c r="O163" s="26">
        <v>0</v>
      </c>
      <c r="P163" s="57">
        <f>ROUND(O163*G163,2)</f>
        <v>0</v>
      </c>
      <c r="Q163" s="9">
        <v>1</v>
      </c>
      <c r="R163" s="57">
        <f t="shared" ref="R163:R182" si="41">ROUND(P163*Q163, 2)</f>
        <v>0</v>
      </c>
    </row>
    <row r="164" spans="1:18" s="112" customFormat="1" x14ac:dyDescent="0.25">
      <c r="A164" s="7" t="s">
        <v>342</v>
      </c>
      <c r="B164" s="8" t="s">
        <v>297</v>
      </c>
      <c r="C164" s="7" t="s">
        <v>298</v>
      </c>
      <c r="D164" s="8" t="s">
        <v>299</v>
      </c>
      <c r="E164" s="9" t="s">
        <v>16</v>
      </c>
      <c r="F164" s="32">
        <v>10</v>
      </c>
      <c r="G164" s="58">
        <v>2000</v>
      </c>
      <c r="H164" s="10">
        <v>0.19900000000000001</v>
      </c>
      <c r="I164" s="57">
        <f t="shared" si="38"/>
        <v>398</v>
      </c>
      <c r="J164" s="9">
        <v>1</v>
      </c>
      <c r="K164" s="57">
        <f t="shared" si="39"/>
        <v>398</v>
      </c>
      <c r="L164" s="55"/>
      <c r="M164" s="49"/>
      <c r="N164" s="9">
        <f t="shared" si="40"/>
        <v>0</v>
      </c>
      <c r="O164" s="26">
        <v>0</v>
      </c>
      <c r="P164" s="57">
        <f>ROUND(O164*G164,2)</f>
        <v>0</v>
      </c>
      <c r="Q164" s="9">
        <v>1</v>
      </c>
      <c r="R164" s="57">
        <f t="shared" si="41"/>
        <v>0</v>
      </c>
    </row>
    <row r="165" spans="1:18" s="122" customFormat="1" x14ac:dyDescent="0.25">
      <c r="A165" s="70"/>
      <c r="B165" s="70"/>
      <c r="C165" s="70"/>
      <c r="D165" s="70"/>
      <c r="E165" s="70"/>
      <c r="F165" s="59">
        <f>SUM(F163:F164)</f>
        <v>20</v>
      </c>
      <c r="G165" s="70"/>
      <c r="H165" s="60" t="s">
        <v>326</v>
      </c>
      <c r="I165" s="22">
        <f>SUM(I163:I164)</f>
        <v>723</v>
      </c>
      <c r="J165" s="54"/>
      <c r="K165" s="22">
        <f>SUM(K163:K164)</f>
        <v>723</v>
      </c>
      <c r="L165" s="55"/>
      <c r="M165" s="110">
        <f>SUM(M163:M164)</f>
        <v>0</v>
      </c>
      <c r="N165" s="110">
        <f>SUM(N163:N164)</f>
        <v>0</v>
      </c>
      <c r="O165" s="112"/>
      <c r="P165" s="22">
        <f>SUM(P163:P164)</f>
        <v>0</v>
      </c>
      <c r="Q165" s="54"/>
      <c r="R165" s="22">
        <f>SUM(R163:R164)</f>
        <v>0</v>
      </c>
    </row>
    <row r="166" spans="1:18" s="122" customFormat="1" x14ac:dyDescent="0.2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123"/>
      <c r="N166" s="70"/>
      <c r="O166" s="70"/>
      <c r="P166" s="70"/>
      <c r="Q166" s="124"/>
      <c r="R166" s="70"/>
    </row>
    <row r="167" spans="1:18" s="122" customFormat="1" x14ac:dyDescent="0.25">
      <c r="A167" s="125" t="s">
        <v>325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123"/>
      <c r="N167" s="70"/>
      <c r="O167" s="70"/>
      <c r="P167" s="70"/>
      <c r="Q167" s="124"/>
      <c r="R167" s="70"/>
    </row>
    <row r="168" spans="1:18" s="61" customFormat="1" ht="72.75" customHeight="1" x14ac:dyDescent="0.25">
      <c r="A168" s="5" t="s">
        <v>1</v>
      </c>
      <c r="B168" s="5" t="s">
        <v>2</v>
      </c>
      <c r="C168" s="5" t="s">
        <v>3</v>
      </c>
      <c r="D168" s="5" t="s">
        <v>4</v>
      </c>
      <c r="E168" s="5" t="s">
        <v>5</v>
      </c>
      <c r="F168" s="6" t="s">
        <v>6</v>
      </c>
      <c r="G168" s="5" t="s">
        <v>7</v>
      </c>
      <c r="H168" s="5" t="s">
        <v>8</v>
      </c>
      <c r="I168" s="5" t="s">
        <v>9</v>
      </c>
      <c r="J168" s="5" t="s">
        <v>10</v>
      </c>
      <c r="K168" s="5" t="s">
        <v>11</v>
      </c>
      <c r="M168" s="48" t="s">
        <v>374</v>
      </c>
      <c r="N168" s="25" t="s">
        <v>380</v>
      </c>
      <c r="O168" s="21" t="s">
        <v>375</v>
      </c>
      <c r="P168" s="24" t="s">
        <v>206</v>
      </c>
      <c r="Q168" s="25" t="s">
        <v>10</v>
      </c>
      <c r="R168" s="24" t="s">
        <v>207</v>
      </c>
    </row>
    <row r="169" spans="1:18" s="112" customFormat="1" x14ac:dyDescent="0.25">
      <c r="A169" s="7" t="s">
        <v>329</v>
      </c>
      <c r="B169" s="8" t="s">
        <v>26</v>
      </c>
      <c r="C169" s="7"/>
      <c r="D169" s="8" t="s">
        <v>321</v>
      </c>
      <c r="E169" s="9" t="s">
        <v>205</v>
      </c>
      <c r="F169" s="32">
        <v>7</v>
      </c>
      <c r="G169" s="58">
        <v>150</v>
      </c>
      <c r="H169" s="10">
        <v>0.96799999999999997</v>
      </c>
      <c r="I169" s="57">
        <f t="shared" ref="I169:K182" si="42">ROUND(G169*H169, 2)</f>
        <v>145.19999999999999</v>
      </c>
      <c r="J169" s="9">
        <v>1</v>
      </c>
      <c r="K169" s="57">
        <f t="shared" si="42"/>
        <v>145.19999999999999</v>
      </c>
      <c r="L169" s="55"/>
      <c r="M169" s="49"/>
      <c r="N169" s="9">
        <f t="shared" ref="N169:N182" si="43">+M169*J169</f>
        <v>0</v>
      </c>
      <c r="O169" s="26">
        <v>0</v>
      </c>
      <c r="P169" s="57">
        <f t="shared" ref="P169:P182" si="44">ROUND(O169*G169,2)</f>
        <v>0</v>
      </c>
      <c r="Q169" s="9">
        <v>1</v>
      </c>
      <c r="R169" s="57">
        <f t="shared" si="41"/>
        <v>0</v>
      </c>
    </row>
    <row r="170" spans="1:18" s="112" customFormat="1" ht="45" x14ac:dyDescent="0.25">
      <c r="A170" s="7" t="s">
        <v>330</v>
      </c>
      <c r="B170" s="8" t="s">
        <v>26</v>
      </c>
      <c r="C170" s="7"/>
      <c r="D170" s="8" t="s">
        <v>321</v>
      </c>
      <c r="E170" s="9" t="s">
        <v>205</v>
      </c>
      <c r="F170" s="32">
        <v>7</v>
      </c>
      <c r="G170" s="58">
        <v>300</v>
      </c>
      <c r="H170" s="10">
        <v>0.96799999999999997</v>
      </c>
      <c r="I170" s="57">
        <f t="shared" si="42"/>
        <v>290.39999999999998</v>
      </c>
      <c r="J170" s="9">
        <v>1</v>
      </c>
      <c r="K170" s="57">
        <f t="shared" si="42"/>
        <v>290.39999999999998</v>
      </c>
      <c r="L170" s="55"/>
      <c r="M170" s="49"/>
      <c r="N170" s="9">
        <f t="shared" si="43"/>
        <v>0</v>
      </c>
      <c r="O170" s="26">
        <v>0</v>
      </c>
      <c r="P170" s="57">
        <f t="shared" si="44"/>
        <v>0</v>
      </c>
      <c r="Q170" s="9">
        <v>1</v>
      </c>
      <c r="R170" s="57">
        <f t="shared" si="41"/>
        <v>0</v>
      </c>
    </row>
    <row r="171" spans="1:18" s="112" customFormat="1" ht="30" x14ac:dyDescent="0.25">
      <c r="A171" s="7" t="s">
        <v>331</v>
      </c>
      <c r="B171" s="8" t="s">
        <v>26</v>
      </c>
      <c r="C171" s="7"/>
      <c r="D171" s="8" t="s">
        <v>321</v>
      </c>
      <c r="E171" s="9" t="s">
        <v>205</v>
      </c>
      <c r="F171" s="32">
        <v>7</v>
      </c>
      <c r="G171" s="58">
        <v>150</v>
      </c>
      <c r="H171" s="10">
        <v>0.96799999999999997</v>
      </c>
      <c r="I171" s="57">
        <f t="shared" si="42"/>
        <v>145.19999999999999</v>
      </c>
      <c r="J171" s="9">
        <v>1</v>
      </c>
      <c r="K171" s="57">
        <f t="shared" si="42"/>
        <v>145.19999999999999</v>
      </c>
      <c r="L171" s="55"/>
      <c r="M171" s="49"/>
      <c r="N171" s="9">
        <f t="shared" si="43"/>
        <v>0</v>
      </c>
      <c r="O171" s="26">
        <v>0</v>
      </c>
      <c r="P171" s="57">
        <f t="shared" si="44"/>
        <v>0</v>
      </c>
      <c r="Q171" s="9">
        <v>1</v>
      </c>
      <c r="R171" s="57">
        <f t="shared" si="41"/>
        <v>0</v>
      </c>
    </row>
    <row r="172" spans="1:18" s="112" customFormat="1" ht="30" x14ac:dyDescent="0.25">
      <c r="A172" s="7" t="s">
        <v>332</v>
      </c>
      <c r="B172" s="8" t="s">
        <v>26</v>
      </c>
      <c r="C172" s="7"/>
      <c r="D172" s="8" t="s">
        <v>321</v>
      </c>
      <c r="E172" s="9" t="s">
        <v>205</v>
      </c>
      <c r="F172" s="32">
        <v>7</v>
      </c>
      <c r="G172" s="58">
        <v>150</v>
      </c>
      <c r="H172" s="10">
        <v>0.96799999999999997</v>
      </c>
      <c r="I172" s="57">
        <f t="shared" si="42"/>
        <v>145.19999999999999</v>
      </c>
      <c r="J172" s="9">
        <v>1</v>
      </c>
      <c r="K172" s="57">
        <f t="shared" si="42"/>
        <v>145.19999999999999</v>
      </c>
      <c r="L172" s="55"/>
      <c r="M172" s="49"/>
      <c r="N172" s="9">
        <f t="shared" si="43"/>
        <v>0</v>
      </c>
      <c r="O172" s="26">
        <v>0</v>
      </c>
      <c r="P172" s="57">
        <f t="shared" si="44"/>
        <v>0</v>
      </c>
      <c r="Q172" s="9">
        <v>1</v>
      </c>
      <c r="R172" s="57">
        <f t="shared" si="41"/>
        <v>0</v>
      </c>
    </row>
    <row r="173" spans="1:18" s="112" customFormat="1" x14ac:dyDescent="0.25">
      <c r="A173" s="7" t="s">
        <v>333</v>
      </c>
      <c r="B173" s="8" t="s">
        <v>323</v>
      </c>
      <c r="C173" s="7"/>
      <c r="D173" s="8" t="s">
        <v>204</v>
      </c>
      <c r="E173" s="9" t="s">
        <v>205</v>
      </c>
      <c r="F173" s="32">
        <v>7</v>
      </c>
      <c r="G173" s="58">
        <v>500</v>
      </c>
      <c r="H173" s="10">
        <v>0.4007</v>
      </c>
      <c r="I173" s="57">
        <f t="shared" si="42"/>
        <v>200.35</v>
      </c>
      <c r="J173" s="9">
        <v>1</v>
      </c>
      <c r="K173" s="57">
        <f t="shared" si="42"/>
        <v>200.35</v>
      </c>
      <c r="L173" s="55"/>
      <c r="M173" s="49"/>
      <c r="N173" s="9">
        <f t="shared" si="43"/>
        <v>0</v>
      </c>
      <c r="O173" s="26">
        <v>0</v>
      </c>
      <c r="P173" s="57">
        <f t="shared" si="44"/>
        <v>0</v>
      </c>
      <c r="Q173" s="9">
        <v>1</v>
      </c>
      <c r="R173" s="57">
        <f t="shared" si="41"/>
        <v>0</v>
      </c>
    </row>
    <row r="174" spans="1:18" s="112" customFormat="1" ht="30" x14ac:dyDescent="0.25">
      <c r="A174" s="7" t="s">
        <v>369</v>
      </c>
      <c r="B174" s="52" t="s">
        <v>26</v>
      </c>
      <c r="C174" s="7"/>
      <c r="D174" s="52" t="s">
        <v>385</v>
      </c>
      <c r="E174" s="126" t="s">
        <v>28</v>
      </c>
      <c r="F174" s="32">
        <v>7</v>
      </c>
      <c r="G174" s="58">
        <v>150</v>
      </c>
      <c r="H174" s="10">
        <v>0.21890000000000001</v>
      </c>
      <c r="I174" s="57">
        <f t="shared" si="42"/>
        <v>32.840000000000003</v>
      </c>
      <c r="J174" s="9">
        <v>1</v>
      </c>
      <c r="K174" s="57">
        <f t="shared" si="42"/>
        <v>32.840000000000003</v>
      </c>
      <c r="L174" s="55"/>
      <c r="M174" s="49"/>
      <c r="N174" s="9">
        <f t="shared" si="43"/>
        <v>0</v>
      </c>
      <c r="O174" s="26">
        <v>0</v>
      </c>
      <c r="P174" s="57">
        <f t="shared" si="44"/>
        <v>0</v>
      </c>
      <c r="Q174" s="9">
        <v>1</v>
      </c>
      <c r="R174" s="57">
        <f t="shared" si="41"/>
        <v>0</v>
      </c>
    </row>
    <row r="175" spans="1:18" s="112" customFormat="1" x14ac:dyDescent="0.25">
      <c r="A175" s="7" t="s">
        <v>334</v>
      </c>
      <c r="B175" s="8" t="s">
        <v>26</v>
      </c>
      <c r="C175" s="7"/>
      <c r="D175" s="8" t="s">
        <v>321</v>
      </c>
      <c r="E175" s="9" t="s">
        <v>205</v>
      </c>
      <c r="F175" s="32">
        <v>7</v>
      </c>
      <c r="G175" s="58">
        <v>200</v>
      </c>
      <c r="H175" s="10">
        <v>0.96799999999999997</v>
      </c>
      <c r="I175" s="57">
        <f t="shared" si="42"/>
        <v>193.6</v>
      </c>
      <c r="J175" s="9">
        <v>1</v>
      </c>
      <c r="K175" s="57">
        <f t="shared" si="42"/>
        <v>193.6</v>
      </c>
      <c r="L175" s="55"/>
      <c r="M175" s="49"/>
      <c r="N175" s="9">
        <f t="shared" si="43"/>
        <v>0</v>
      </c>
      <c r="O175" s="26">
        <v>0</v>
      </c>
      <c r="P175" s="57">
        <f t="shared" si="44"/>
        <v>0</v>
      </c>
      <c r="Q175" s="9">
        <v>1</v>
      </c>
      <c r="R175" s="57">
        <f t="shared" si="41"/>
        <v>0</v>
      </c>
    </row>
    <row r="176" spans="1:18" s="112" customFormat="1" x14ac:dyDescent="0.25">
      <c r="A176" s="7" t="s">
        <v>334</v>
      </c>
      <c r="B176" s="52" t="s">
        <v>384</v>
      </c>
      <c r="C176" s="7"/>
      <c r="D176" s="52" t="s">
        <v>386</v>
      </c>
      <c r="E176" s="126" t="s">
        <v>28</v>
      </c>
      <c r="F176" s="32">
        <v>7</v>
      </c>
      <c r="G176" s="58">
        <v>150</v>
      </c>
      <c r="H176" s="10">
        <v>0.14499999999999999</v>
      </c>
      <c r="I176" s="57">
        <f t="shared" si="42"/>
        <v>21.75</v>
      </c>
      <c r="J176" s="9">
        <v>1</v>
      </c>
      <c r="K176" s="57">
        <f t="shared" si="42"/>
        <v>21.75</v>
      </c>
      <c r="L176" s="55"/>
      <c r="M176" s="49"/>
      <c r="N176" s="9">
        <f t="shared" si="43"/>
        <v>0</v>
      </c>
      <c r="O176" s="26">
        <v>0</v>
      </c>
      <c r="P176" s="57">
        <f t="shared" si="44"/>
        <v>0</v>
      </c>
      <c r="Q176" s="9">
        <v>1</v>
      </c>
      <c r="R176" s="57">
        <f t="shared" si="41"/>
        <v>0</v>
      </c>
    </row>
    <row r="177" spans="1:18" s="112" customFormat="1" ht="30" x14ac:dyDescent="0.25">
      <c r="A177" s="7" t="s">
        <v>335</v>
      </c>
      <c r="B177" s="8" t="s">
        <v>26</v>
      </c>
      <c r="C177" s="7"/>
      <c r="D177" s="8" t="s">
        <v>321</v>
      </c>
      <c r="E177" s="9" t="s">
        <v>205</v>
      </c>
      <c r="F177" s="32">
        <v>7</v>
      </c>
      <c r="G177" s="58">
        <v>150</v>
      </c>
      <c r="H177" s="10">
        <v>0.96799999999999997</v>
      </c>
      <c r="I177" s="57">
        <f t="shared" si="42"/>
        <v>145.19999999999999</v>
      </c>
      <c r="J177" s="9">
        <v>1</v>
      </c>
      <c r="K177" s="57">
        <f t="shared" si="42"/>
        <v>145.19999999999999</v>
      </c>
      <c r="L177" s="55"/>
      <c r="M177" s="49"/>
      <c r="N177" s="9">
        <f t="shared" si="43"/>
        <v>0</v>
      </c>
      <c r="O177" s="26">
        <v>0</v>
      </c>
      <c r="P177" s="57">
        <f t="shared" si="44"/>
        <v>0</v>
      </c>
      <c r="Q177" s="9">
        <v>1</v>
      </c>
      <c r="R177" s="57">
        <f t="shared" si="41"/>
        <v>0</v>
      </c>
    </row>
    <row r="178" spans="1:18" s="112" customFormat="1" x14ac:dyDescent="0.25">
      <c r="A178" s="7" t="s">
        <v>336</v>
      </c>
      <c r="B178" s="8" t="s">
        <v>323</v>
      </c>
      <c r="C178" s="7"/>
      <c r="D178" s="8" t="s">
        <v>204</v>
      </c>
      <c r="E178" s="9" t="s">
        <v>205</v>
      </c>
      <c r="F178" s="32">
        <v>7</v>
      </c>
      <c r="G178" s="58">
        <v>200</v>
      </c>
      <c r="H178" s="10">
        <v>0.4007</v>
      </c>
      <c r="I178" s="57">
        <f t="shared" si="42"/>
        <v>80.14</v>
      </c>
      <c r="J178" s="9">
        <v>1</v>
      </c>
      <c r="K178" s="57">
        <f t="shared" si="42"/>
        <v>80.14</v>
      </c>
      <c r="L178" s="55"/>
      <c r="M178" s="49"/>
      <c r="N178" s="9">
        <f t="shared" si="43"/>
        <v>0</v>
      </c>
      <c r="O178" s="26">
        <v>0</v>
      </c>
      <c r="P178" s="57">
        <f t="shared" si="44"/>
        <v>0</v>
      </c>
      <c r="Q178" s="9">
        <v>1</v>
      </c>
      <c r="R178" s="57">
        <f t="shared" si="41"/>
        <v>0</v>
      </c>
    </row>
    <row r="179" spans="1:18" s="112" customFormat="1" x14ac:dyDescent="0.25">
      <c r="A179" s="7" t="s">
        <v>337</v>
      </c>
      <c r="B179" s="8" t="s">
        <v>323</v>
      </c>
      <c r="C179" s="7"/>
      <c r="D179" s="8" t="s">
        <v>204</v>
      </c>
      <c r="E179" s="9" t="s">
        <v>205</v>
      </c>
      <c r="F179" s="32">
        <v>7</v>
      </c>
      <c r="G179" s="58">
        <v>500</v>
      </c>
      <c r="H179" s="10">
        <v>0.4007</v>
      </c>
      <c r="I179" s="57">
        <f t="shared" si="42"/>
        <v>200.35</v>
      </c>
      <c r="J179" s="9">
        <v>1</v>
      </c>
      <c r="K179" s="57">
        <f t="shared" si="42"/>
        <v>200.35</v>
      </c>
      <c r="L179" s="55"/>
      <c r="M179" s="49"/>
      <c r="N179" s="9">
        <f t="shared" si="43"/>
        <v>0</v>
      </c>
      <c r="O179" s="26">
        <v>0</v>
      </c>
      <c r="P179" s="57">
        <f t="shared" si="44"/>
        <v>0</v>
      </c>
      <c r="Q179" s="9">
        <v>1</v>
      </c>
      <c r="R179" s="57">
        <f t="shared" si="41"/>
        <v>0</v>
      </c>
    </row>
    <row r="180" spans="1:18" s="112" customFormat="1" x14ac:dyDescent="0.25">
      <c r="A180" s="7" t="s">
        <v>338</v>
      </c>
      <c r="B180" s="8" t="s">
        <v>26</v>
      </c>
      <c r="C180" s="7"/>
      <c r="D180" s="8" t="s">
        <v>321</v>
      </c>
      <c r="E180" s="9" t="s">
        <v>205</v>
      </c>
      <c r="F180" s="32">
        <v>7</v>
      </c>
      <c r="G180" s="58">
        <v>150</v>
      </c>
      <c r="H180" s="10">
        <v>0.96799999999999997</v>
      </c>
      <c r="I180" s="57">
        <f t="shared" si="42"/>
        <v>145.19999999999999</v>
      </c>
      <c r="J180" s="9">
        <v>1</v>
      </c>
      <c r="K180" s="57">
        <f t="shared" si="42"/>
        <v>145.19999999999999</v>
      </c>
      <c r="L180" s="55"/>
      <c r="M180" s="49"/>
      <c r="N180" s="9">
        <f t="shared" si="43"/>
        <v>0</v>
      </c>
      <c r="O180" s="26">
        <v>0</v>
      </c>
      <c r="P180" s="57">
        <f t="shared" si="44"/>
        <v>0</v>
      </c>
      <c r="Q180" s="9">
        <v>1</v>
      </c>
      <c r="R180" s="57">
        <f t="shared" si="41"/>
        <v>0</v>
      </c>
    </row>
    <row r="181" spans="1:18" s="112" customFormat="1" x14ac:dyDescent="0.25">
      <c r="A181" s="7" t="s">
        <v>339</v>
      </c>
      <c r="B181" s="8" t="s">
        <v>323</v>
      </c>
      <c r="C181" s="7"/>
      <c r="D181" s="8" t="s">
        <v>204</v>
      </c>
      <c r="E181" s="9" t="s">
        <v>205</v>
      </c>
      <c r="F181" s="32">
        <v>7</v>
      </c>
      <c r="G181" s="58">
        <v>200</v>
      </c>
      <c r="H181" s="10">
        <v>0.4007</v>
      </c>
      <c r="I181" s="57">
        <f t="shared" si="42"/>
        <v>80.14</v>
      </c>
      <c r="J181" s="9">
        <v>1</v>
      </c>
      <c r="K181" s="57">
        <f t="shared" si="42"/>
        <v>80.14</v>
      </c>
      <c r="L181" s="55"/>
      <c r="M181" s="49"/>
      <c r="N181" s="9">
        <f t="shared" si="43"/>
        <v>0</v>
      </c>
      <c r="O181" s="26">
        <v>0</v>
      </c>
      <c r="P181" s="57">
        <f t="shared" si="44"/>
        <v>0</v>
      </c>
      <c r="Q181" s="9">
        <v>1</v>
      </c>
      <c r="R181" s="57">
        <f t="shared" si="41"/>
        <v>0</v>
      </c>
    </row>
    <row r="182" spans="1:18" s="112" customFormat="1" ht="30" x14ac:dyDescent="0.25">
      <c r="A182" s="7" t="s">
        <v>340</v>
      </c>
      <c r="B182" s="8" t="s">
        <v>323</v>
      </c>
      <c r="C182" s="7"/>
      <c r="D182" s="8" t="s">
        <v>204</v>
      </c>
      <c r="E182" s="9" t="s">
        <v>205</v>
      </c>
      <c r="F182" s="32">
        <v>7</v>
      </c>
      <c r="G182" s="58">
        <v>350</v>
      </c>
      <c r="H182" s="10">
        <v>0.4007</v>
      </c>
      <c r="I182" s="57">
        <f t="shared" si="42"/>
        <v>140.25</v>
      </c>
      <c r="J182" s="9">
        <v>1</v>
      </c>
      <c r="K182" s="57">
        <f t="shared" si="42"/>
        <v>140.25</v>
      </c>
      <c r="L182" s="55"/>
      <c r="M182" s="49"/>
      <c r="N182" s="9">
        <f t="shared" si="43"/>
        <v>0</v>
      </c>
      <c r="O182" s="26">
        <v>0</v>
      </c>
      <c r="P182" s="57">
        <f t="shared" si="44"/>
        <v>0</v>
      </c>
      <c r="Q182" s="9">
        <v>1</v>
      </c>
      <c r="R182" s="57">
        <f t="shared" si="41"/>
        <v>0</v>
      </c>
    </row>
    <row r="183" spans="1:18" s="122" customFormat="1" x14ac:dyDescent="0.25">
      <c r="A183" s="70"/>
      <c r="B183" s="70"/>
      <c r="C183" s="70"/>
      <c r="D183" s="70"/>
      <c r="E183" s="70"/>
      <c r="F183" s="59">
        <f>SUM(F169:F182)</f>
        <v>98</v>
      </c>
      <c r="G183" s="70"/>
      <c r="H183" s="60" t="s">
        <v>379</v>
      </c>
      <c r="I183" s="22">
        <f>SUM(I169:I182)</f>
        <v>1965.8200000000002</v>
      </c>
      <c r="J183" s="54"/>
      <c r="K183" s="22">
        <f>SUM(K169:K182)</f>
        <v>1965.8200000000002</v>
      </c>
      <c r="L183" s="55"/>
      <c r="M183" s="110">
        <f>SUM(M169:M182)</f>
        <v>0</v>
      </c>
      <c r="N183" s="110">
        <f>SUM(N169:N182)</f>
        <v>0</v>
      </c>
      <c r="O183" s="112"/>
      <c r="P183" s="22">
        <f>SUM(P169:P182)</f>
        <v>0</v>
      </c>
      <c r="Q183" s="54"/>
      <c r="R183" s="22">
        <f>SUM(R169:R182)</f>
        <v>0</v>
      </c>
    </row>
    <row r="184" spans="1:18" s="122" customFormat="1" x14ac:dyDescent="0.2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123"/>
      <c r="N184" s="70"/>
      <c r="O184" s="70"/>
      <c r="P184" s="70"/>
      <c r="Q184" s="124"/>
    </row>
    <row r="185" spans="1:18" s="122" customFormat="1" x14ac:dyDescent="0.2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123"/>
      <c r="N185" s="70"/>
      <c r="O185" s="70"/>
      <c r="P185" s="70"/>
      <c r="Q185" s="124"/>
    </row>
    <row r="186" spans="1:18" ht="20.100000000000001" customHeight="1" x14ac:dyDescent="0.25">
      <c r="M186" s="50"/>
      <c r="N186" s="18"/>
      <c r="O186" s="18"/>
      <c r="P186" s="18"/>
      <c r="Q186" s="46"/>
    </row>
    <row r="187" spans="1:18" ht="50.1" customHeight="1" x14ac:dyDescent="0.25">
      <c r="E187" s="133" t="s">
        <v>327</v>
      </c>
      <c r="F187" s="134"/>
      <c r="G187" s="134"/>
      <c r="H187" s="43" t="s">
        <v>372</v>
      </c>
      <c r="J187" s="131" t="s">
        <v>327</v>
      </c>
      <c r="K187" s="132"/>
      <c r="L187" s="132"/>
      <c r="M187" s="132"/>
      <c r="N187" s="82" t="s">
        <v>380</v>
      </c>
      <c r="O187" s="83" t="s">
        <v>373</v>
      </c>
      <c r="P187" s="18"/>
      <c r="Q187" s="46"/>
    </row>
    <row r="188" spans="1:18" ht="20.100000000000001" customHeight="1" x14ac:dyDescent="0.25">
      <c r="E188" s="104"/>
      <c r="F188" s="71"/>
      <c r="G188" s="72" t="str">
        <f>+$A$5</f>
        <v>DIRECCIÓ DE CULTURA</v>
      </c>
      <c r="H188" s="73">
        <f>$K$56</f>
        <v>66575.209999999992</v>
      </c>
      <c r="J188" s="84"/>
      <c r="K188" s="85"/>
      <c r="L188" s="86"/>
      <c r="M188" s="87" t="str">
        <f>+$A$5</f>
        <v>DIRECCIÓ DE CULTURA</v>
      </c>
      <c r="N188" s="88">
        <f>+N$56</f>
        <v>0</v>
      </c>
      <c r="O188" s="89">
        <f>+R$56</f>
        <v>0</v>
      </c>
      <c r="P188" s="18"/>
      <c r="Q188" s="46"/>
    </row>
    <row r="189" spans="1:18" ht="20.100000000000001" customHeight="1" x14ac:dyDescent="0.25">
      <c r="E189" s="105"/>
      <c r="F189" s="74"/>
      <c r="G189" s="75" t="str">
        <f>+$A$58</f>
        <v>SERVEI D’ESPORTS</v>
      </c>
      <c r="H189" s="76">
        <f>$K$65</f>
        <v>1646.3200000000002</v>
      </c>
      <c r="J189" s="90"/>
      <c r="K189" s="91"/>
      <c r="L189" s="92"/>
      <c r="M189" s="93" t="str">
        <f>+$A$58</f>
        <v>SERVEI D’ESPORTS</v>
      </c>
      <c r="N189" s="94">
        <f>+N$65</f>
        <v>0</v>
      </c>
      <c r="O189" s="95">
        <f>+R$65</f>
        <v>0</v>
      </c>
      <c r="P189" s="18"/>
      <c r="Q189" s="46"/>
    </row>
    <row r="190" spans="1:18" ht="20.100000000000001" customHeight="1" x14ac:dyDescent="0.25">
      <c r="E190" s="105"/>
      <c r="F190" s="74"/>
      <c r="G190" s="75" t="str">
        <f>+$A$67</f>
        <v>SERVEI D’EDUCACIÓ</v>
      </c>
      <c r="H190" s="76">
        <f>$K$81</f>
        <v>2883.74</v>
      </c>
      <c r="J190" s="90"/>
      <c r="K190" s="91"/>
      <c r="L190" s="92"/>
      <c r="M190" s="93" t="str">
        <f>+$A$67</f>
        <v>SERVEI D’EDUCACIÓ</v>
      </c>
      <c r="N190" s="94">
        <f>+N$81</f>
        <v>0</v>
      </c>
      <c r="O190" s="95">
        <f>+R$81</f>
        <v>0</v>
      </c>
      <c r="P190" s="18"/>
      <c r="Q190" s="46"/>
    </row>
    <row r="191" spans="1:18" ht="20.100000000000001" customHeight="1" x14ac:dyDescent="0.25">
      <c r="E191" s="105"/>
      <c r="F191" s="74"/>
      <c r="G191" s="75" t="str">
        <f>+$A$83</f>
        <v>AGÈNCIA</v>
      </c>
      <c r="H191" s="76">
        <f>$K$89</f>
        <v>3248.1800000000003</v>
      </c>
      <c r="J191" s="90"/>
      <c r="K191" s="91"/>
      <c r="L191" s="92"/>
      <c r="M191" s="93" t="str">
        <f>+$A$83</f>
        <v>AGÈNCIA</v>
      </c>
      <c r="N191" s="94">
        <f>+N$89</f>
        <v>0</v>
      </c>
      <c r="O191" s="95">
        <f>+R$89</f>
        <v>0</v>
      </c>
      <c r="P191" s="18"/>
      <c r="Q191" s="46"/>
    </row>
    <row r="192" spans="1:18" ht="20.100000000000001" customHeight="1" x14ac:dyDescent="0.25">
      <c r="E192" s="105"/>
      <c r="F192" s="74"/>
      <c r="G192" s="75" t="str">
        <f>+$A$91</f>
        <v>SERVEI DE COMUNICACIÓ</v>
      </c>
      <c r="H192" s="76">
        <f>$K$101</f>
        <v>17068.3</v>
      </c>
      <c r="J192" s="90"/>
      <c r="K192" s="91"/>
      <c r="L192" s="92"/>
      <c r="M192" s="93" t="str">
        <f>+$A$91</f>
        <v>SERVEI DE COMUNICACIÓ</v>
      </c>
      <c r="N192" s="94">
        <f>+N$101</f>
        <v>0</v>
      </c>
      <c r="O192" s="95">
        <f>+R$101</f>
        <v>0</v>
      </c>
      <c r="P192" s="18"/>
      <c r="Q192" s="46"/>
    </row>
    <row r="193" spans="1:17" ht="20.100000000000001" customHeight="1" x14ac:dyDescent="0.25">
      <c r="E193" s="105"/>
      <c r="F193" s="74"/>
      <c r="G193" s="75" t="str">
        <f>+$A$103</f>
        <v>PROMOCIÓ CIUTAT</v>
      </c>
      <c r="H193" s="76">
        <f>$K$121</f>
        <v>18911.77</v>
      </c>
      <c r="J193" s="90"/>
      <c r="K193" s="91"/>
      <c r="L193" s="92"/>
      <c r="M193" s="93" t="str">
        <f>+$A$103</f>
        <v>PROMOCIÓ CIUTAT</v>
      </c>
      <c r="N193" s="94">
        <f>+N$121</f>
        <v>0</v>
      </c>
      <c r="O193" s="95">
        <f>+R$121</f>
        <v>0</v>
      </c>
      <c r="P193" s="18"/>
      <c r="Q193" s="46"/>
    </row>
    <row r="194" spans="1:17" ht="20.100000000000001" customHeight="1" x14ac:dyDescent="0.25">
      <c r="E194" s="105"/>
      <c r="F194" s="74"/>
      <c r="G194" s="75" t="str">
        <f>+$A$123</f>
        <v>SERVEI D'OCUPACIÓ</v>
      </c>
      <c r="H194" s="76">
        <f>$K$131</f>
        <v>3008.8299999999995</v>
      </c>
      <c r="J194" s="90"/>
      <c r="K194" s="91"/>
      <c r="L194" s="92"/>
      <c r="M194" s="93" t="str">
        <f>+$A$123</f>
        <v>SERVEI D'OCUPACIÓ</v>
      </c>
      <c r="N194" s="94">
        <f>+N$131</f>
        <v>0</v>
      </c>
      <c r="O194" s="95">
        <f>+R$131</f>
        <v>0</v>
      </c>
      <c r="P194" s="18"/>
      <c r="Q194" s="46"/>
    </row>
    <row r="195" spans="1:17" ht="20.100000000000001" customHeight="1" x14ac:dyDescent="0.25">
      <c r="A195" s="27"/>
      <c r="C195" s="27"/>
      <c r="E195" s="105"/>
      <c r="F195" s="74"/>
      <c r="G195" s="75" t="s">
        <v>328</v>
      </c>
      <c r="H195" s="76">
        <f>$K$159</f>
        <v>8676.59</v>
      </c>
      <c r="J195" s="90"/>
      <c r="K195" s="91"/>
      <c r="L195" s="92"/>
      <c r="M195" s="93" t="s">
        <v>328</v>
      </c>
      <c r="N195" s="94">
        <f>+N$159</f>
        <v>0</v>
      </c>
      <c r="O195" s="95">
        <f>+R$159</f>
        <v>0</v>
      </c>
      <c r="P195" s="18"/>
      <c r="Q195" s="46"/>
    </row>
    <row r="196" spans="1:17" ht="20.100000000000001" customHeight="1" x14ac:dyDescent="0.25">
      <c r="A196" s="27"/>
      <c r="C196" s="27"/>
      <c r="E196" s="105"/>
      <c r="F196" s="74"/>
      <c r="G196" s="75" t="str">
        <f>+$A$161</f>
        <v>SERVEI D'HABITATGE</v>
      </c>
      <c r="H196" s="76">
        <f>$K$165</f>
        <v>723</v>
      </c>
      <c r="J196" s="90"/>
      <c r="K196" s="91"/>
      <c r="L196" s="92"/>
      <c r="M196" s="93" t="str">
        <f>+$A$161</f>
        <v>SERVEI D'HABITATGE</v>
      </c>
      <c r="N196" s="94">
        <f>+N$165</f>
        <v>0</v>
      </c>
      <c r="O196" s="95">
        <f>+R$165</f>
        <v>0</v>
      </c>
      <c r="P196" s="18"/>
      <c r="Q196" s="46"/>
    </row>
    <row r="197" spans="1:17" ht="20.100000000000001" customHeight="1" x14ac:dyDescent="0.25">
      <c r="A197" s="27"/>
      <c r="C197" s="27"/>
      <c r="E197" s="106"/>
      <c r="F197" s="77"/>
      <c r="G197" s="78" t="str">
        <f>+$A$167</f>
        <v>SERVEI DE BENESTAR SOCIAL</v>
      </c>
      <c r="H197" s="79">
        <f>$K$183</f>
        <v>1965.8200000000002</v>
      </c>
      <c r="J197" s="96"/>
      <c r="K197" s="97"/>
      <c r="L197" s="98"/>
      <c r="M197" s="99" t="str">
        <f>+$A$167</f>
        <v>SERVEI DE BENESTAR SOCIAL</v>
      </c>
      <c r="N197" s="100">
        <f>+N$183</f>
        <v>0</v>
      </c>
      <c r="O197" s="101">
        <f>+R$183</f>
        <v>0</v>
      </c>
      <c r="P197" s="18"/>
      <c r="Q197" s="46"/>
    </row>
    <row r="198" spans="1:17" ht="39.950000000000003" customHeight="1" x14ac:dyDescent="0.25">
      <c r="E198" s="127" t="s">
        <v>377</v>
      </c>
      <c r="F198" s="128"/>
      <c r="G198" s="128"/>
      <c r="H198" s="80">
        <f>+$K$56+$K$65+$K$81+$K$89+$K$101+$K$121+$K$131+$K$159+$K$165+$K$183</f>
        <v>124707.76000000002</v>
      </c>
      <c r="J198" s="96"/>
      <c r="K198" s="129" t="s">
        <v>296</v>
      </c>
      <c r="L198" s="129"/>
      <c r="M198" s="129"/>
      <c r="N198" s="102">
        <f>SUM(N188:N197)</f>
        <v>0</v>
      </c>
      <c r="O198" s="103">
        <f>SUM(O188:O197)</f>
        <v>0</v>
      </c>
      <c r="P198" s="18"/>
      <c r="Q198" s="46"/>
    </row>
    <row r="199" spans="1:17" x14ac:dyDescent="0.25">
      <c r="F199" s="56"/>
      <c r="H199" s="56"/>
      <c r="J199" s="81"/>
      <c r="K199" s="62"/>
      <c r="L199" s="3"/>
      <c r="N199" s="3"/>
    </row>
  </sheetData>
  <mergeCells count="5">
    <mergeCell ref="E198:G198"/>
    <mergeCell ref="K198:M198"/>
    <mergeCell ref="J2:K2"/>
    <mergeCell ref="J187:M187"/>
    <mergeCell ref="E187:G187"/>
  </mergeCells>
  <conditionalFormatting sqref="N1:N1048576">
    <cfRule type="cellIs" dxfId="0" priority="1" operator="lessThan">
      <formula>0</formula>
    </cfRule>
  </conditionalFormatting>
  <dataValidations count="2">
    <dataValidation type="whole" allowBlank="1" showInputMessage="1" showErrorMessage="1" errorTitle="Termini Max" error="Termini de lliurament no pot superar el termini màxim (dies lab)_x000a__x000a_Termini mínim 1 dia_x000a_" sqref="J188:J199">
      <formula1>1</formula1>
      <formula2>E188</formula2>
    </dataValidation>
    <dataValidation type="decimal" allowBlank="1" showInputMessage="1" showErrorMessage="1" sqref="M1:M1048576">
      <formula1>0</formula1>
      <formula2>10</formula2>
    </dataValidation>
  </dataValidations>
  <printOptions horizontalCentered="1"/>
  <pageMargins left="0" right="0.19685039370078741" top="0.27559055118110237" bottom="0.19685039370078741" header="0.23622047244094491" footer="0.19685039370078741"/>
  <pageSetup paperSize="8" scale="70" fitToHeight="0" orientation="landscape" horizontalDpi="300" verticalDpi="300" r:id="rId1"/>
  <rowBreaks count="2" manualBreakCount="2">
    <brk id="90" max="16383" man="1"/>
    <brk id="1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IMPRESSIÓ CARTELLS I PROGRAMES</vt:lpstr>
      <vt:lpstr>'IMPRESSIÓ CARTELLS I PROGRAMES'!Títulos_a_imprimir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egelonch</dc:creator>
  <dc:description/>
  <cp:lastModifiedBy>Servei de Sistemes d'Informació i Telecomunicacions</cp:lastModifiedBy>
  <cp:revision>24</cp:revision>
  <cp:lastPrinted>2024-02-01T08:10:24Z</cp:lastPrinted>
  <dcterms:created xsi:type="dcterms:W3CDTF">2023-10-02T10:40:09Z</dcterms:created>
  <dcterms:modified xsi:type="dcterms:W3CDTF">2024-04-25T06:46:36Z</dcterms:modified>
  <dc:language>es-ES</dc:language>
</cp:coreProperties>
</file>