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0370" yWindow="-1185" windowWidth="19440" windowHeight="15000" tabRatio="931" activeTab="1"/>
  </bookViews>
  <sheets>
    <sheet name="Instruccions" sheetId="22" r:id="rId1"/>
    <sheet name="LOT 1" sheetId="30" r:id="rId2"/>
    <sheet name=" LOT 2" sheetId="32" r:id="rId3"/>
  </sheets>
  <definedNames>
    <definedName name="_xlnm.Print_Titles" localSheetId="2">' LOT 2'!$1:$9</definedName>
    <definedName name="_xlnm.Print_Titles" localSheetId="1">'LOT 1'!$1:$9</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3" i="32" l="1"/>
  <c r="G14" i="32"/>
  <c r="G15" i="32"/>
  <c r="G17" i="32"/>
  <c r="G20" i="32"/>
  <c r="G21" i="32"/>
  <c r="G22" i="32"/>
  <c r="G23" i="32"/>
  <c r="G24" i="32"/>
  <c r="G25" i="32"/>
  <c r="G26" i="32"/>
  <c r="G28" i="32"/>
  <c r="G29" i="32"/>
  <c r="E42" i="32"/>
  <c r="F42" i="32"/>
  <c r="I42" i="32"/>
  <c r="G32" i="32"/>
  <c r="G33" i="32"/>
  <c r="G34" i="32"/>
  <c r="G35" i="32"/>
  <c r="G37" i="32"/>
  <c r="E43" i="32"/>
  <c r="F43" i="32"/>
  <c r="I43" i="32"/>
  <c r="I47" i="32"/>
  <c r="I52" i="32"/>
  <c r="I51" i="32"/>
  <c r="H42" i="32"/>
  <c r="H43" i="32"/>
  <c r="I45" i="32"/>
  <c r="I50" i="32"/>
  <c r="I49" i="30"/>
  <c r="G13" i="30"/>
  <c r="G14" i="30"/>
  <c r="G15" i="30"/>
  <c r="G17" i="30"/>
  <c r="G18" i="30"/>
  <c r="G19" i="30"/>
  <c r="G20" i="30"/>
  <c r="G21" i="30"/>
  <c r="G22" i="30"/>
  <c r="G23" i="30"/>
  <c r="G24" i="30"/>
  <c r="G25" i="30"/>
  <c r="G26" i="30"/>
  <c r="G27" i="30"/>
  <c r="E40" i="30"/>
  <c r="F40" i="30"/>
  <c r="I40" i="30"/>
  <c r="G30" i="30"/>
  <c r="G33" i="30"/>
  <c r="G34" i="30"/>
  <c r="G35" i="30"/>
  <c r="G36" i="30"/>
  <c r="E41" i="30"/>
  <c r="F41" i="30"/>
  <c r="I41" i="30"/>
  <c r="I45" i="30"/>
  <c r="I50" i="30"/>
  <c r="H40" i="30"/>
  <c r="H41" i="30"/>
  <c r="I43" i="30"/>
  <c r="I48" i="30"/>
  <c r="E17" i="30"/>
  <c r="I24" i="30"/>
  <c r="I25" i="30"/>
  <c r="I26" i="30"/>
  <c r="I14" i="30"/>
  <c r="I15" i="30"/>
  <c r="I13" i="30"/>
  <c r="I17" i="30"/>
  <c r="I18" i="30"/>
  <c r="I19" i="30"/>
  <c r="I22" i="30"/>
  <c r="I21" i="30"/>
  <c r="I23" i="30"/>
  <c r="I30" i="30"/>
  <c r="I33" i="30"/>
  <c r="I34" i="30"/>
  <c r="I35" i="30"/>
  <c r="I28" i="32"/>
  <c r="I26" i="32"/>
  <c r="I21" i="32"/>
  <c r="I22" i="32"/>
  <c r="I23" i="32"/>
  <c r="I24" i="32"/>
  <c r="I25" i="32"/>
  <c r="I20" i="32"/>
  <c r="I17" i="32"/>
  <c r="I15" i="32"/>
  <c r="I14" i="32"/>
  <c r="E32" i="32"/>
  <c r="E33" i="32"/>
  <c r="E34" i="32"/>
  <c r="E35" i="32"/>
  <c r="E37" i="32"/>
  <c r="D43" i="32"/>
  <c r="E13" i="32"/>
  <c r="E14" i="32"/>
  <c r="E15" i="32"/>
  <c r="E17" i="32"/>
  <c r="E20" i="32"/>
  <c r="E21" i="32"/>
  <c r="E22" i="32"/>
  <c r="E23" i="32"/>
  <c r="E24" i="32"/>
  <c r="E25" i="32"/>
  <c r="E26" i="32"/>
  <c r="E28" i="32"/>
  <c r="E29" i="32"/>
  <c r="D42" i="32"/>
  <c r="I33" i="32"/>
  <c r="I34" i="32"/>
  <c r="I35" i="32"/>
  <c r="I32" i="32"/>
  <c r="I37" i="32"/>
  <c r="I13" i="32"/>
  <c r="E30" i="30"/>
  <c r="E33" i="30"/>
  <c r="E36" i="30"/>
  <c r="D41" i="30"/>
  <c r="E34" i="30"/>
  <c r="E35" i="30"/>
  <c r="I20" i="30"/>
  <c r="E26" i="30"/>
  <c r="E25" i="30"/>
  <c r="E24" i="30"/>
  <c r="E22" i="30"/>
  <c r="E18" i="30"/>
  <c r="E19" i="30"/>
  <c r="E20" i="30"/>
  <c r="E23" i="30"/>
  <c r="E21" i="30"/>
  <c r="E14" i="30"/>
  <c r="E15" i="30"/>
  <c r="E13" i="30"/>
  <c r="I29" i="32"/>
  <c r="E27" i="30"/>
  <c r="D40" i="30"/>
  <c r="I27" i="30"/>
  <c r="I36" i="30"/>
  <c r="I48" i="32"/>
  <c r="I53" i="32"/>
  <c r="I46" i="30"/>
  <c r="I51" i="30"/>
</calcChain>
</file>

<file path=xl/comments1.xml><?xml version="1.0" encoding="utf-8"?>
<comments xmlns="http://schemas.openxmlformats.org/spreadsheetml/2006/main">
  <authors>
    <author>Autor</author>
  </authors>
  <commentList>
    <comment ref="I51" authorId="0"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no coincideix l'import de licitació amb el que consta a la memoria</t>
        </r>
      </text>
    </comment>
  </commentList>
</comments>
</file>

<file path=xl/sharedStrings.xml><?xml version="1.0" encoding="utf-8"?>
<sst xmlns="http://schemas.openxmlformats.org/spreadsheetml/2006/main" count="150" uniqueCount="95">
  <si>
    <t>Pressupost màxim anual s/iva</t>
  </si>
  <si>
    <t xml:space="preserve">%IVA </t>
  </si>
  <si>
    <t xml:space="preserve">Oferta proveïdor anual s/iva </t>
  </si>
  <si>
    <t xml:space="preserve">Oferta proveïdor anual a/iva </t>
  </si>
  <si>
    <t>Diferència (import anual s/iva)</t>
  </si>
  <si>
    <t>1.- El licitador ha de complimentar les columnes de color blau fosc de l'Annex econòmic</t>
  </si>
  <si>
    <t>Pressupost licitació total ofert s/iva (4 anys)</t>
  </si>
  <si>
    <t xml:space="preserve">Pressupost màxim licitació s/iva (4 anys) </t>
  </si>
  <si>
    <t xml:space="preserve">Pressupost màxim licitació ofert a/iva (4 anys) </t>
  </si>
  <si>
    <t>Diferència pressupost licitació anual s/iva (4 anys)</t>
  </si>
  <si>
    <t>Qt. Aprox. procediments anuals</t>
  </si>
  <si>
    <t xml:space="preserve">Preu màxim per procediment   s/iva </t>
  </si>
  <si>
    <t>Preu unitari per procediment ofert s/IVA</t>
  </si>
  <si>
    <t>Preu unitari per procediment ofert a/IVA</t>
  </si>
  <si>
    <t xml:space="preserve">Oferta proveïdor per procediment anual s/iva </t>
  </si>
  <si>
    <t xml:space="preserve">Oferta proveïdor per procediment anual a/iva </t>
  </si>
  <si>
    <t>Material necessari per CPRE</t>
  </si>
  <si>
    <t>Preu unitari màxim s/iva</t>
  </si>
  <si>
    <t>Qt. de rati per CPRE</t>
  </si>
  <si>
    <t>Codi material</t>
  </si>
  <si>
    <t>ESFINTEROTOM CANULACIÓ PUNTA CÒNICA</t>
  </si>
  <si>
    <t>ESFINTEROTOM DE TALL</t>
  </si>
  <si>
    <t>Diversos codis</t>
  </si>
  <si>
    <t>BALONS DILATACIÓ PAPIL·LA</t>
  </si>
  <si>
    <t>BALÓ EXTRACCIÓ CÀLCULS BILIARS</t>
  </si>
  <si>
    <t>CISTELLA EXTRACCIÓ CÀLCULS BILIARS</t>
  </si>
  <si>
    <t>RASPALL CITOLOGIA</t>
  </si>
  <si>
    <t>STENT BILIAR RECOBERT</t>
  </si>
  <si>
    <t>CÀNULA SIMPLE</t>
  </si>
  <si>
    <t xml:space="preserve"> Preu rati s/iva</t>
  </si>
  <si>
    <t>Preu unitari ofert s/iva</t>
  </si>
  <si>
    <t>Preu rati ofert s/iva</t>
  </si>
  <si>
    <t>TOTAL CPRE ANUAL IVA 21%</t>
  </si>
  <si>
    <t>STENT BILIAR NO RECOBERT</t>
  </si>
  <si>
    <t>Qt. de rati per CPRE (200 any)</t>
  </si>
  <si>
    <t>EQUIP DE STENT PANCREÀTIC</t>
  </si>
  <si>
    <t>STENT BILIAR PIGTAIL</t>
  </si>
  <si>
    <t>DISPOSITIU INTRODUCTOR PER STENT BILIAR PIGTAIL</t>
  </si>
  <si>
    <t>Preu unitari màxim ofert s/iva</t>
  </si>
  <si>
    <t>Els licitadors hauran d'ofertar el preu unitari màxim de cadascun dels materials, el rati de preu, per obtenir el preu per procediment segons el tipus IVA, es calcula automàticament.</t>
  </si>
  <si>
    <t>TOTAL CPRE ANUAL IVA 10%</t>
  </si>
  <si>
    <t>Preu rati ofert a/iva</t>
  </si>
  <si>
    <t>PREU PER PROCEDIMENT: CPRE (Colangiopancreatoscòpia retrògrada endoscòpica)</t>
  </si>
  <si>
    <t>LOT 1. CPRE (COLANGIOPANCREATOSCÒPIA RETRÒGADA ENDOSCÒPICA)</t>
  </si>
  <si>
    <t>DIVERSOS CODIS</t>
  </si>
  <si>
    <t>BALÓ DILATACIÓ</t>
  </si>
  <si>
    <t>BALÓ DILATACIÓ PER ACALÀSIA</t>
  </si>
  <si>
    <t>NANSA POLIPECTOMIA FREDA RODONA</t>
  </si>
  <si>
    <t>NOU CODI</t>
  </si>
  <si>
    <t>NANSA POLIPECTOMIA OVALADA, HEXAGONAL I ARRODONIDA</t>
  </si>
  <si>
    <t>PINÇA BIOPSIA GASTROPEDIATRIICA</t>
  </si>
  <si>
    <t>34126/34127</t>
  </si>
  <si>
    <t>PINCES BIOPSIA CAPACITAT ESTÀNDAR AMB AGULLA</t>
  </si>
  <si>
    <t>PINÇA BIOPSIA GRAN CAPACITAT AMB AGULLA</t>
  </si>
  <si>
    <t>AGULLA AMB CATÈTER ESCLEROTERAPIA</t>
  </si>
  <si>
    <t>SISTEMA DE MUSECTOMIA</t>
  </si>
  <si>
    <t>KIT DE LLIGADURA DE VARIUS</t>
  </si>
  <si>
    <t>APLICADOR DE CLIPS PER HEMOSTASIA</t>
  </si>
  <si>
    <t>XERINGA I MANOMÈTRE PER BALONS DILATACIÓ</t>
  </si>
  <si>
    <t>MÀNEC D'INFLAT</t>
  </si>
  <si>
    <t>MANÒMETRE PER BALÓ ACALÀSIA</t>
  </si>
  <si>
    <t>GUIA ACCÉS BILIAR LLARGA RECTA</t>
  </si>
  <si>
    <t>GUIA ACCÉS BILIAR LLARGA CORVA</t>
  </si>
  <si>
    <t>GUIA RIGIDA</t>
  </si>
  <si>
    <t>CODI NOU</t>
  </si>
  <si>
    <t>STENT DUODENAL NO RECOBERT</t>
  </si>
  <si>
    <t>STENT COLON NO RECOBERT</t>
  </si>
  <si>
    <t>STENT ESOFÀGIC TOTALMENT RECOBERT</t>
  </si>
  <si>
    <t>STENT ESOFÀFIC PARCIALMENT RECOBERT</t>
  </si>
  <si>
    <t>DISPOSITIU FIXADOR PER GUIA</t>
  </si>
  <si>
    <t>MILLORA ECONÒMICA</t>
  </si>
  <si>
    <t>PINCES BIOPSIA COLANGIOPANCREATOSCOPIA</t>
  </si>
  <si>
    <t>Preu màxim per procediment ofert s/IVA</t>
  </si>
  <si>
    <t>Preu màxim per procediment ofert a/IVA</t>
  </si>
  <si>
    <t>TOTAL PREU PROCEDIMENT PER CPRE AMB IVA 21%</t>
  </si>
  <si>
    <t>TOTAL PREU PROCEDIMENT PER CPRE IVA 10%</t>
  </si>
  <si>
    <t>ELS PREUS OFERTS  NO PODRAN EXCEDIR EL PREU MÀXIM UNITARI DE CADA MATERIAL, I EN CONSEQUÈNCIA EL PREU PER PROCEDIMENT DE CADA CPRE</t>
  </si>
  <si>
    <t>Els licitadors no han d'ompliar cap casella en aquesta taula, s'ompliarà automàticament, segons el total ofert de la suma obtinguda de cadascun dels materials descrits, a les dues taules anteriors, segons el tipus IVA  Amb aquesta taula amb el nº total de CPRE a l'any, es calcula el pressupost total de la licitació .</t>
  </si>
  <si>
    <t>LOT 2. GI  (GASTROSCÒPIES I COLONOSCÒPIES)</t>
  </si>
  <si>
    <t xml:space="preserve">Qt. de rati per CPRE </t>
  </si>
  <si>
    <t>Nou codi</t>
  </si>
  <si>
    <t>GUIA ACCÉS BILIAR CURTA RECTA</t>
  </si>
  <si>
    <t>GUIA ACCÉS BILIAR CURTA CORVA</t>
  </si>
  <si>
    <t>PREU PER PROCEDIMENT: GI ( Gastro intestinal )</t>
  </si>
  <si>
    <t>En les caselles en BLAU FOSC, els licitadors hauran d'ofertar  el preu unitari màxim de cadascun dels materials. El rati de preu, per obtenir el preu per procediment segons el tipus IVA, es calcula automàticament. La suma del preu rati ofert s/iva dels materials, donarà el preu per procediment.</t>
  </si>
  <si>
    <t>3 UNITATS DURANT LA VIGÈNCIA DEL CONTRACTE COLANGIOSCOP I FUNGIBLE (3 SONDES I 3 PINCES DE BIÒPSIA)</t>
  </si>
  <si>
    <t>SI/NO</t>
  </si>
  <si>
    <t>PUNTUACIÓ</t>
  </si>
  <si>
    <t>NO = 0 PUNTS</t>
  </si>
  <si>
    <t>STENT BILIAR PARCIAMENT RECOBERT</t>
  </si>
  <si>
    <t>SI= 5 PUNTS</t>
  </si>
  <si>
    <t xml:space="preserve">STENT BILIAR POLIURETÀ AMB CATÈTER INTRODUCTOR </t>
  </si>
  <si>
    <t>SONDA LITOTRICIA ELECTROHIDRÀULICA</t>
  </si>
  <si>
    <t>ANNEX ECONÒMIC  CSI2023112</t>
  </si>
  <si>
    <t>COLANGIOSCOPI PER PANCREATOSCOPIA D'UN SOL ÚS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</si>
</sst>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164" formatCode="#,##0.000\ [$€-C0A]"/>
    <numFmt numFmtId="165" formatCode="#,##0.0000"/>
    <numFmt numFmtId="166" formatCode="#,##0.00\ &quot;€&quot;"/>
    <numFmt numFmtId="167" formatCode="#,##0.000\ _€"/>
    <numFmt numFmtId="168" formatCode="0.0000"/>
    <numFmt numFmtId="169" formatCode="#,##0.000\ &quot;€&quot;"/>
  </numFmts>
  <fonts count="17">
    <font>
      <sz val="11"/>
      <color theme="1"/>
      <name val="Calibri"/>
      <family val="2"/>
      <scheme val="minor"/>
    </font>
    <font>
      <sz val="10"/>
      <name val="Arial"/>
      <family val="2"/>
    </font>
    <font>
      <sz val="10"/>
      <name val="Arial"/>
      <family val="2"/>
    </font>
    <font>
      <sz val="22"/>
      <name val="Arial"/>
      <family val="2"/>
    </font>
    <font>
      <sz val="11"/>
      <name val="Arial"/>
      <family val="2"/>
    </font>
    <font>
      <sz val="12"/>
      <color theme="0"/>
      <name val="Arial"/>
      <family val="2"/>
    </font>
    <font>
      <b/>
      <sz val="11"/>
      <name val="Arial"/>
      <family val="2"/>
    </font>
    <font>
      <sz val="11"/>
      <color theme="1"/>
      <name val="Arial"/>
      <family val="2"/>
    </font>
    <font>
      <sz val="11"/>
      <name val="TradeGothic"/>
      <family val="2"/>
    </font>
    <font>
      <b/>
      <sz val="11"/>
      <name val="TradeGothic"/>
      <family val="2"/>
    </font>
    <font>
      <b/>
      <sz val="11"/>
      <color rgb="FF7030A0"/>
      <name val="TradeGothic"/>
    </font>
    <font>
      <b/>
      <sz val="11"/>
      <name val="TradeGothic"/>
    </font>
    <font>
      <sz val="11"/>
      <color theme="1"/>
      <name val="Calibri"/>
      <family val="2"/>
      <scheme val="minor"/>
    </font>
    <font>
      <b/>
      <sz val="12"/>
      <name val="Arial"/>
      <family val="2"/>
    </font>
    <font>
      <sz val="10"/>
      <color indexed="8"/>
      <name val="Arial"/>
      <family val="2"/>
    </font>
    <font>
      <sz val="14"/>
      <color theme="0"/>
      <name val="Arial"/>
      <family val="2"/>
    </font>
    <font>
      <sz val="10"/>
      <color rgb="FF000000"/>
      <name val="Arial"/>
      <family val="2"/>
    </font>
  </fonts>
  <fills count="8">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9" tint="0.79998168889431442"/>
        <bgColor indexed="64"/>
      </patternFill>
    </fill>
  </fills>
  <borders count="23">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6">
    <xf numFmtId="0" fontId="0" fillId="0" borderId="0"/>
    <xf numFmtId="44" fontId="2" fillId="0" borderId="0" applyFont="0" applyFill="0" applyBorder="0" applyAlignment="0" applyProtection="0"/>
    <xf numFmtId="0" fontId="1" fillId="0" borderId="0"/>
    <xf numFmtId="44" fontId="1" fillId="0" borderId="0" applyFont="0" applyFill="0" applyBorder="0" applyAlignment="0" applyProtection="0"/>
    <xf numFmtId="9" fontId="12" fillId="0" borderId="0" applyFont="0" applyFill="0" applyBorder="0" applyAlignment="0" applyProtection="0"/>
    <xf numFmtId="0" fontId="1" fillId="0" borderId="0"/>
  </cellStyleXfs>
  <cellXfs count="162">
    <xf numFmtId="0" fontId="0" fillId="0" borderId="0" xfId="0"/>
    <xf numFmtId="0" fontId="3" fillId="0" borderId="14" xfId="2" applyFont="1" applyBorder="1" applyAlignment="1">
      <alignment wrapText="1"/>
    </xf>
    <xf numFmtId="0" fontId="1" fillId="0" borderId="0" xfId="2"/>
    <xf numFmtId="0" fontId="3" fillId="0" borderId="15" xfId="2" applyFont="1" applyBorder="1" applyAlignment="1">
      <alignment wrapText="1"/>
    </xf>
    <xf numFmtId="0" fontId="4" fillId="0" borderId="0" xfId="0" applyFont="1" applyAlignment="1" applyProtection="1">
      <alignment vertical="center" wrapText="1"/>
      <protection locked="0"/>
    </xf>
    <xf numFmtId="167" fontId="4" fillId="0" borderId="0" xfId="0" applyNumberFormat="1" applyFont="1" applyAlignment="1" applyProtection="1">
      <alignment vertical="center" wrapText="1"/>
      <protection locked="0"/>
    </xf>
    <xf numFmtId="166" fontId="4" fillId="0" borderId="0" xfId="0" applyNumberFormat="1" applyFont="1" applyAlignment="1" applyProtection="1">
      <alignment vertical="center" wrapText="1"/>
      <protection locked="0"/>
    </xf>
    <xf numFmtId="0" fontId="4" fillId="0" borderId="0" xfId="0" applyFont="1" applyAlignment="1" applyProtection="1">
      <alignment horizontal="center" vertical="center" wrapText="1"/>
      <protection locked="0"/>
    </xf>
    <xf numFmtId="166" fontId="7" fillId="0" borderId="16" xfId="0" applyNumberFormat="1" applyFont="1" applyFill="1" applyBorder="1" applyAlignment="1">
      <alignment horizontal="center" vertical="center" wrapText="1"/>
    </xf>
    <xf numFmtId="9" fontId="4" fillId="0" borderId="16" xfId="0" applyNumberFormat="1" applyFont="1" applyBorder="1" applyAlignment="1" applyProtection="1">
      <alignment horizontal="center" vertical="center" wrapText="1"/>
      <protection locked="0"/>
    </xf>
    <xf numFmtId="166" fontId="4" fillId="0" borderId="16" xfId="3" applyNumberFormat="1" applyFont="1" applyBorder="1" applyAlignment="1" applyProtection="1">
      <alignment horizontal="center" vertical="center" wrapText="1"/>
    </xf>
    <xf numFmtId="0" fontId="4" fillId="0" borderId="0" xfId="0" applyFont="1" applyAlignment="1" applyProtection="1">
      <alignment vertical="center"/>
      <protection locked="0"/>
    </xf>
    <xf numFmtId="166" fontId="7" fillId="0" borderId="0" xfId="0" applyNumberFormat="1" applyFont="1" applyFill="1" applyBorder="1" applyAlignment="1">
      <alignment horizontal="center" vertical="center" wrapText="1"/>
    </xf>
    <xf numFmtId="9" fontId="4" fillId="0" borderId="0" xfId="0" applyNumberFormat="1" applyFont="1" applyBorder="1" applyAlignment="1" applyProtection="1">
      <alignment horizontal="center" vertical="center" wrapText="1"/>
      <protection locked="0"/>
    </xf>
    <xf numFmtId="166" fontId="4" fillId="0" borderId="0" xfId="3" applyNumberFormat="1" applyFont="1" applyBorder="1" applyAlignment="1" applyProtection="1">
      <alignment horizontal="center" vertical="center" wrapText="1"/>
    </xf>
    <xf numFmtId="164" fontId="4" fillId="0" borderId="0" xfId="0" applyNumberFormat="1" applyFont="1" applyAlignment="1" applyProtection="1">
      <alignment vertical="center" wrapText="1"/>
      <protection locked="0"/>
    </xf>
    <xf numFmtId="165" fontId="4" fillId="0" borderId="0" xfId="0" applyNumberFormat="1" applyFont="1" applyAlignment="1" applyProtection="1">
      <alignment vertical="center" wrapText="1"/>
      <protection locked="0"/>
    </xf>
    <xf numFmtId="166" fontId="4" fillId="0" borderId="0" xfId="0" applyNumberFormat="1" applyFont="1" applyAlignment="1" applyProtection="1">
      <alignment horizontal="center" vertical="center" wrapText="1"/>
      <protection locked="0"/>
    </xf>
    <xf numFmtId="0" fontId="8" fillId="0" borderId="0" xfId="0" applyFont="1" applyAlignment="1" applyProtection="1">
      <alignment vertical="center" wrapText="1"/>
      <protection locked="0"/>
    </xf>
    <xf numFmtId="167" fontId="9" fillId="0" borderId="2" xfId="0" applyNumberFormat="1" applyFont="1" applyBorder="1" applyAlignment="1" applyProtection="1">
      <alignment horizontal="left" vertical="center"/>
      <protection locked="0"/>
    </xf>
    <xf numFmtId="9" fontId="9" fillId="0" borderId="3" xfId="0" applyNumberFormat="1" applyFont="1" applyBorder="1" applyAlignment="1" applyProtection="1">
      <alignment horizontal="left" vertical="center"/>
      <protection locked="0"/>
    </xf>
    <xf numFmtId="164" fontId="9" fillId="0" borderId="3" xfId="0" applyNumberFormat="1" applyFont="1" applyBorder="1" applyAlignment="1" applyProtection="1">
      <alignment horizontal="left" vertical="center"/>
      <protection locked="0"/>
    </xf>
    <xf numFmtId="166" fontId="9" fillId="0" borderId="4" xfId="0" applyNumberFormat="1" applyFont="1" applyBorder="1" applyAlignment="1" applyProtection="1">
      <alignment vertical="center"/>
    </xf>
    <xf numFmtId="167" fontId="10" fillId="4" borderId="5" xfId="0" applyNumberFormat="1" applyFont="1" applyFill="1" applyBorder="1" applyAlignment="1" applyProtection="1">
      <alignment horizontal="left" vertical="center"/>
      <protection locked="0"/>
    </xf>
    <xf numFmtId="166" fontId="10" fillId="4" borderId="6" xfId="0" applyNumberFormat="1" applyFont="1" applyFill="1" applyBorder="1" applyAlignment="1" applyProtection="1">
      <alignment horizontal="left" vertical="center" wrapText="1"/>
      <protection locked="0"/>
    </xf>
    <xf numFmtId="164" fontId="10" fillId="4" borderId="6" xfId="0" applyNumberFormat="1" applyFont="1" applyFill="1" applyBorder="1" applyAlignment="1" applyProtection="1">
      <alignment horizontal="left" vertical="center" wrapText="1"/>
      <protection locked="0"/>
    </xf>
    <xf numFmtId="166" fontId="10" fillId="4" borderId="7" xfId="0" applyNumberFormat="1" applyFont="1" applyFill="1" applyBorder="1" applyAlignment="1" applyProtection="1">
      <alignment vertical="center" wrapText="1"/>
      <protection locked="0"/>
    </xf>
    <xf numFmtId="167" fontId="11" fillId="0" borderId="11" xfId="0" applyNumberFormat="1" applyFont="1" applyFill="1" applyBorder="1" applyAlignment="1" applyProtection="1">
      <alignment horizontal="left" vertical="center"/>
      <protection locked="0"/>
    </xf>
    <xf numFmtId="166" fontId="11" fillId="0" borderId="12" xfId="0" applyNumberFormat="1" applyFont="1" applyFill="1" applyBorder="1" applyAlignment="1" applyProtection="1">
      <alignment horizontal="left" vertical="center" wrapText="1"/>
      <protection locked="0"/>
    </xf>
    <xf numFmtId="164" fontId="11" fillId="0" borderId="12" xfId="0" applyNumberFormat="1" applyFont="1" applyFill="1" applyBorder="1" applyAlignment="1" applyProtection="1">
      <alignment horizontal="left" vertical="center" wrapText="1"/>
      <protection locked="0"/>
    </xf>
    <xf numFmtId="166" fontId="11" fillId="0" borderId="13" xfId="0" applyNumberFormat="1" applyFont="1" applyFill="1" applyBorder="1" applyAlignment="1" applyProtection="1">
      <alignment vertical="center" wrapText="1"/>
      <protection locked="0"/>
    </xf>
    <xf numFmtId="167" fontId="9" fillId="0" borderId="8" xfId="0" applyNumberFormat="1" applyFont="1" applyBorder="1" applyAlignment="1" applyProtection="1">
      <alignment vertical="center"/>
      <protection locked="0"/>
    </xf>
    <xf numFmtId="9" fontId="9" fillId="0" borderId="9" xfId="0" applyNumberFormat="1" applyFont="1" applyBorder="1" applyAlignment="1" applyProtection="1">
      <alignment vertical="center"/>
      <protection locked="0"/>
    </xf>
    <xf numFmtId="164" fontId="9" fillId="0" borderId="9" xfId="0" applyNumberFormat="1" applyFont="1" applyBorder="1" applyAlignment="1" applyProtection="1">
      <alignment vertical="center"/>
      <protection locked="0"/>
    </xf>
    <xf numFmtId="166" fontId="9" fillId="0" borderId="10" xfId="0" applyNumberFormat="1" applyFont="1" applyBorder="1" applyAlignment="1" applyProtection="1">
      <alignment vertical="center"/>
      <protection locked="0"/>
    </xf>
    <xf numFmtId="0" fontId="4" fillId="0" borderId="0" xfId="0" applyFont="1" applyAlignment="1" applyProtection="1">
      <alignment horizontal="left" vertical="center" wrapText="1"/>
      <protection locked="0"/>
    </xf>
    <xf numFmtId="167" fontId="11" fillId="2" borderId="5" xfId="0" applyNumberFormat="1" applyFont="1" applyFill="1" applyBorder="1" applyAlignment="1" applyProtection="1">
      <alignment horizontal="left" vertical="center"/>
      <protection locked="0"/>
    </xf>
    <xf numFmtId="3" fontId="7" fillId="0" borderId="16" xfId="0" applyNumberFormat="1" applyFont="1" applyFill="1" applyBorder="1" applyAlignment="1">
      <alignment horizontal="center" vertical="center" wrapText="1"/>
    </xf>
    <xf numFmtId="0" fontId="6" fillId="5" borderId="16" xfId="0" applyFont="1" applyFill="1" applyBorder="1" applyAlignment="1">
      <alignment horizontal="center" vertical="center" wrapText="1"/>
    </xf>
    <xf numFmtId="164" fontId="6" fillId="4" borderId="16" xfId="0" applyNumberFormat="1" applyFont="1" applyFill="1" applyBorder="1" applyAlignment="1" applyProtection="1">
      <alignment horizontal="center" vertical="center" wrapText="1"/>
    </xf>
    <xf numFmtId="0" fontId="6" fillId="4" borderId="16" xfId="0" applyFont="1" applyFill="1" applyBorder="1" applyAlignment="1" applyProtection="1">
      <alignment horizontal="center" vertical="center" wrapText="1"/>
    </xf>
    <xf numFmtId="0" fontId="6" fillId="4" borderId="16" xfId="0" applyFont="1" applyFill="1" applyBorder="1" applyAlignment="1">
      <alignment horizontal="center" vertical="center" wrapText="1"/>
    </xf>
    <xf numFmtId="0" fontId="6" fillId="4" borderId="16" xfId="0" applyFont="1" applyFill="1" applyBorder="1" applyAlignment="1" applyProtection="1">
      <alignment horizontal="center" vertical="center" wrapText="1"/>
      <protection locked="0"/>
    </xf>
    <xf numFmtId="166" fontId="4" fillId="0" borderId="16" xfId="0" applyNumberFormat="1" applyFont="1" applyBorder="1" applyAlignment="1" applyProtection="1">
      <alignment horizontal="center" vertical="center" wrapText="1"/>
      <protection locked="0"/>
    </xf>
    <xf numFmtId="0" fontId="4" fillId="0" borderId="0" xfId="0" applyFont="1" applyBorder="1" applyAlignment="1" applyProtection="1">
      <alignment vertical="center" wrapText="1"/>
      <protection locked="0"/>
    </xf>
    <xf numFmtId="0" fontId="1" fillId="0" borderId="16" xfId="0" applyFont="1" applyBorder="1" applyAlignment="1">
      <alignment horizontal="center" vertical="center" wrapText="1"/>
    </xf>
    <xf numFmtId="0" fontId="1" fillId="0" borderId="16" xfId="0" applyFont="1" applyBorder="1" applyAlignment="1">
      <alignment horizontal="left" vertical="center" wrapText="1"/>
    </xf>
    <xf numFmtId="0" fontId="1" fillId="2" borderId="16" xfId="0" applyFont="1" applyFill="1" applyBorder="1" applyAlignment="1">
      <alignment horizontal="left" vertical="center" wrapText="1"/>
    </xf>
    <xf numFmtId="0" fontId="1" fillId="2" borderId="16" xfId="5" applyFill="1" applyBorder="1" applyAlignment="1">
      <alignment horizontal="center" vertical="center" wrapText="1"/>
    </xf>
    <xf numFmtId="0" fontId="14" fillId="2" borderId="17" xfId="5" applyFont="1" applyFill="1" applyBorder="1" applyAlignment="1">
      <alignment vertical="center" wrapText="1"/>
    </xf>
    <xf numFmtId="9" fontId="6" fillId="0" borderId="16" xfId="0" applyNumberFormat="1" applyFont="1" applyBorder="1" applyAlignment="1" applyProtection="1">
      <alignment horizontal="center" vertical="center" wrapText="1"/>
      <protection locked="0"/>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vertical="center" wrapText="1"/>
    </xf>
    <xf numFmtId="0" fontId="14" fillId="2" borderId="16" xfId="5" applyFont="1" applyFill="1" applyBorder="1" applyAlignment="1">
      <alignment vertical="center" wrapText="1"/>
    </xf>
    <xf numFmtId="0" fontId="6" fillId="4" borderId="15" xfId="0" applyFont="1" applyFill="1" applyBorder="1" applyAlignment="1">
      <alignment horizontal="center" vertical="center" wrapText="1"/>
    </xf>
    <xf numFmtId="0" fontId="6" fillId="4" borderId="15" xfId="0" applyFont="1" applyFill="1" applyBorder="1" applyAlignment="1" applyProtection="1">
      <alignment horizontal="center" vertical="center" wrapText="1"/>
    </xf>
    <xf numFmtId="0" fontId="6" fillId="4" borderId="15" xfId="0" applyFont="1" applyFill="1" applyBorder="1" applyAlignment="1" applyProtection="1">
      <alignment horizontal="center" vertical="center" wrapText="1"/>
      <protection locked="0"/>
    </xf>
    <xf numFmtId="164" fontId="6" fillId="4" borderId="15" xfId="0" applyNumberFormat="1" applyFont="1" applyFill="1" applyBorder="1" applyAlignment="1" applyProtection="1">
      <alignment horizontal="center" vertical="center" wrapText="1"/>
    </xf>
    <xf numFmtId="0" fontId="6" fillId="5" borderId="15" xfId="0" applyFont="1" applyFill="1" applyBorder="1" applyAlignment="1">
      <alignment horizontal="center" vertical="center" wrapText="1"/>
    </xf>
    <xf numFmtId="9" fontId="6" fillId="4" borderId="15" xfId="0" applyNumberFormat="1" applyFont="1" applyFill="1" applyBorder="1" applyAlignment="1" applyProtection="1">
      <alignment horizontal="center" vertical="center" wrapText="1"/>
      <protection locked="0"/>
    </xf>
    <xf numFmtId="167" fontId="6" fillId="4" borderId="15" xfId="0" applyNumberFormat="1" applyFont="1" applyFill="1" applyBorder="1" applyAlignment="1" applyProtection="1">
      <alignment horizontal="center" vertical="center" wrapText="1"/>
    </xf>
    <xf numFmtId="166" fontId="6" fillId="4" borderId="15" xfId="0" applyNumberFormat="1" applyFont="1" applyFill="1" applyBorder="1" applyAlignment="1" applyProtection="1">
      <alignment horizontal="center" vertical="center" wrapText="1"/>
    </xf>
    <xf numFmtId="9" fontId="4" fillId="0" borderId="16" xfId="4" applyFont="1" applyBorder="1" applyAlignment="1" applyProtection="1">
      <alignment horizontal="center" vertical="center" wrapText="1"/>
    </xf>
    <xf numFmtId="0" fontId="4" fillId="0" borderId="1" xfId="0"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6" fillId="6" borderId="15"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1" fillId="0" borderId="16" xfId="5" applyBorder="1" applyAlignment="1">
      <alignment horizontal="center" vertical="center"/>
    </xf>
    <xf numFmtId="0" fontId="14" fillId="0" borderId="17" xfId="5" applyFont="1" applyBorder="1" applyAlignment="1">
      <alignment vertical="center" wrapText="1"/>
    </xf>
    <xf numFmtId="0" fontId="1" fillId="0" borderId="16" xfId="5" applyBorder="1" applyAlignment="1">
      <alignment horizontal="center" vertical="center" wrapText="1"/>
    </xf>
    <xf numFmtId="0" fontId="1" fillId="0" borderId="17" xfId="0" applyFont="1" applyBorder="1" applyAlignment="1">
      <alignment horizontal="left" vertical="center" wrapText="1"/>
    </xf>
    <xf numFmtId="0" fontId="4" fillId="0" borderId="16" xfId="0" applyFont="1" applyBorder="1" applyAlignment="1" applyProtection="1">
      <alignment horizontal="center" vertical="center" wrapText="1"/>
      <protection locked="0"/>
    </xf>
    <xf numFmtId="0" fontId="4" fillId="0" borderId="0" xfId="0" applyFont="1" applyBorder="1" applyAlignment="1" applyProtection="1">
      <alignment horizontal="left" vertical="center" wrapText="1"/>
      <protection locked="0"/>
    </xf>
    <xf numFmtId="0" fontId="1" fillId="0" borderId="16" xfId="0" applyFont="1" applyBorder="1" applyAlignment="1" applyProtection="1">
      <alignment horizontal="center" vertical="center" wrapText="1"/>
      <protection locked="0"/>
    </xf>
    <xf numFmtId="0" fontId="1" fillId="0" borderId="16" xfId="0" applyFont="1" applyBorder="1" applyAlignment="1" applyProtection="1">
      <alignment horizontal="left" vertical="center" wrapText="1"/>
      <protection locked="0"/>
    </xf>
    <xf numFmtId="4" fontId="4" fillId="0" borderId="16" xfId="0" applyNumberFormat="1" applyFont="1" applyBorder="1" applyAlignment="1" applyProtection="1">
      <alignment horizontal="center" vertical="center" wrapText="1"/>
      <protection locked="0"/>
    </xf>
    <xf numFmtId="166" fontId="6" fillId="0" borderId="0" xfId="0" applyNumberFormat="1" applyFont="1" applyBorder="1" applyAlignment="1" applyProtection="1">
      <alignment horizontal="center" vertical="center" wrapText="1"/>
      <protection locked="0"/>
    </xf>
    <xf numFmtId="166" fontId="6" fillId="0" borderId="0" xfId="3" applyNumberFormat="1" applyFont="1" applyBorder="1" applyAlignment="1" applyProtection="1">
      <alignment horizontal="center" vertical="center" wrapText="1"/>
    </xf>
    <xf numFmtId="9" fontId="6" fillId="4" borderId="16" xfId="0" applyNumberFormat="1" applyFont="1" applyFill="1" applyBorder="1" applyAlignment="1" applyProtection="1">
      <alignment horizontal="center" vertical="center" wrapText="1"/>
      <protection locked="0"/>
    </xf>
    <xf numFmtId="9" fontId="4" fillId="0" borderId="14" xfId="4" applyNumberFormat="1" applyFont="1" applyBorder="1" applyAlignment="1" applyProtection="1">
      <alignment horizontal="center" vertical="center" wrapText="1"/>
    </xf>
    <xf numFmtId="166" fontId="4" fillId="0" borderId="16" xfId="3" applyNumberFormat="1" applyFont="1" applyBorder="1" applyAlignment="1" applyProtection="1">
      <alignment horizontal="center" vertical="center" wrapText="1"/>
    </xf>
    <xf numFmtId="0" fontId="6" fillId="0" borderId="0" xfId="0" applyFont="1" applyBorder="1" applyAlignment="1" applyProtection="1">
      <alignment horizontal="left" vertical="center" wrapText="1"/>
      <protection locked="0"/>
    </xf>
    <xf numFmtId="0" fontId="4" fillId="0" borderId="0" xfId="0" applyFont="1" applyBorder="1" applyAlignment="1" applyProtection="1">
      <alignment horizontal="center" vertical="center" wrapText="1"/>
      <protection locked="0"/>
    </xf>
    <xf numFmtId="164" fontId="6" fillId="7" borderId="15" xfId="0" applyNumberFormat="1" applyFont="1" applyFill="1" applyBorder="1" applyAlignment="1" applyProtection="1">
      <alignment horizontal="center" vertical="center" wrapText="1"/>
    </xf>
    <xf numFmtId="166" fontId="6" fillId="7" borderId="15" xfId="0" applyNumberFormat="1" applyFont="1" applyFill="1" applyBorder="1" applyAlignment="1" applyProtection="1">
      <alignment horizontal="center" vertical="center" wrapText="1"/>
    </xf>
    <xf numFmtId="0" fontId="6" fillId="7" borderId="15" xfId="0" applyFont="1" applyFill="1" applyBorder="1" applyAlignment="1" applyProtection="1">
      <alignment horizontal="center" vertical="center" wrapText="1"/>
    </xf>
    <xf numFmtId="0" fontId="7" fillId="0" borderId="16" xfId="0" applyFont="1" applyBorder="1" applyAlignment="1">
      <alignment horizontal="center" vertical="center"/>
    </xf>
    <xf numFmtId="0" fontId="1" fillId="2" borderId="17" xfId="0" applyFont="1" applyFill="1" applyBorder="1" applyAlignment="1">
      <alignment horizontal="left" vertical="center" wrapText="1"/>
    </xf>
    <xf numFmtId="169" fontId="7" fillId="0" borderId="16" xfId="0" applyNumberFormat="1" applyFont="1" applyFill="1" applyBorder="1" applyAlignment="1">
      <alignment horizontal="center" vertical="center" wrapText="1"/>
    </xf>
    <xf numFmtId="168" fontId="7" fillId="0" borderId="16" xfId="0" applyNumberFormat="1" applyFont="1" applyBorder="1" applyAlignment="1">
      <alignment horizontal="center" vertical="center"/>
    </xf>
    <xf numFmtId="166" fontId="13" fillId="0" borderId="16" xfId="0" applyNumberFormat="1" applyFont="1" applyBorder="1" applyAlignment="1" applyProtection="1">
      <alignment horizontal="center" vertical="center" wrapText="1"/>
      <protection locked="0"/>
    </xf>
    <xf numFmtId="166" fontId="13" fillId="0" borderId="16" xfId="3" applyNumberFormat="1" applyFont="1" applyBorder="1" applyAlignment="1" applyProtection="1">
      <alignment horizontal="center" vertical="center" wrapText="1"/>
    </xf>
    <xf numFmtId="169" fontId="4" fillId="0" borderId="16" xfId="3" applyNumberFormat="1" applyFont="1" applyBorder="1" applyAlignment="1" applyProtection="1">
      <alignment horizontal="center" vertical="center" wrapText="1"/>
    </xf>
    <xf numFmtId="169" fontId="4" fillId="0" borderId="16" xfId="0" applyNumberFormat="1" applyFont="1" applyBorder="1" applyAlignment="1" applyProtection="1">
      <alignment horizontal="center" vertical="center" wrapText="1"/>
      <protection locked="0"/>
    </xf>
    <xf numFmtId="166" fontId="4" fillId="0" borderId="16" xfId="3" applyNumberFormat="1" applyFont="1" applyBorder="1" applyAlignment="1" applyProtection="1">
      <alignment horizontal="center" vertical="center" wrapText="1"/>
    </xf>
    <xf numFmtId="168" fontId="7" fillId="0" borderId="16" xfId="0" applyNumberFormat="1" applyFont="1" applyFill="1" applyBorder="1" applyAlignment="1">
      <alignment horizontal="center" vertical="center" wrapText="1"/>
    </xf>
    <xf numFmtId="0" fontId="4" fillId="0" borderId="14" xfId="0" applyFont="1" applyBorder="1" applyAlignment="1" applyProtection="1">
      <alignment vertical="center" wrapText="1"/>
      <protection locked="0"/>
    </xf>
    <xf numFmtId="167" fontId="4" fillId="0" borderId="15" xfId="0" applyNumberFormat="1" applyFont="1" applyBorder="1" applyAlignment="1" applyProtection="1">
      <alignment vertical="center" wrapText="1"/>
      <protection locked="0"/>
    </xf>
    <xf numFmtId="167" fontId="4" fillId="0" borderId="0" xfId="0" applyNumberFormat="1" applyFont="1" applyBorder="1" applyAlignment="1" applyProtection="1">
      <alignment vertical="center" wrapText="1"/>
      <protection locked="0"/>
    </xf>
    <xf numFmtId="0" fontId="6" fillId="4" borderId="18" xfId="0" applyFont="1" applyFill="1" applyBorder="1" applyAlignment="1" applyProtection="1">
      <alignment horizontal="center" vertical="center" wrapText="1"/>
    </xf>
    <xf numFmtId="0" fontId="16" fillId="0" borderId="0" xfId="0" applyFont="1" applyAlignment="1">
      <alignment vertical="center"/>
    </xf>
    <xf numFmtId="169" fontId="7" fillId="0" borderId="16" xfId="0" applyNumberFormat="1" applyFont="1" applyFill="1" applyBorder="1" applyAlignment="1" applyProtection="1">
      <alignment horizontal="center" vertical="center" wrapText="1"/>
    </xf>
    <xf numFmtId="166" fontId="7" fillId="0" borderId="16" xfId="0" applyNumberFormat="1" applyFont="1" applyFill="1" applyBorder="1" applyAlignment="1" applyProtection="1">
      <alignment horizontal="center" vertical="center" wrapText="1"/>
    </xf>
    <xf numFmtId="9" fontId="4" fillId="0" borderId="14" xfId="4" applyNumberFormat="1" applyFont="1" applyBorder="1" applyAlignment="1" applyProtection="1">
      <alignment horizontal="center" vertical="center" wrapText="1"/>
    </xf>
    <xf numFmtId="9" fontId="4" fillId="0" borderId="22" xfId="4" applyNumberFormat="1" applyFont="1" applyBorder="1" applyAlignment="1" applyProtection="1">
      <alignment horizontal="center" vertical="center" wrapText="1"/>
    </xf>
    <xf numFmtId="9" fontId="4" fillId="0" borderId="15" xfId="4" applyNumberFormat="1" applyFont="1" applyBorder="1" applyAlignment="1" applyProtection="1">
      <alignment horizontal="center" vertical="center" wrapText="1"/>
    </xf>
    <xf numFmtId="166" fontId="4" fillId="0" borderId="16" xfId="3" applyNumberFormat="1" applyFont="1" applyBorder="1" applyAlignment="1" applyProtection="1">
      <alignment horizontal="center" vertical="center" wrapText="1"/>
    </xf>
    <xf numFmtId="0" fontId="6" fillId="0" borderId="19" xfId="0" applyFont="1" applyBorder="1" applyAlignment="1" applyProtection="1">
      <alignment horizontal="left" vertical="center" wrapText="1"/>
      <protection locked="0"/>
    </xf>
    <xf numFmtId="0" fontId="6" fillId="0" borderId="20" xfId="0" applyFont="1" applyBorder="1" applyAlignment="1" applyProtection="1">
      <alignment horizontal="left" vertical="center" wrapText="1"/>
      <protection locked="0"/>
    </xf>
    <xf numFmtId="0" fontId="6" fillId="0" borderId="21" xfId="0" applyFont="1" applyBorder="1" applyAlignment="1" applyProtection="1">
      <alignment horizontal="left" vertical="center" wrapText="1"/>
      <protection locked="0"/>
    </xf>
    <xf numFmtId="0" fontId="13" fillId="4" borderId="15" xfId="0" applyFont="1" applyFill="1" applyBorder="1" applyAlignment="1" applyProtection="1">
      <alignment horizontal="left" vertical="center" wrapText="1"/>
      <protection locked="0"/>
    </xf>
    <xf numFmtId="0" fontId="13" fillId="4" borderId="16" xfId="0" applyFont="1" applyFill="1" applyBorder="1" applyAlignment="1" applyProtection="1">
      <alignment horizontal="left" vertical="center" wrapText="1"/>
      <protection locked="0"/>
    </xf>
    <xf numFmtId="164" fontId="4" fillId="0" borderId="0" xfId="0" applyNumberFormat="1" applyFont="1" applyAlignment="1" applyProtection="1">
      <alignment horizontal="center" vertical="center" wrapText="1"/>
      <protection locked="0"/>
    </xf>
    <xf numFmtId="168" fontId="7" fillId="0" borderId="14" xfId="0" applyNumberFormat="1" applyFont="1" applyFill="1" applyBorder="1" applyAlignment="1">
      <alignment horizontal="center" vertical="center" wrapText="1"/>
    </xf>
    <xf numFmtId="168" fontId="7" fillId="0" borderId="15" xfId="0" applyNumberFormat="1" applyFont="1" applyFill="1" applyBorder="1" applyAlignment="1">
      <alignment horizontal="center" vertical="center" wrapText="1"/>
    </xf>
    <xf numFmtId="166" fontId="7" fillId="0" borderId="14" xfId="0" applyNumberFormat="1" applyFont="1" applyFill="1" applyBorder="1" applyAlignment="1">
      <alignment horizontal="center" vertical="center" wrapText="1"/>
    </xf>
    <xf numFmtId="166" fontId="7" fillId="0" borderId="15" xfId="0" applyNumberFormat="1" applyFont="1" applyFill="1" applyBorder="1" applyAlignment="1">
      <alignment horizontal="center" vertical="center" wrapText="1"/>
    </xf>
    <xf numFmtId="166" fontId="7" fillId="0" borderId="14" xfId="0" applyNumberFormat="1" applyFont="1" applyFill="1" applyBorder="1" applyAlignment="1" applyProtection="1">
      <alignment horizontal="center" vertical="center" wrapText="1"/>
    </xf>
    <xf numFmtId="166" fontId="7" fillId="0" borderId="15" xfId="0" applyNumberFormat="1" applyFont="1" applyFill="1" applyBorder="1" applyAlignment="1" applyProtection="1">
      <alignment horizontal="center" vertical="center" wrapText="1"/>
    </xf>
    <xf numFmtId="4" fontId="4" fillId="0" borderId="14"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166" fontId="7" fillId="0" borderId="22" xfId="0" applyNumberFormat="1" applyFont="1" applyFill="1" applyBorder="1" applyAlignment="1">
      <alignment horizontal="center" vertical="center" wrapText="1"/>
    </xf>
    <xf numFmtId="166" fontId="4" fillId="0" borderId="14" xfId="0" applyNumberFormat="1" applyFont="1" applyBorder="1" applyAlignment="1" applyProtection="1">
      <alignment horizontal="center" vertical="center" wrapText="1"/>
      <protection locked="0"/>
    </xf>
    <xf numFmtId="166" fontId="4" fillId="0" borderId="15" xfId="0" applyNumberFormat="1" applyFont="1" applyBorder="1" applyAlignment="1" applyProtection="1">
      <alignment horizontal="center" vertical="center" wrapText="1"/>
      <protection locked="0"/>
    </xf>
    <xf numFmtId="9" fontId="4" fillId="0" borderId="14" xfId="4" applyFont="1" applyBorder="1" applyAlignment="1" applyProtection="1">
      <alignment horizontal="center" vertical="center" wrapText="1"/>
    </xf>
    <xf numFmtId="9" fontId="4" fillId="0" borderId="15" xfId="4" applyFont="1" applyBorder="1" applyAlignment="1" applyProtection="1">
      <alignment horizontal="center" vertical="center" wrapText="1"/>
    </xf>
    <xf numFmtId="166" fontId="4" fillId="0" borderId="14" xfId="3" applyNumberFormat="1" applyFont="1" applyBorder="1" applyAlignment="1" applyProtection="1">
      <alignment horizontal="center" vertical="center" wrapText="1"/>
    </xf>
    <xf numFmtId="166" fontId="4" fillId="0" borderId="15" xfId="3" applyNumberFormat="1" applyFont="1" applyBorder="1" applyAlignment="1" applyProtection="1">
      <alignment horizontal="center" vertical="center" wrapText="1"/>
    </xf>
    <xf numFmtId="0" fontId="15" fillId="3" borderId="0" xfId="0" applyFont="1" applyFill="1" applyAlignment="1" applyProtection="1">
      <alignment horizontal="left" vertical="center" wrapText="1"/>
      <protection locked="0"/>
    </xf>
    <xf numFmtId="0" fontId="6" fillId="0" borderId="19" xfId="0" applyNumberFormat="1" applyFont="1" applyBorder="1" applyAlignment="1" applyProtection="1">
      <alignment vertical="center" wrapText="1"/>
      <protection locked="0"/>
    </xf>
    <xf numFmtId="0" fontId="6" fillId="0" borderId="20" xfId="0" applyNumberFormat="1" applyFont="1" applyBorder="1" applyAlignment="1" applyProtection="1">
      <alignment vertical="center" wrapText="1"/>
      <protection locked="0"/>
    </xf>
    <xf numFmtId="0" fontId="6" fillId="0" borderId="21" xfId="0" applyNumberFormat="1" applyFont="1" applyBorder="1" applyAlignment="1" applyProtection="1">
      <alignment vertical="center" wrapText="1"/>
      <protection locked="0"/>
    </xf>
    <xf numFmtId="0" fontId="6" fillId="0" borderId="19"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16" xfId="0" applyFont="1" applyBorder="1" applyAlignment="1" applyProtection="1">
      <alignment horizontal="left" vertical="center" wrapText="1"/>
      <protection locked="0"/>
    </xf>
    <xf numFmtId="168" fontId="7" fillId="0" borderId="14" xfId="0" applyNumberFormat="1" applyFont="1" applyBorder="1" applyAlignment="1">
      <alignment horizontal="center" vertical="center"/>
    </xf>
    <xf numFmtId="168" fontId="7" fillId="0" borderId="22" xfId="0" applyNumberFormat="1" applyFont="1" applyBorder="1" applyAlignment="1">
      <alignment horizontal="center" vertical="center"/>
    </xf>
    <xf numFmtId="168" fontId="7" fillId="0" borderId="15" xfId="0" applyNumberFormat="1" applyFont="1" applyBorder="1" applyAlignment="1">
      <alignment horizontal="center" vertical="center"/>
    </xf>
    <xf numFmtId="0" fontId="6" fillId="4" borderId="16" xfId="0" applyFont="1" applyFill="1" applyBorder="1" applyAlignment="1" applyProtection="1">
      <alignment horizontal="left" vertical="center" wrapText="1"/>
      <protection locked="0"/>
    </xf>
    <xf numFmtId="0" fontId="4" fillId="0" borderId="16" xfId="0" applyFont="1" applyBorder="1" applyAlignment="1" applyProtection="1">
      <alignment horizontal="left"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166" fontId="4" fillId="0" borderId="22" xfId="0" applyNumberFormat="1" applyFont="1" applyBorder="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6" fillId="0" borderId="19" xfId="0" applyFont="1" applyBorder="1" applyAlignment="1" applyProtection="1">
      <alignment horizontal="left" vertical="center"/>
      <protection locked="0"/>
    </xf>
    <xf numFmtId="0" fontId="6" fillId="0" borderId="20" xfId="0" applyFont="1" applyBorder="1" applyAlignment="1" applyProtection="1">
      <alignment horizontal="left" vertical="center"/>
      <protection locked="0"/>
    </xf>
    <xf numFmtId="0" fontId="6" fillId="0" borderId="21" xfId="0" applyFont="1" applyBorder="1" applyAlignment="1" applyProtection="1">
      <alignment horizontal="left" vertical="center"/>
      <protection locked="0"/>
    </xf>
    <xf numFmtId="0" fontId="1" fillId="0" borderId="1" xfId="0" applyFont="1" applyBorder="1" applyAlignment="1">
      <alignment horizontal="left" vertical="center" wrapText="1"/>
    </xf>
    <xf numFmtId="169" fontId="7" fillId="0" borderId="14" xfId="0" applyNumberFormat="1" applyFont="1" applyFill="1" applyBorder="1" applyAlignment="1">
      <alignment horizontal="center" vertical="center" wrapText="1"/>
    </xf>
    <xf numFmtId="169" fontId="7" fillId="0" borderId="22" xfId="0" applyNumberFormat="1" applyFont="1" applyFill="1" applyBorder="1" applyAlignment="1">
      <alignment horizontal="center" vertical="center" wrapText="1"/>
    </xf>
    <xf numFmtId="169" fontId="7" fillId="0" borderId="15" xfId="0" applyNumberFormat="1" applyFont="1" applyFill="1" applyBorder="1" applyAlignment="1">
      <alignment horizontal="center" vertical="center" wrapText="1"/>
    </xf>
    <xf numFmtId="169" fontId="4" fillId="0" borderId="14" xfId="0" applyNumberFormat="1" applyFont="1" applyBorder="1" applyAlignment="1" applyProtection="1">
      <alignment horizontal="center" vertical="center" wrapText="1"/>
      <protection locked="0"/>
    </xf>
    <xf numFmtId="169" fontId="4" fillId="0" borderId="15" xfId="0" applyNumberFormat="1" applyFont="1" applyBorder="1" applyAlignment="1" applyProtection="1">
      <alignment horizontal="center" vertical="center" wrapText="1"/>
      <protection locked="0"/>
    </xf>
    <xf numFmtId="169" fontId="4" fillId="0" borderId="22" xfId="0" applyNumberFormat="1" applyFont="1" applyBorder="1" applyAlignment="1" applyProtection="1">
      <alignment horizontal="center" vertical="center" wrapText="1"/>
      <protection locked="0"/>
    </xf>
    <xf numFmtId="9" fontId="4" fillId="0" borderId="16" xfId="4" applyFont="1" applyBorder="1" applyAlignment="1" applyProtection="1">
      <alignment horizontal="center" vertical="center" wrapText="1"/>
    </xf>
    <xf numFmtId="9" fontId="4" fillId="0" borderId="22" xfId="4" applyFont="1" applyBorder="1" applyAlignment="1" applyProtection="1">
      <alignment horizontal="center" vertical="center" wrapText="1"/>
    </xf>
    <xf numFmtId="169" fontId="4" fillId="0" borderId="14" xfId="3" applyNumberFormat="1" applyFont="1" applyBorder="1" applyAlignment="1" applyProtection="1">
      <alignment horizontal="center" vertical="center" wrapText="1"/>
    </xf>
    <xf numFmtId="169" fontId="4" fillId="0" borderId="15" xfId="3" applyNumberFormat="1" applyFont="1" applyBorder="1" applyAlignment="1" applyProtection="1">
      <alignment horizontal="center" vertical="center" wrapText="1"/>
    </xf>
    <xf numFmtId="169" fontId="4" fillId="0" borderId="22" xfId="3" applyNumberFormat="1" applyFont="1" applyBorder="1" applyAlignment="1" applyProtection="1">
      <alignment horizontal="center" vertical="center" wrapText="1"/>
    </xf>
  </cellXfs>
  <cellStyles count="6">
    <cellStyle name="Euro" xfId="1"/>
    <cellStyle name="Euro 2" xfId="3"/>
    <cellStyle name="Normal" xfId="0" builtinId="0"/>
    <cellStyle name="Normal 2" xfId="2"/>
    <cellStyle name="Normal 2 2" xfId="5"/>
    <cellStyle name="Porcentaje" xfId="4" builtinId="5"/>
  </cellStyles>
  <dxfs count="0"/>
  <tableStyles count="0" defaultTableStyle="TableStyleMedium2" defaultPivotStyle="PivotStyleMedium9"/>
  <colors>
    <mruColors>
      <color rgb="FFDCDCF0"/>
      <color rgb="FFF3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2332688</xdr:colOff>
      <xdr:row>5</xdr:row>
      <xdr:rowOff>114300</xdr:rowOff>
    </xdr:to>
    <xdr:pic>
      <xdr:nvPicPr>
        <xdr:cNvPr id="2" name="2 Imagen">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0975"/>
          <a:ext cx="2332688" cy="838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2332688</xdr:colOff>
      <xdr:row>5</xdr:row>
      <xdr:rowOff>114300</xdr:rowOff>
    </xdr:to>
    <xdr:pic>
      <xdr:nvPicPr>
        <xdr:cNvPr id="2" name="2 Imagen">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180975"/>
          <a:ext cx="2332688" cy="8382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78" dT="2022-02-25T08:59:59.46" personId="{00000000-0000-0000-0000-000000000000}" id="{D53B0BCB-A902-4033-A495-3A788A779CE1}">
    <text>no coincideix l'import de licitació amb el que consta a la memoria</text>
  </threadedComment>
</ThreadedComment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5"/>
  <sheetViews>
    <sheetView showGridLines="0" workbookViewId="0">
      <selection activeCell="B23" sqref="B23"/>
    </sheetView>
  </sheetViews>
  <sheetFormatPr baseColWidth="10" defaultRowHeight="12.75"/>
  <cols>
    <col min="1" max="1" width="3.85546875" style="2" customWidth="1"/>
    <col min="2" max="2" width="105.28515625" style="2" customWidth="1"/>
    <col min="3" max="16384" width="11.42578125" style="2"/>
  </cols>
  <sheetData>
    <row r="4" spans="2:2" ht="62.25" customHeight="1">
      <c r="B4" s="1" t="s">
        <v>5</v>
      </c>
    </row>
    <row r="5" spans="2:2" ht="27">
      <c r="B5"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8"/>
  <sheetViews>
    <sheetView showGridLines="0" tabSelected="1" topLeftCell="A28" zoomScaleNormal="100" workbookViewId="0">
      <selection activeCell="F30" sqref="F30:F35"/>
    </sheetView>
  </sheetViews>
  <sheetFormatPr baseColWidth="10" defaultColWidth="53.140625" defaultRowHeight="14.25"/>
  <cols>
    <col min="1" max="1" width="18.28515625" style="4" customWidth="1"/>
    <col min="2" max="2" width="54.7109375" style="4" customWidth="1"/>
    <col min="3" max="3" width="22.85546875" style="4" customWidth="1"/>
    <col min="4" max="4" width="16.85546875" style="5" customWidth="1"/>
    <col min="5" max="5" width="17.28515625" style="15" customWidth="1"/>
    <col min="6" max="6" width="17.7109375" style="16" customWidth="1"/>
    <col min="7" max="7" width="14.5703125" style="16" customWidth="1"/>
    <col min="8" max="8" width="16.7109375" style="16" customWidth="1"/>
    <col min="9" max="9" width="16.7109375" style="17" customWidth="1"/>
    <col min="10" max="10" width="18.28515625" style="4" customWidth="1"/>
    <col min="11" max="11" width="21.42578125" style="4" customWidth="1"/>
    <col min="12" max="16384" width="53.140625" style="4"/>
  </cols>
  <sheetData>
    <row r="2" spans="1:9" ht="14.25" customHeight="1">
      <c r="E2" s="113" t="s">
        <v>93</v>
      </c>
      <c r="F2" s="113"/>
      <c r="G2" s="113"/>
      <c r="H2" s="113"/>
      <c r="I2" s="113"/>
    </row>
    <row r="8" spans="1:9" ht="23.25" customHeight="1">
      <c r="A8" s="130" t="s">
        <v>43</v>
      </c>
      <c r="B8" s="130"/>
      <c r="C8" s="130"/>
      <c r="D8" s="130"/>
      <c r="E8" s="130"/>
      <c r="F8" s="130"/>
      <c r="G8" s="130"/>
      <c r="H8" s="130"/>
      <c r="I8" s="130"/>
    </row>
    <row r="9" spans="1:9" ht="24.75" customHeight="1">
      <c r="A9" s="130"/>
      <c r="B9" s="130"/>
      <c r="C9" s="130"/>
      <c r="D9" s="130"/>
      <c r="E9" s="130"/>
      <c r="F9" s="130"/>
      <c r="G9" s="130"/>
      <c r="H9" s="130"/>
      <c r="I9" s="130"/>
    </row>
    <row r="10" spans="1:9" ht="15" thickBot="1"/>
    <row r="11" spans="1:9" s="11" customFormat="1" ht="49.5" customHeight="1" thickBot="1">
      <c r="A11" s="131" t="s">
        <v>84</v>
      </c>
      <c r="B11" s="132"/>
      <c r="C11" s="132"/>
      <c r="D11" s="132"/>
      <c r="E11" s="132"/>
      <c r="F11" s="132"/>
      <c r="G11" s="132"/>
      <c r="H11" s="132"/>
      <c r="I11" s="133"/>
    </row>
    <row r="12" spans="1:9" s="7" customFormat="1" ht="30.75" customHeight="1">
      <c r="A12" s="55" t="s">
        <v>19</v>
      </c>
      <c r="B12" s="55" t="s">
        <v>16</v>
      </c>
      <c r="C12" s="56" t="s">
        <v>79</v>
      </c>
      <c r="D12" s="57" t="s">
        <v>17</v>
      </c>
      <c r="E12" s="58" t="s">
        <v>29</v>
      </c>
      <c r="F12" s="66" t="s">
        <v>38</v>
      </c>
      <c r="G12" s="60" t="s">
        <v>31</v>
      </c>
      <c r="H12" s="60" t="s">
        <v>1</v>
      </c>
      <c r="I12" s="60" t="s">
        <v>41</v>
      </c>
    </row>
    <row r="13" spans="1:9" s="7" customFormat="1" ht="24.75" customHeight="1">
      <c r="A13" s="45">
        <v>34103</v>
      </c>
      <c r="B13" s="46" t="s">
        <v>20</v>
      </c>
      <c r="C13" s="96">
        <v>1</v>
      </c>
      <c r="D13" s="8">
        <v>195</v>
      </c>
      <c r="E13" s="103">
        <f>C13*D13</f>
        <v>195</v>
      </c>
      <c r="F13" s="8"/>
      <c r="G13" s="43">
        <f>C13*F13</f>
        <v>0</v>
      </c>
      <c r="H13" s="63">
        <v>0.21</v>
      </c>
      <c r="I13" s="95">
        <f>G13*H13+G13</f>
        <v>0</v>
      </c>
    </row>
    <row r="14" spans="1:9" s="7" customFormat="1" ht="24.75" customHeight="1">
      <c r="A14" s="45">
        <v>34107</v>
      </c>
      <c r="B14" s="46" t="s">
        <v>21</v>
      </c>
      <c r="C14" s="96">
        <v>9.0899999999999995E-2</v>
      </c>
      <c r="D14" s="8">
        <v>160</v>
      </c>
      <c r="E14" s="103">
        <f t="shared" ref="E14:E22" si="0">C14*D14</f>
        <v>14.543999999999999</v>
      </c>
      <c r="F14" s="8"/>
      <c r="G14" s="43">
        <f t="shared" ref="G14:G26" si="1">C14*F14</f>
        <v>0</v>
      </c>
      <c r="H14" s="63">
        <v>0.21</v>
      </c>
      <c r="I14" s="95">
        <f t="shared" ref="I14:I26" si="2">G14*H14+G14</f>
        <v>0</v>
      </c>
    </row>
    <row r="15" spans="1:9" s="7" customFormat="1" ht="24.75" customHeight="1">
      <c r="A15" s="45">
        <v>48311</v>
      </c>
      <c r="B15" s="47" t="s">
        <v>81</v>
      </c>
      <c r="C15" s="114">
        <v>0.2273</v>
      </c>
      <c r="D15" s="116">
        <v>130</v>
      </c>
      <c r="E15" s="118">
        <f t="shared" si="0"/>
        <v>29.548999999999999</v>
      </c>
      <c r="F15" s="116"/>
      <c r="G15" s="124">
        <f t="shared" si="1"/>
        <v>0</v>
      </c>
      <c r="H15" s="126">
        <v>0.21</v>
      </c>
      <c r="I15" s="128">
        <f t="shared" si="2"/>
        <v>0</v>
      </c>
    </row>
    <row r="16" spans="1:9" s="7" customFormat="1" ht="24.75" customHeight="1">
      <c r="A16" s="45" t="s">
        <v>80</v>
      </c>
      <c r="B16" s="47" t="s">
        <v>82</v>
      </c>
      <c r="C16" s="115"/>
      <c r="D16" s="117"/>
      <c r="E16" s="119"/>
      <c r="F16" s="117"/>
      <c r="G16" s="125"/>
      <c r="H16" s="127"/>
      <c r="I16" s="129"/>
    </row>
    <row r="17" spans="1:9" s="7" customFormat="1" ht="24.75" customHeight="1">
      <c r="A17" s="45" t="s">
        <v>22</v>
      </c>
      <c r="B17" s="46" t="s">
        <v>23</v>
      </c>
      <c r="C17" s="96">
        <v>0.1091</v>
      </c>
      <c r="D17" s="8">
        <v>170</v>
      </c>
      <c r="E17" s="103">
        <f t="shared" si="0"/>
        <v>18.547000000000001</v>
      </c>
      <c r="F17" s="8"/>
      <c r="G17" s="43">
        <f t="shared" si="1"/>
        <v>0</v>
      </c>
      <c r="H17" s="63">
        <v>0.21</v>
      </c>
      <c r="I17" s="95">
        <f t="shared" si="2"/>
        <v>0</v>
      </c>
    </row>
    <row r="18" spans="1:9" s="7" customFormat="1" ht="24.75" customHeight="1">
      <c r="A18" s="45" t="s">
        <v>22</v>
      </c>
      <c r="B18" s="71" t="s">
        <v>24</v>
      </c>
      <c r="C18" s="96">
        <v>0.97729999999999995</v>
      </c>
      <c r="D18" s="8">
        <v>90</v>
      </c>
      <c r="E18" s="103">
        <f t="shared" si="0"/>
        <v>87.956999999999994</v>
      </c>
      <c r="F18" s="8"/>
      <c r="G18" s="43">
        <f t="shared" si="1"/>
        <v>0</v>
      </c>
      <c r="H18" s="63">
        <v>0.21</v>
      </c>
      <c r="I18" s="95">
        <f t="shared" si="2"/>
        <v>0</v>
      </c>
    </row>
    <row r="19" spans="1:9" s="7" customFormat="1" ht="24.75" customHeight="1">
      <c r="A19" s="45">
        <v>34090</v>
      </c>
      <c r="B19" s="71" t="s">
        <v>25</v>
      </c>
      <c r="C19" s="96">
        <v>4.0899999999999999E-2</v>
      </c>
      <c r="D19" s="8">
        <v>195</v>
      </c>
      <c r="E19" s="103">
        <f t="shared" si="0"/>
        <v>7.9754999999999994</v>
      </c>
      <c r="F19" s="8"/>
      <c r="G19" s="43">
        <f t="shared" si="1"/>
        <v>0</v>
      </c>
      <c r="H19" s="63">
        <v>0.21</v>
      </c>
      <c r="I19" s="95">
        <f t="shared" si="2"/>
        <v>0</v>
      </c>
    </row>
    <row r="20" spans="1:9" s="7" customFormat="1" ht="24.75" customHeight="1">
      <c r="A20" s="45">
        <v>34106</v>
      </c>
      <c r="B20" s="71" t="s">
        <v>26</v>
      </c>
      <c r="C20" s="96">
        <v>9.0899999999999995E-2</v>
      </c>
      <c r="D20" s="8">
        <v>80</v>
      </c>
      <c r="E20" s="103">
        <f t="shared" si="0"/>
        <v>7.2719999999999994</v>
      </c>
      <c r="F20" s="8"/>
      <c r="G20" s="43">
        <f t="shared" si="1"/>
        <v>0</v>
      </c>
      <c r="H20" s="63">
        <v>0.21</v>
      </c>
      <c r="I20" s="95">
        <f t="shared" si="2"/>
        <v>0</v>
      </c>
    </row>
    <row r="21" spans="1:9" s="7" customFormat="1" ht="24.75" customHeight="1">
      <c r="A21" s="48">
        <v>34098</v>
      </c>
      <c r="B21" s="49" t="s">
        <v>28</v>
      </c>
      <c r="C21" s="96">
        <v>5.45E-2</v>
      </c>
      <c r="D21" s="8">
        <v>60</v>
      </c>
      <c r="E21" s="103">
        <f>C21*D21</f>
        <v>3.27</v>
      </c>
      <c r="F21" s="8"/>
      <c r="G21" s="43">
        <f>C21*F21</f>
        <v>0</v>
      </c>
      <c r="H21" s="63">
        <v>0.21</v>
      </c>
      <c r="I21" s="95">
        <f>G21*H21+G21</f>
        <v>0</v>
      </c>
    </row>
    <row r="22" spans="1:9" s="7" customFormat="1" ht="24.75" customHeight="1">
      <c r="A22" s="45">
        <v>40080</v>
      </c>
      <c r="B22" s="71" t="s">
        <v>69</v>
      </c>
      <c r="C22" s="96">
        <v>1</v>
      </c>
      <c r="D22" s="8">
        <v>16</v>
      </c>
      <c r="E22" s="103">
        <f t="shared" si="0"/>
        <v>16</v>
      </c>
      <c r="F22" s="8"/>
      <c r="G22" s="43">
        <f t="shared" si="1"/>
        <v>0</v>
      </c>
      <c r="H22" s="63">
        <v>0.21</v>
      </c>
      <c r="I22" s="95">
        <f t="shared" si="2"/>
        <v>0</v>
      </c>
    </row>
    <row r="23" spans="1:9" s="7" customFormat="1" ht="24.75" customHeight="1">
      <c r="A23" s="45" t="s">
        <v>22</v>
      </c>
      <c r="B23" s="71" t="s">
        <v>37</v>
      </c>
      <c r="C23" s="90">
        <v>9.1000000000000004E-3</v>
      </c>
      <c r="D23" s="8">
        <v>100</v>
      </c>
      <c r="E23" s="103">
        <f>C23*D23</f>
        <v>0.91</v>
      </c>
      <c r="F23" s="8"/>
      <c r="G23" s="43">
        <f t="shared" si="1"/>
        <v>0</v>
      </c>
      <c r="H23" s="63">
        <v>0.21</v>
      </c>
      <c r="I23" s="95">
        <f t="shared" si="2"/>
        <v>0</v>
      </c>
    </row>
    <row r="24" spans="1:9" s="7" customFormat="1" ht="24.75" customHeight="1">
      <c r="A24" s="48">
        <v>56748</v>
      </c>
      <c r="B24" s="54" t="s">
        <v>94</v>
      </c>
      <c r="C24" s="90">
        <v>2.2700000000000001E-2</v>
      </c>
      <c r="D24" s="8">
        <v>1650</v>
      </c>
      <c r="E24" s="103">
        <f>C24*D24</f>
        <v>37.455000000000005</v>
      </c>
      <c r="F24" s="8"/>
      <c r="G24" s="43">
        <f t="shared" si="1"/>
        <v>0</v>
      </c>
      <c r="H24" s="63">
        <v>0.21</v>
      </c>
      <c r="I24" s="95">
        <f t="shared" si="2"/>
        <v>0</v>
      </c>
    </row>
    <row r="25" spans="1:9" s="7" customFormat="1" ht="24.75" customHeight="1">
      <c r="A25" s="48">
        <v>56750</v>
      </c>
      <c r="B25" s="101" t="s">
        <v>92</v>
      </c>
      <c r="C25" s="90">
        <v>1.3599999999999999E-2</v>
      </c>
      <c r="D25" s="8">
        <v>500</v>
      </c>
      <c r="E25" s="103">
        <f>C25*D25</f>
        <v>6.8</v>
      </c>
      <c r="F25" s="8"/>
      <c r="G25" s="43">
        <f t="shared" si="1"/>
        <v>0</v>
      </c>
      <c r="H25" s="63">
        <v>0.21</v>
      </c>
      <c r="I25" s="95">
        <f t="shared" si="2"/>
        <v>0</v>
      </c>
    </row>
    <row r="26" spans="1:9" s="7" customFormat="1" ht="24.75" customHeight="1">
      <c r="A26" s="74">
        <v>56749</v>
      </c>
      <c r="B26" s="75" t="s">
        <v>71</v>
      </c>
      <c r="C26" s="90">
        <v>1.3599999999999999E-2</v>
      </c>
      <c r="D26" s="8">
        <v>500</v>
      </c>
      <c r="E26" s="103">
        <f>C26*D26</f>
        <v>6.8</v>
      </c>
      <c r="F26" s="8"/>
      <c r="G26" s="43">
        <f t="shared" si="1"/>
        <v>0</v>
      </c>
      <c r="H26" s="63">
        <v>0.21</v>
      </c>
      <c r="I26" s="95">
        <f t="shared" si="2"/>
        <v>0</v>
      </c>
    </row>
    <row r="27" spans="1:9" s="7" customFormat="1" ht="28.5" customHeight="1">
      <c r="A27" s="137" t="s">
        <v>74</v>
      </c>
      <c r="B27" s="137"/>
      <c r="C27" s="44"/>
      <c r="D27" s="44"/>
      <c r="E27" s="91">
        <f>SUM(E13:E26)</f>
        <v>432.07950000000005</v>
      </c>
      <c r="F27" s="77"/>
      <c r="G27" s="91">
        <f>SUM(G13:G26)</f>
        <v>0</v>
      </c>
      <c r="H27" s="14"/>
      <c r="I27" s="92">
        <f>SUM(I13:I26)</f>
        <v>0</v>
      </c>
    </row>
    <row r="28" spans="1:9" s="7" customFormat="1" ht="12" customHeight="1">
      <c r="A28" s="44"/>
      <c r="B28" s="44"/>
      <c r="C28" s="44"/>
      <c r="D28" s="44"/>
      <c r="E28" s="44"/>
      <c r="F28" s="12"/>
      <c r="G28" s="13"/>
      <c r="H28" s="14"/>
      <c r="I28" s="14"/>
    </row>
    <row r="29" spans="1:9" s="7" customFormat="1" ht="28.5" customHeight="1">
      <c r="A29" s="41" t="s">
        <v>19</v>
      </c>
      <c r="B29" s="41" t="s">
        <v>16</v>
      </c>
      <c r="C29" s="40" t="s">
        <v>18</v>
      </c>
      <c r="D29" s="42" t="s">
        <v>17</v>
      </c>
      <c r="E29" s="39" t="s">
        <v>29</v>
      </c>
      <c r="F29" s="67" t="s">
        <v>30</v>
      </c>
      <c r="G29" s="79" t="s">
        <v>31</v>
      </c>
      <c r="H29" s="79" t="s">
        <v>1</v>
      </c>
      <c r="I29" s="79" t="s">
        <v>41</v>
      </c>
    </row>
    <row r="30" spans="1:9" s="7" customFormat="1" ht="28.5" customHeight="1">
      <c r="A30" s="45" t="s">
        <v>22</v>
      </c>
      <c r="B30" s="46" t="s">
        <v>27</v>
      </c>
      <c r="C30" s="138">
        <v>0.17272999999999999</v>
      </c>
      <c r="D30" s="116">
        <v>1000</v>
      </c>
      <c r="E30" s="124">
        <f>C30*D30</f>
        <v>172.73</v>
      </c>
      <c r="F30" s="116"/>
      <c r="G30" s="120">
        <f>C30*F30</f>
        <v>0</v>
      </c>
      <c r="H30" s="104">
        <v>0.1</v>
      </c>
      <c r="I30" s="107">
        <f>G30*H30+G30</f>
        <v>0</v>
      </c>
    </row>
    <row r="31" spans="1:9" s="7" customFormat="1" ht="28.5" customHeight="1">
      <c r="A31" s="45" t="s">
        <v>22</v>
      </c>
      <c r="B31" s="46" t="s">
        <v>33</v>
      </c>
      <c r="C31" s="139"/>
      <c r="D31" s="123"/>
      <c r="E31" s="145"/>
      <c r="F31" s="123"/>
      <c r="G31" s="121"/>
      <c r="H31" s="105"/>
      <c r="I31" s="107"/>
    </row>
    <row r="32" spans="1:9" s="7" customFormat="1" ht="28.5" customHeight="1">
      <c r="A32" s="45" t="s">
        <v>22</v>
      </c>
      <c r="B32" s="46" t="s">
        <v>89</v>
      </c>
      <c r="C32" s="140"/>
      <c r="D32" s="117"/>
      <c r="E32" s="125"/>
      <c r="F32" s="117"/>
      <c r="G32" s="122"/>
      <c r="H32" s="106"/>
      <c r="I32" s="107"/>
    </row>
    <row r="33" spans="1:10" s="7" customFormat="1" ht="28.5" customHeight="1">
      <c r="A33" s="45" t="s">
        <v>22</v>
      </c>
      <c r="B33" s="46" t="s">
        <v>91</v>
      </c>
      <c r="C33" s="90">
        <v>0.2591</v>
      </c>
      <c r="D33" s="8">
        <v>125</v>
      </c>
      <c r="E33" s="43">
        <f>C33*D33</f>
        <v>32.387500000000003</v>
      </c>
      <c r="F33" s="8"/>
      <c r="G33" s="76">
        <f>C33*F33</f>
        <v>0</v>
      </c>
      <c r="H33" s="63">
        <v>0.1</v>
      </c>
      <c r="I33" s="10">
        <f>G33*H33+G33</f>
        <v>0</v>
      </c>
    </row>
    <row r="34" spans="1:10" s="7" customFormat="1" ht="28.5" customHeight="1">
      <c r="A34" s="45" t="s">
        <v>22</v>
      </c>
      <c r="B34" s="46" t="s">
        <v>35</v>
      </c>
      <c r="C34" s="90">
        <v>2.2700000000000001E-2</v>
      </c>
      <c r="D34" s="8">
        <v>175</v>
      </c>
      <c r="E34" s="43">
        <f t="shared" ref="E34:E35" si="3">C34*D34</f>
        <v>3.9725000000000001</v>
      </c>
      <c r="F34" s="8"/>
      <c r="G34" s="76">
        <f t="shared" ref="G34:G35" si="4">C34*F34</f>
        <v>0</v>
      </c>
      <c r="H34" s="63">
        <v>0.1</v>
      </c>
      <c r="I34" s="10">
        <f t="shared" ref="I34:I35" si="5">G34*H34+G34</f>
        <v>0</v>
      </c>
    </row>
    <row r="35" spans="1:10" s="53" customFormat="1" ht="28.5" customHeight="1">
      <c r="A35" s="45" t="s">
        <v>22</v>
      </c>
      <c r="B35" s="46" t="s">
        <v>36</v>
      </c>
      <c r="C35" s="87">
        <v>9.1000000000000004E-3</v>
      </c>
      <c r="D35" s="8">
        <v>70</v>
      </c>
      <c r="E35" s="43">
        <f t="shared" si="3"/>
        <v>0.63700000000000001</v>
      </c>
      <c r="F35" s="8"/>
      <c r="G35" s="76">
        <f t="shared" si="4"/>
        <v>0</v>
      </c>
      <c r="H35" s="63">
        <v>0.1</v>
      </c>
      <c r="I35" s="10">
        <f t="shared" si="5"/>
        <v>0</v>
      </c>
    </row>
    <row r="36" spans="1:10" s="7" customFormat="1" ht="28.5" customHeight="1">
      <c r="A36" s="137" t="s">
        <v>75</v>
      </c>
      <c r="B36" s="137"/>
      <c r="C36" s="44"/>
      <c r="D36" s="44"/>
      <c r="E36" s="91">
        <f>SUM(E30:E35)</f>
        <v>209.727</v>
      </c>
      <c r="F36" s="77"/>
      <c r="G36" s="91">
        <f>SUM(G30:G35)</f>
        <v>0</v>
      </c>
      <c r="H36" s="14"/>
      <c r="I36" s="92">
        <f>SUM(I30:I35)</f>
        <v>0</v>
      </c>
    </row>
    <row r="37" spans="1:10" s="7" customFormat="1" ht="28.5" customHeight="1" thickBot="1">
      <c r="A37" s="82"/>
      <c r="B37" s="82"/>
      <c r="C37" s="44"/>
      <c r="D37" s="44"/>
      <c r="E37" s="77"/>
      <c r="F37" s="77"/>
      <c r="G37" s="77"/>
      <c r="H37" s="14"/>
      <c r="I37" s="78"/>
      <c r="J37" s="83"/>
    </row>
    <row r="38" spans="1:10" s="7" customFormat="1" ht="30" customHeight="1" thickBot="1">
      <c r="A38" s="108" t="s">
        <v>77</v>
      </c>
      <c r="B38" s="109"/>
      <c r="C38" s="109"/>
      <c r="D38" s="109"/>
      <c r="E38" s="109"/>
      <c r="F38" s="109"/>
      <c r="G38" s="109"/>
      <c r="H38" s="109"/>
      <c r="I38" s="110"/>
    </row>
    <row r="39" spans="1:10" s="7" customFormat="1" ht="60" customHeight="1">
      <c r="A39" s="111" t="s">
        <v>42</v>
      </c>
      <c r="B39" s="111"/>
      <c r="C39" s="56" t="s">
        <v>10</v>
      </c>
      <c r="D39" s="61" t="s">
        <v>11</v>
      </c>
      <c r="E39" s="84" t="s">
        <v>72</v>
      </c>
      <c r="F39" s="84" t="s">
        <v>73</v>
      </c>
      <c r="G39" s="86" t="s">
        <v>1</v>
      </c>
      <c r="H39" s="85" t="s">
        <v>14</v>
      </c>
      <c r="I39" s="85" t="s">
        <v>15</v>
      </c>
    </row>
    <row r="40" spans="1:10" s="7" customFormat="1" ht="33.75" customHeight="1">
      <c r="A40" s="112"/>
      <c r="B40" s="112"/>
      <c r="C40" s="37">
        <v>220</v>
      </c>
      <c r="D40" s="8">
        <f>E27</f>
        <v>432.07950000000005</v>
      </c>
      <c r="E40" s="8">
        <f>G27</f>
        <v>0</v>
      </c>
      <c r="F40" s="8">
        <f t="shared" ref="F40:F41" si="6">E40*G40+E40</f>
        <v>0</v>
      </c>
      <c r="G40" s="9">
        <v>0.21</v>
      </c>
      <c r="H40" s="10">
        <f>C40*E40</f>
        <v>0</v>
      </c>
      <c r="I40" s="10">
        <f>F40*C40</f>
        <v>0</v>
      </c>
    </row>
    <row r="41" spans="1:10" s="11" customFormat="1" ht="32.25" customHeight="1">
      <c r="A41" s="112"/>
      <c r="B41" s="112"/>
      <c r="C41" s="37">
        <v>220</v>
      </c>
      <c r="D41" s="8">
        <f>E36</f>
        <v>209.727</v>
      </c>
      <c r="E41" s="8">
        <f>G36</f>
        <v>0</v>
      </c>
      <c r="F41" s="8">
        <f t="shared" si="6"/>
        <v>0</v>
      </c>
      <c r="G41" s="9">
        <v>0.1</v>
      </c>
      <c r="H41" s="10">
        <f>C41*E41</f>
        <v>0</v>
      </c>
      <c r="I41" s="10">
        <f>F41*C41</f>
        <v>0</v>
      </c>
    </row>
    <row r="42" spans="1:10" s="11" customFormat="1" ht="15" thickBot="1">
      <c r="B42" s="4"/>
      <c r="C42" s="4"/>
      <c r="D42" s="5"/>
      <c r="E42" s="15"/>
      <c r="F42" s="16"/>
      <c r="G42" s="16"/>
      <c r="H42" s="16"/>
      <c r="I42" s="17"/>
    </row>
    <row r="43" spans="1:10" ht="15">
      <c r="B43" s="18"/>
      <c r="C43" s="18"/>
      <c r="D43" s="19" t="s">
        <v>2</v>
      </c>
      <c r="E43" s="21"/>
      <c r="F43" s="20"/>
      <c r="G43" s="20"/>
      <c r="H43" s="20"/>
      <c r="I43" s="22">
        <f>H40+H41</f>
        <v>0</v>
      </c>
    </row>
    <row r="44" spans="1:10" s="18" customFormat="1" ht="15">
      <c r="D44" s="23" t="s">
        <v>0</v>
      </c>
      <c r="E44" s="25"/>
      <c r="F44" s="24"/>
      <c r="G44" s="24"/>
      <c r="H44" s="24"/>
      <c r="I44" s="26">
        <v>141197.43</v>
      </c>
    </row>
    <row r="45" spans="1:10" s="18" customFormat="1" ht="15">
      <c r="D45" s="27" t="s">
        <v>3</v>
      </c>
      <c r="E45" s="29"/>
      <c r="F45" s="28"/>
      <c r="G45" s="28"/>
      <c r="H45" s="28"/>
      <c r="I45" s="30">
        <f>I40+I41</f>
        <v>0</v>
      </c>
    </row>
    <row r="46" spans="1:10" s="18" customFormat="1" ht="15.75" thickBot="1">
      <c r="D46" s="31" t="s">
        <v>4</v>
      </c>
      <c r="E46" s="33"/>
      <c r="F46" s="32"/>
      <c r="G46" s="32"/>
      <c r="H46" s="32"/>
      <c r="I46" s="34">
        <f>I44-I43</f>
        <v>141197.43</v>
      </c>
    </row>
    <row r="47" spans="1:10" s="18" customFormat="1" ht="15" thickBot="1">
      <c r="B47" s="4"/>
      <c r="C47" s="4"/>
      <c r="D47" s="5"/>
      <c r="E47" s="15"/>
      <c r="F47" s="16"/>
      <c r="G47" s="16"/>
      <c r="H47" s="16"/>
      <c r="I47" s="17"/>
    </row>
    <row r="48" spans="1:10" ht="15">
      <c r="B48" s="65"/>
      <c r="D48" s="19" t="s">
        <v>6</v>
      </c>
      <c r="E48" s="21"/>
      <c r="F48" s="20"/>
      <c r="G48" s="20"/>
      <c r="H48" s="20"/>
      <c r="I48" s="22">
        <f>I43*2</f>
        <v>0</v>
      </c>
    </row>
    <row r="49" spans="1:10" ht="15">
      <c r="D49" s="23" t="s">
        <v>7</v>
      </c>
      <c r="E49" s="25"/>
      <c r="F49" s="24"/>
      <c r="G49" s="24"/>
      <c r="H49" s="24"/>
      <c r="I49" s="26">
        <f>I44*2</f>
        <v>282394.86</v>
      </c>
      <c r="J49" s="35"/>
    </row>
    <row r="50" spans="1:10" ht="15">
      <c r="D50" s="36" t="s">
        <v>8</v>
      </c>
      <c r="E50" s="29"/>
      <c r="F50" s="28"/>
      <c r="G50" s="28"/>
      <c r="H50" s="28"/>
      <c r="I50" s="30">
        <f>I45*2</f>
        <v>0</v>
      </c>
      <c r="J50" s="35"/>
    </row>
    <row r="51" spans="1:10" ht="15.75" thickBot="1">
      <c r="D51" s="31" t="s">
        <v>9</v>
      </c>
      <c r="E51" s="33"/>
      <c r="F51" s="32"/>
      <c r="G51" s="32"/>
      <c r="H51" s="32"/>
      <c r="I51" s="34">
        <f>I49-I48</f>
        <v>282394.86</v>
      </c>
    </row>
    <row r="52" spans="1:10">
      <c r="F52" s="4"/>
      <c r="G52" s="4"/>
      <c r="H52" s="4"/>
      <c r="I52" s="6"/>
    </row>
    <row r="53" spans="1:10" ht="22.5" customHeight="1">
      <c r="A53" s="141" t="s">
        <v>70</v>
      </c>
      <c r="B53" s="141"/>
      <c r="C53" s="42" t="s">
        <v>86</v>
      </c>
      <c r="D53" s="42" t="s">
        <v>87</v>
      </c>
      <c r="F53" s="4"/>
      <c r="G53" s="4"/>
      <c r="H53" s="4"/>
      <c r="I53" s="6"/>
    </row>
    <row r="54" spans="1:10" ht="23.25" customHeight="1">
      <c r="A54" s="142" t="s">
        <v>85</v>
      </c>
      <c r="B54" s="142"/>
      <c r="C54" s="143"/>
      <c r="D54" s="97" t="s">
        <v>90</v>
      </c>
      <c r="E54" s="4"/>
      <c r="F54" s="4"/>
      <c r="G54" s="4"/>
      <c r="H54" s="4"/>
      <c r="I54" s="6"/>
    </row>
    <row r="55" spans="1:10">
      <c r="A55" s="142"/>
      <c r="B55" s="142"/>
      <c r="C55" s="144"/>
      <c r="D55" s="98" t="s">
        <v>88</v>
      </c>
    </row>
    <row r="56" spans="1:10">
      <c r="A56" s="73"/>
      <c r="B56" s="73"/>
      <c r="D56" s="99"/>
    </row>
    <row r="57" spans="1:10" ht="15" thickBot="1">
      <c r="A57" s="73"/>
      <c r="B57" s="73"/>
      <c r="D57" s="99"/>
    </row>
    <row r="58" spans="1:10" ht="34.5" customHeight="1" thickBot="1">
      <c r="A58" s="134" t="s">
        <v>76</v>
      </c>
      <c r="B58" s="135"/>
      <c r="C58" s="135"/>
      <c r="D58" s="135"/>
      <c r="E58" s="136"/>
      <c r="F58" s="65"/>
      <c r="G58" s="65"/>
      <c r="H58" s="65"/>
    </row>
  </sheetData>
  <mergeCells count="25">
    <mergeCell ref="A58:E58"/>
    <mergeCell ref="A27:B27"/>
    <mergeCell ref="A36:B36"/>
    <mergeCell ref="D30:D32"/>
    <mergeCell ref="C30:C32"/>
    <mergeCell ref="A53:B53"/>
    <mergeCell ref="A54:B55"/>
    <mergeCell ref="C54:C55"/>
    <mergeCell ref="E30:E32"/>
    <mergeCell ref="H30:H32"/>
    <mergeCell ref="I30:I32"/>
    <mergeCell ref="A38:I38"/>
    <mergeCell ref="A39:B41"/>
    <mergeCell ref="E2:I2"/>
    <mergeCell ref="C15:C16"/>
    <mergeCell ref="D15:D16"/>
    <mergeCell ref="E15:E16"/>
    <mergeCell ref="G30:G32"/>
    <mergeCell ref="F15:F16"/>
    <mergeCell ref="F30:F32"/>
    <mergeCell ref="G15:G16"/>
    <mergeCell ref="H15:H16"/>
    <mergeCell ref="I15:I16"/>
    <mergeCell ref="A8:I9"/>
    <mergeCell ref="A11:I11"/>
  </mergeCells>
  <pageMargins left="0.19685039370078741" right="0.19685039370078741" top="0.15748031496062992" bottom="0.15748031496062992" header="0.31496062992125984" footer="0.15748031496062992"/>
  <pageSetup paperSize="8" scale="70" orientation="portrait" r:id="rId1"/>
  <headerFooter>
    <oddFooter xml:space="preserve">&amp;RNom de qui signa
Data i lloc
Sigantura </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56"/>
  <sheetViews>
    <sheetView showGridLines="0" topLeftCell="A34" zoomScaleNormal="100" workbookViewId="0">
      <selection activeCell="F31" sqref="F31"/>
    </sheetView>
  </sheetViews>
  <sheetFormatPr baseColWidth="10" defaultColWidth="53.140625" defaultRowHeight="14.25"/>
  <cols>
    <col min="1" max="1" width="18.28515625" style="4" customWidth="1"/>
    <col min="2" max="2" width="54.7109375" style="4" customWidth="1"/>
    <col min="3" max="3" width="22.85546875" style="4" customWidth="1"/>
    <col min="4" max="4" width="16.85546875" style="5" customWidth="1"/>
    <col min="5" max="5" width="17.28515625" style="15" customWidth="1"/>
    <col min="6" max="6" width="17.7109375" style="16" customWidth="1"/>
    <col min="7" max="7" width="14.5703125" style="16" customWidth="1"/>
    <col min="8" max="8" width="16.7109375" style="16" customWidth="1"/>
    <col min="9" max="9" width="15.85546875" style="17" bestFit="1" customWidth="1"/>
    <col min="10" max="10" width="11" style="4" customWidth="1"/>
    <col min="11" max="16384" width="53.140625" style="4"/>
  </cols>
  <sheetData>
    <row r="2" spans="1:9">
      <c r="E2" s="113" t="s">
        <v>93</v>
      </c>
      <c r="F2" s="113"/>
      <c r="G2" s="113"/>
      <c r="H2" s="113"/>
      <c r="I2" s="113"/>
    </row>
    <row r="8" spans="1:9" ht="23.25" customHeight="1">
      <c r="A8" s="146" t="s">
        <v>78</v>
      </c>
      <c r="B8" s="146"/>
      <c r="C8" s="146"/>
      <c r="D8" s="146"/>
      <c r="E8" s="146"/>
      <c r="F8" s="146"/>
      <c r="G8" s="146"/>
      <c r="H8" s="146"/>
      <c r="I8" s="146"/>
    </row>
    <row r="9" spans="1:9" ht="24.75" customHeight="1">
      <c r="A9" s="146"/>
      <c r="B9" s="146"/>
      <c r="C9" s="146"/>
      <c r="D9" s="146"/>
      <c r="E9" s="146"/>
      <c r="F9" s="146"/>
      <c r="G9" s="146"/>
      <c r="H9" s="146"/>
      <c r="I9" s="146"/>
    </row>
    <row r="10" spans="1:9" ht="15" thickBot="1"/>
    <row r="11" spans="1:9" s="11" customFormat="1" ht="36.75" customHeight="1" thickBot="1">
      <c r="A11" s="147" t="s">
        <v>39</v>
      </c>
      <c r="B11" s="148"/>
      <c r="C11" s="148"/>
      <c r="D11" s="148"/>
      <c r="E11" s="148"/>
      <c r="F11" s="148"/>
      <c r="G11" s="148"/>
      <c r="H11" s="148"/>
      <c r="I11" s="149"/>
    </row>
    <row r="12" spans="1:9" s="7" customFormat="1" ht="30.75" customHeight="1">
      <c r="A12" s="55" t="s">
        <v>19</v>
      </c>
      <c r="B12" s="55" t="s">
        <v>16</v>
      </c>
      <c r="C12" s="56" t="s">
        <v>34</v>
      </c>
      <c r="D12" s="57" t="s">
        <v>17</v>
      </c>
      <c r="E12" s="58" t="s">
        <v>29</v>
      </c>
      <c r="F12" s="59" t="s">
        <v>38</v>
      </c>
      <c r="G12" s="60" t="s">
        <v>31</v>
      </c>
      <c r="H12" s="100" t="s">
        <v>1</v>
      </c>
      <c r="I12" s="60" t="s">
        <v>41</v>
      </c>
    </row>
    <row r="13" spans="1:9" s="7" customFormat="1" ht="24.75" customHeight="1">
      <c r="A13" s="45" t="s">
        <v>44</v>
      </c>
      <c r="B13" s="71" t="s">
        <v>45</v>
      </c>
      <c r="C13" s="90">
        <v>1.1999999999999999E-3</v>
      </c>
      <c r="D13" s="8">
        <v>170</v>
      </c>
      <c r="E13" s="102">
        <f>C13*D13</f>
        <v>0.20399999999999999</v>
      </c>
      <c r="F13" s="8"/>
      <c r="G13" s="94">
        <f>F13*C13</f>
        <v>0</v>
      </c>
      <c r="H13" s="63">
        <v>0.21</v>
      </c>
      <c r="I13" s="93">
        <f>G13*H13+G13</f>
        <v>0</v>
      </c>
    </row>
    <row r="14" spans="1:9" s="7" customFormat="1" ht="24.75" customHeight="1">
      <c r="A14" s="45" t="s">
        <v>44</v>
      </c>
      <c r="B14" s="71" t="s">
        <v>46</v>
      </c>
      <c r="C14" s="90">
        <v>2E-3</v>
      </c>
      <c r="D14" s="8">
        <v>300</v>
      </c>
      <c r="E14" s="89">
        <f t="shared" ref="E14:E28" si="0">C14*D14</f>
        <v>0.6</v>
      </c>
      <c r="F14" s="8"/>
      <c r="G14" s="94">
        <f t="shared" ref="G14:G28" si="1">F14*C14</f>
        <v>0</v>
      </c>
      <c r="H14" s="63">
        <v>0.21</v>
      </c>
      <c r="I14" s="93">
        <f>G14*H14+G14</f>
        <v>0</v>
      </c>
    </row>
    <row r="15" spans="1:9" s="7" customFormat="1" ht="24.75" customHeight="1">
      <c r="A15" s="45" t="s">
        <v>48</v>
      </c>
      <c r="B15" s="71" t="s">
        <v>47</v>
      </c>
      <c r="C15" s="138">
        <v>0.29899999999999999</v>
      </c>
      <c r="D15" s="116">
        <v>10</v>
      </c>
      <c r="E15" s="151">
        <f t="shared" si="0"/>
        <v>2.9899999999999998</v>
      </c>
      <c r="F15" s="116"/>
      <c r="G15" s="154">
        <f t="shared" si="1"/>
        <v>0</v>
      </c>
      <c r="H15" s="126">
        <v>0.21</v>
      </c>
      <c r="I15" s="159">
        <f>G15*H15+G15</f>
        <v>0</v>
      </c>
    </row>
    <row r="16" spans="1:9" s="7" customFormat="1" ht="24.75" customHeight="1">
      <c r="A16" s="45" t="s">
        <v>44</v>
      </c>
      <c r="B16" s="71" t="s">
        <v>49</v>
      </c>
      <c r="C16" s="140"/>
      <c r="D16" s="117"/>
      <c r="E16" s="153"/>
      <c r="F16" s="117"/>
      <c r="G16" s="155"/>
      <c r="H16" s="127"/>
      <c r="I16" s="160"/>
    </row>
    <row r="17" spans="1:9" s="7" customFormat="1" ht="24.75" customHeight="1">
      <c r="A17" s="45">
        <v>34130</v>
      </c>
      <c r="B17" s="71" t="s">
        <v>50</v>
      </c>
      <c r="C17" s="138">
        <v>0.50419999999999998</v>
      </c>
      <c r="D17" s="116">
        <v>5.9</v>
      </c>
      <c r="E17" s="151">
        <f t="shared" si="0"/>
        <v>2.97478</v>
      </c>
      <c r="F17" s="116"/>
      <c r="G17" s="154">
        <f t="shared" si="1"/>
        <v>0</v>
      </c>
      <c r="H17" s="126">
        <v>0.21</v>
      </c>
      <c r="I17" s="159">
        <f>G17*H17+G17</f>
        <v>0</v>
      </c>
    </row>
    <row r="18" spans="1:9" s="7" customFormat="1" ht="24.75" customHeight="1">
      <c r="A18" s="45" t="s">
        <v>51</v>
      </c>
      <c r="B18" s="71" t="s">
        <v>52</v>
      </c>
      <c r="C18" s="139"/>
      <c r="D18" s="123"/>
      <c r="E18" s="152"/>
      <c r="F18" s="123"/>
      <c r="G18" s="156"/>
      <c r="H18" s="158"/>
      <c r="I18" s="161"/>
    </row>
    <row r="19" spans="1:9" s="7" customFormat="1" ht="24.75" customHeight="1">
      <c r="A19" s="45">
        <v>34129</v>
      </c>
      <c r="B19" s="71" t="s">
        <v>53</v>
      </c>
      <c r="C19" s="140"/>
      <c r="D19" s="117"/>
      <c r="E19" s="153"/>
      <c r="F19" s="117"/>
      <c r="G19" s="155"/>
      <c r="H19" s="127"/>
      <c r="I19" s="160"/>
    </row>
    <row r="20" spans="1:9" s="7" customFormat="1" ht="24.75" customHeight="1">
      <c r="A20" s="45">
        <v>34123</v>
      </c>
      <c r="B20" s="71" t="s">
        <v>54</v>
      </c>
      <c r="C20" s="90">
        <v>4.0500000000000001E-2</v>
      </c>
      <c r="D20" s="43">
        <v>13</v>
      </c>
      <c r="E20" s="89">
        <f t="shared" si="0"/>
        <v>0.52649999999999997</v>
      </c>
      <c r="F20" s="43"/>
      <c r="G20" s="94">
        <f t="shared" si="1"/>
        <v>0</v>
      </c>
      <c r="H20" s="63">
        <v>0.21</v>
      </c>
      <c r="I20" s="93">
        <f>G20*H20+G20</f>
        <v>0</v>
      </c>
    </row>
    <row r="21" spans="1:9" s="7" customFormat="1" ht="24.75" customHeight="1">
      <c r="A21" s="45">
        <v>34088</v>
      </c>
      <c r="B21" s="71" t="s">
        <v>55</v>
      </c>
      <c r="C21" s="90">
        <v>6.9999999999999999E-4</v>
      </c>
      <c r="D21" s="43">
        <v>150</v>
      </c>
      <c r="E21" s="89">
        <f t="shared" si="0"/>
        <v>0.105</v>
      </c>
      <c r="F21" s="43"/>
      <c r="G21" s="94">
        <f t="shared" si="1"/>
        <v>0</v>
      </c>
      <c r="H21" s="63">
        <v>0.21</v>
      </c>
      <c r="I21" s="93">
        <f t="shared" ref="I21:I25" si="2">G21*H21+G21</f>
        <v>0</v>
      </c>
    </row>
    <row r="22" spans="1:9" s="7" customFormat="1" ht="24.75" customHeight="1">
      <c r="A22" s="68">
        <v>34121</v>
      </c>
      <c r="B22" s="69" t="s">
        <v>56</v>
      </c>
      <c r="C22" s="90">
        <v>5.7000000000000002E-3</v>
      </c>
      <c r="D22" s="43">
        <v>100</v>
      </c>
      <c r="E22" s="89">
        <f t="shared" si="0"/>
        <v>0.57000000000000006</v>
      </c>
      <c r="F22" s="43"/>
      <c r="G22" s="94">
        <f t="shared" si="1"/>
        <v>0</v>
      </c>
      <c r="H22" s="63">
        <v>0.21</v>
      </c>
      <c r="I22" s="93">
        <f t="shared" si="2"/>
        <v>0</v>
      </c>
    </row>
    <row r="23" spans="1:9" s="7" customFormat="1" ht="24.75" customHeight="1">
      <c r="A23" s="70">
        <v>34120</v>
      </c>
      <c r="B23" s="69" t="s">
        <v>58</v>
      </c>
      <c r="C23" s="90">
        <v>6.1000000000000004E-3</v>
      </c>
      <c r="D23" s="43">
        <v>50</v>
      </c>
      <c r="E23" s="89">
        <f t="shared" si="0"/>
        <v>0.30499999999999999</v>
      </c>
      <c r="F23" s="43"/>
      <c r="G23" s="94">
        <f t="shared" si="1"/>
        <v>0</v>
      </c>
      <c r="H23" s="63">
        <v>0.21</v>
      </c>
      <c r="I23" s="93">
        <f t="shared" si="2"/>
        <v>0</v>
      </c>
    </row>
    <row r="24" spans="1:9" s="7" customFormat="1" ht="24.75" customHeight="1">
      <c r="A24" s="70">
        <v>34119</v>
      </c>
      <c r="B24" s="69" t="s">
        <v>59</v>
      </c>
      <c r="C24" s="90">
        <v>1E-4</v>
      </c>
      <c r="D24" s="43">
        <v>350</v>
      </c>
      <c r="E24" s="89">
        <f t="shared" si="0"/>
        <v>3.5000000000000003E-2</v>
      </c>
      <c r="F24" s="43"/>
      <c r="G24" s="94">
        <f t="shared" si="1"/>
        <v>0</v>
      </c>
      <c r="H24" s="63">
        <v>0.21</v>
      </c>
      <c r="I24" s="93">
        <f t="shared" si="2"/>
        <v>0</v>
      </c>
    </row>
    <row r="25" spans="1:9" s="7" customFormat="1" ht="24.75" customHeight="1">
      <c r="A25" s="70">
        <v>46971</v>
      </c>
      <c r="B25" s="69" t="s">
        <v>60</v>
      </c>
      <c r="C25" s="90">
        <v>1E-4</v>
      </c>
      <c r="D25" s="43">
        <v>105</v>
      </c>
      <c r="E25" s="89">
        <f t="shared" si="0"/>
        <v>1.0500000000000001E-2</v>
      </c>
      <c r="F25" s="43"/>
      <c r="G25" s="94">
        <f t="shared" si="1"/>
        <v>0</v>
      </c>
      <c r="H25" s="63">
        <v>0.21</v>
      </c>
      <c r="I25" s="93">
        <f t="shared" si="2"/>
        <v>0</v>
      </c>
    </row>
    <row r="26" spans="1:9" s="7" customFormat="1" ht="24.75" customHeight="1">
      <c r="A26" s="45">
        <v>34099</v>
      </c>
      <c r="B26" s="88" t="s">
        <v>61</v>
      </c>
      <c r="C26" s="138">
        <v>3.5000000000000001E-3</v>
      </c>
      <c r="D26" s="124">
        <v>75</v>
      </c>
      <c r="E26" s="151">
        <f t="shared" si="0"/>
        <v>0.26250000000000001</v>
      </c>
      <c r="F26" s="124"/>
      <c r="G26" s="154">
        <f t="shared" si="1"/>
        <v>0</v>
      </c>
      <c r="H26" s="126">
        <v>0.21</v>
      </c>
      <c r="I26" s="159">
        <f>G26*H26+G26</f>
        <v>0</v>
      </c>
    </row>
    <row r="27" spans="1:9" s="7" customFormat="1" ht="24.75" customHeight="1">
      <c r="A27" s="45" t="s">
        <v>64</v>
      </c>
      <c r="B27" s="88" t="s">
        <v>62</v>
      </c>
      <c r="C27" s="140"/>
      <c r="D27" s="125"/>
      <c r="E27" s="153"/>
      <c r="F27" s="125"/>
      <c r="G27" s="155"/>
      <c r="H27" s="127"/>
      <c r="I27" s="160"/>
    </row>
    <row r="28" spans="1:9" s="7" customFormat="1" ht="24.75" customHeight="1">
      <c r="A28" s="70">
        <v>34134</v>
      </c>
      <c r="B28" s="69" t="s">
        <v>63</v>
      </c>
      <c r="C28" s="90">
        <v>4.4999999999999997E-3</v>
      </c>
      <c r="D28" s="43">
        <v>100</v>
      </c>
      <c r="E28" s="89">
        <f t="shared" si="0"/>
        <v>0.44999999999999996</v>
      </c>
      <c r="F28" s="43"/>
      <c r="G28" s="94">
        <f t="shared" si="1"/>
        <v>0</v>
      </c>
      <c r="H28" s="63">
        <v>0.21</v>
      </c>
      <c r="I28" s="93">
        <f>G28*H28+G28</f>
        <v>0</v>
      </c>
    </row>
    <row r="29" spans="1:9" s="7" customFormat="1" ht="28.5" customHeight="1">
      <c r="A29" s="137" t="s">
        <v>32</v>
      </c>
      <c r="B29" s="137"/>
      <c r="C29" s="44"/>
      <c r="D29" s="44"/>
      <c r="E29" s="91">
        <f>SUM(E13:E28)</f>
        <v>9.0332799999999995</v>
      </c>
      <c r="F29" s="12"/>
      <c r="G29" s="91">
        <f>SUM(G13:G28)</f>
        <v>0</v>
      </c>
      <c r="H29" s="14"/>
      <c r="I29" s="92">
        <f>SUM(I13:I28)</f>
        <v>0</v>
      </c>
    </row>
    <row r="30" spans="1:9" s="7" customFormat="1" ht="12" customHeight="1">
      <c r="A30" s="44"/>
      <c r="B30" s="44"/>
      <c r="C30" s="44"/>
      <c r="D30" s="44"/>
      <c r="E30" s="44"/>
      <c r="F30" s="12"/>
      <c r="G30" s="13"/>
      <c r="H30" s="14"/>
      <c r="I30" s="14"/>
    </row>
    <row r="31" spans="1:9" s="7" customFormat="1" ht="28.5" customHeight="1">
      <c r="A31" s="41" t="s">
        <v>19</v>
      </c>
      <c r="B31" s="41" t="s">
        <v>16</v>
      </c>
      <c r="C31" s="40" t="s">
        <v>18</v>
      </c>
      <c r="D31" s="42" t="s">
        <v>17</v>
      </c>
      <c r="E31" s="39" t="s">
        <v>29</v>
      </c>
      <c r="F31" s="38" t="s">
        <v>30</v>
      </c>
      <c r="G31" s="50" t="s">
        <v>31</v>
      </c>
      <c r="H31" s="40" t="s">
        <v>1</v>
      </c>
      <c r="I31" s="79" t="s">
        <v>41</v>
      </c>
    </row>
    <row r="32" spans="1:9" s="7" customFormat="1" ht="28.5" customHeight="1">
      <c r="A32" s="45" t="s">
        <v>44</v>
      </c>
      <c r="B32" s="69" t="s">
        <v>57</v>
      </c>
      <c r="C32" s="72">
        <v>0.2074</v>
      </c>
      <c r="D32" s="43">
        <v>72.8</v>
      </c>
      <c r="E32" s="8">
        <f>C32*D32</f>
        <v>15.09872</v>
      </c>
      <c r="F32" s="43"/>
      <c r="G32" s="43">
        <f>C32*F32</f>
        <v>0</v>
      </c>
      <c r="H32" s="80">
        <v>0.1</v>
      </c>
      <c r="I32" s="81">
        <f>G32*H32+G32</f>
        <v>0</v>
      </c>
    </row>
    <row r="33" spans="1:9" s="7" customFormat="1" ht="28.5" customHeight="1">
      <c r="A33" s="45" t="s">
        <v>44</v>
      </c>
      <c r="B33" s="46" t="s">
        <v>65</v>
      </c>
      <c r="C33" s="72">
        <v>6.9999999999999999E-4</v>
      </c>
      <c r="D33" s="43">
        <v>1000</v>
      </c>
      <c r="E33" s="8">
        <f t="shared" ref="E33:E35" si="3">C33*D33</f>
        <v>0.7</v>
      </c>
      <c r="F33" s="43"/>
      <c r="G33" s="43">
        <f t="shared" ref="G33:G35" si="4">C33*F33</f>
        <v>0</v>
      </c>
      <c r="H33" s="80">
        <v>0.1</v>
      </c>
      <c r="I33" s="81">
        <f t="shared" ref="I33:I35" si="5">G33*H33+G33</f>
        <v>0</v>
      </c>
    </row>
    <row r="34" spans="1:9" s="7" customFormat="1" ht="28.5" customHeight="1">
      <c r="A34" s="45" t="s">
        <v>44</v>
      </c>
      <c r="B34" s="46" t="s">
        <v>66</v>
      </c>
      <c r="C34" s="72">
        <v>1.2999999999999999E-3</v>
      </c>
      <c r="D34" s="43">
        <v>1000</v>
      </c>
      <c r="E34" s="8">
        <f t="shared" si="3"/>
        <v>1.3</v>
      </c>
      <c r="F34" s="43"/>
      <c r="G34" s="43">
        <f t="shared" si="4"/>
        <v>0</v>
      </c>
      <c r="H34" s="80">
        <v>0.1</v>
      </c>
      <c r="I34" s="81">
        <f t="shared" si="5"/>
        <v>0</v>
      </c>
    </row>
    <row r="35" spans="1:9" s="7" customFormat="1" ht="28.5" customHeight="1">
      <c r="A35" s="45" t="s">
        <v>44</v>
      </c>
      <c r="B35" s="46" t="s">
        <v>67</v>
      </c>
      <c r="C35" s="143">
        <v>1.6999999999999999E-3</v>
      </c>
      <c r="D35" s="124">
        <v>1000</v>
      </c>
      <c r="E35" s="116">
        <f t="shared" si="3"/>
        <v>1.7</v>
      </c>
      <c r="F35" s="124"/>
      <c r="G35" s="124">
        <f t="shared" si="4"/>
        <v>0</v>
      </c>
      <c r="H35" s="157">
        <v>0.1</v>
      </c>
      <c r="I35" s="128">
        <f t="shared" si="5"/>
        <v>0</v>
      </c>
    </row>
    <row r="36" spans="1:9" s="53" customFormat="1" ht="28.5" customHeight="1">
      <c r="A36" s="45" t="s">
        <v>44</v>
      </c>
      <c r="B36" s="46" t="s">
        <v>68</v>
      </c>
      <c r="C36" s="144"/>
      <c r="D36" s="125"/>
      <c r="E36" s="117"/>
      <c r="F36" s="125"/>
      <c r="G36" s="125"/>
      <c r="H36" s="157"/>
      <c r="I36" s="129"/>
    </row>
    <row r="37" spans="1:9" s="7" customFormat="1" ht="28.5" customHeight="1">
      <c r="A37" s="137" t="s">
        <v>40</v>
      </c>
      <c r="B37" s="137"/>
      <c r="C37" s="44"/>
      <c r="D37" s="44"/>
      <c r="E37" s="91">
        <f>SUM(E32:E36)</f>
        <v>18.798719999999999</v>
      </c>
      <c r="F37" s="12"/>
      <c r="G37" s="91">
        <f>SUM(G32:G36)</f>
        <v>0</v>
      </c>
      <c r="H37" s="14"/>
      <c r="I37" s="92">
        <f>SUM(I32:I36)</f>
        <v>0</v>
      </c>
    </row>
    <row r="38" spans="1:9" s="7" customFormat="1" ht="28.5" customHeight="1">
      <c r="A38" s="51"/>
      <c r="B38" s="52"/>
      <c r="C38" s="44"/>
      <c r="D38" s="44"/>
      <c r="E38" s="44"/>
      <c r="F38" s="12"/>
      <c r="G38" s="13"/>
      <c r="H38" s="14"/>
      <c r="I38" s="14"/>
    </row>
    <row r="39" spans="1:9" s="7" customFormat="1" ht="28.5" customHeight="1" thickBot="1">
      <c r="A39" s="150"/>
      <c r="B39" s="150"/>
      <c r="C39" s="64"/>
      <c r="D39" s="64"/>
      <c r="E39" s="44"/>
      <c r="F39" s="12"/>
      <c r="G39" s="13"/>
      <c r="H39" s="14"/>
      <c r="I39" s="14"/>
    </row>
    <row r="40" spans="1:9" ht="31.5" customHeight="1" thickBot="1">
      <c r="A40" s="108" t="s">
        <v>77</v>
      </c>
      <c r="B40" s="109"/>
      <c r="C40" s="109"/>
      <c r="D40" s="109"/>
      <c r="E40" s="109"/>
      <c r="F40" s="109"/>
      <c r="G40" s="109"/>
      <c r="H40" s="109"/>
      <c r="I40" s="110"/>
    </row>
    <row r="41" spans="1:9" s="7" customFormat="1" ht="60" customHeight="1">
      <c r="A41" s="111" t="s">
        <v>83</v>
      </c>
      <c r="B41" s="111"/>
      <c r="C41" s="56" t="s">
        <v>10</v>
      </c>
      <c r="D41" s="61" t="s">
        <v>11</v>
      </c>
      <c r="E41" s="58" t="s">
        <v>12</v>
      </c>
      <c r="F41" s="58" t="s">
        <v>13</v>
      </c>
      <c r="G41" s="56" t="s">
        <v>1</v>
      </c>
      <c r="H41" s="62" t="s">
        <v>14</v>
      </c>
      <c r="I41" s="62" t="s">
        <v>15</v>
      </c>
    </row>
    <row r="42" spans="1:9" s="7" customFormat="1" ht="33.75" customHeight="1">
      <c r="A42" s="112"/>
      <c r="B42" s="112"/>
      <c r="C42" s="37">
        <v>9760</v>
      </c>
      <c r="D42" s="8">
        <f>E29</f>
        <v>9.0332799999999995</v>
      </c>
      <c r="E42" s="8">
        <f>G29</f>
        <v>0</v>
      </c>
      <c r="F42" s="8">
        <f t="shared" ref="F42:F43" si="6">E42*G42+E42</f>
        <v>0</v>
      </c>
      <c r="G42" s="9">
        <v>0.21</v>
      </c>
      <c r="H42" s="10">
        <f>C42*E42</f>
        <v>0</v>
      </c>
      <c r="I42" s="10">
        <f>F42*C42</f>
        <v>0</v>
      </c>
    </row>
    <row r="43" spans="1:9" s="11" customFormat="1" ht="32.25" customHeight="1">
      <c r="A43" s="112"/>
      <c r="B43" s="112"/>
      <c r="C43" s="37">
        <v>9760</v>
      </c>
      <c r="D43" s="8">
        <f>E37</f>
        <v>18.798719999999999</v>
      </c>
      <c r="E43" s="8">
        <f>G37</f>
        <v>0</v>
      </c>
      <c r="F43" s="8">
        <f t="shared" si="6"/>
        <v>0</v>
      </c>
      <c r="G43" s="9">
        <v>0.1</v>
      </c>
      <c r="H43" s="10">
        <f>C43*E43</f>
        <v>0</v>
      </c>
      <c r="I43" s="10">
        <f>F43*C43</f>
        <v>0</v>
      </c>
    </row>
    <row r="44" spans="1:9" s="11" customFormat="1" ht="15" thickBot="1">
      <c r="B44" s="4"/>
      <c r="C44" s="4"/>
      <c r="D44" s="5"/>
      <c r="E44" s="15"/>
      <c r="F44" s="16"/>
      <c r="G44" s="16"/>
      <c r="H44" s="16"/>
      <c r="I44" s="17"/>
    </row>
    <row r="45" spans="1:9" ht="15">
      <c r="B45" s="18"/>
      <c r="C45" s="18"/>
      <c r="D45" s="19" t="s">
        <v>2</v>
      </c>
      <c r="E45" s="21"/>
      <c r="F45" s="20"/>
      <c r="G45" s="20"/>
      <c r="H45" s="20"/>
      <c r="I45" s="22">
        <f>H42+H43</f>
        <v>0</v>
      </c>
    </row>
    <row r="46" spans="1:9" s="18" customFormat="1" ht="15">
      <c r="D46" s="23" t="s">
        <v>0</v>
      </c>
      <c r="E46" s="25"/>
      <c r="F46" s="24"/>
      <c r="G46" s="24"/>
      <c r="H46" s="24"/>
      <c r="I46" s="26">
        <v>271640.32000000001</v>
      </c>
    </row>
    <row r="47" spans="1:9" s="18" customFormat="1" ht="15">
      <c r="D47" s="27" t="s">
        <v>3</v>
      </c>
      <c r="E47" s="29"/>
      <c r="F47" s="28"/>
      <c r="G47" s="28"/>
      <c r="H47" s="28"/>
      <c r="I47" s="30">
        <f>I42+I43</f>
        <v>0</v>
      </c>
    </row>
    <row r="48" spans="1:9" s="18" customFormat="1" ht="15.75" thickBot="1">
      <c r="D48" s="31" t="s">
        <v>4</v>
      </c>
      <c r="E48" s="33"/>
      <c r="F48" s="32"/>
      <c r="G48" s="32"/>
      <c r="H48" s="32"/>
      <c r="I48" s="34">
        <f>I46-I45</f>
        <v>271640.32000000001</v>
      </c>
    </row>
    <row r="49" spans="2:10" s="18" customFormat="1" ht="15" thickBot="1">
      <c r="B49" s="4"/>
      <c r="C49" s="4"/>
      <c r="D49" s="5"/>
      <c r="E49" s="15"/>
      <c r="F49" s="16"/>
      <c r="G49" s="16"/>
      <c r="H49" s="16"/>
      <c r="I49" s="17"/>
    </row>
    <row r="50" spans="2:10" ht="15">
      <c r="D50" s="19" t="s">
        <v>6</v>
      </c>
      <c r="E50" s="21"/>
      <c r="F50" s="20"/>
      <c r="G50" s="20"/>
      <c r="H50" s="20"/>
      <c r="I50" s="22">
        <f>I45*2</f>
        <v>0</v>
      </c>
    </row>
    <row r="51" spans="2:10" ht="15">
      <c r="D51" s="23" t="s">
        <v>7</v>
      </c>
      <c r="E51" s="25"/>
      <c r="F51" s="24"/>
      <c r="G51" s="24"/>
      <c r="H51" s="24"/>
      <c r="I51" s="26">
        <f>I46*2</f>
        <v>543280.64000000001</v>
      </c>
      <c r="J51" s="35"/>
    </row>
    <row r="52" spans="2:10" ht="15">
      <c r="D52" s="36" t="s">
        <v>8</v>
      </c>
      <c r="E52" s="29"/>
      <c r="F52" s="28"/>
      <c r="G52" s="28"/>
      <c r="H52" s="28"/>
      <c r="I52" s="30">
        <f>I47*2</f>
        <v>0</v>
      </c>
      <c r="J52" s="35"/>
    </row>
    <row r="53" spans="2:10" ht="15.75" thickBot="1">
      <c r="D53" s="31" t="s">
        <v>9</v>
      </c>
      <c r="E53" s="33"/>
      <c r="F53" s="32"/>
      <c r="G53" s="32"/>
      <c r="H53" s="32"/>
      <c r="I53" s="34">
        <f>I51-I50</f>
        <v>543280.64000000001</v>
      </c>
    </row>
    <row r="54" spans="2:10">
      <c r="F54" s="4"/>
      <c r="G54" s="4"/>
      <c r="H54" s="4"/>
      <c r="I54" s="6"/>
    </row>
    <row r="55" spans="2:10">
      <c r="F55" s="4"/>
      <c r="G55" s="4"/>
      <c r="H55" s="4"/>
      <c r="I55" s="6"/>
    </row>
    <row r="56" spans="2:10">
      <c r="D56" s="4"/>
      <c r="E56" s="4"/>
      <c r="F56" s="4"/>
      <c r="G56" s="4"/>
      <c r="H56" s="4"/>
      <c r="I56" s="6"/>
    </row>
  </sheetData>
  <mergeCells count="36">
    <mergeCell ref="H35:H36"/>
    <mergeCell ref="I35:I36"/>
    <mergeCell ref="H15:H16"/>
    <mergeCell ref="H17:H19"/>
    <mergeCell ref="H26:H27"/>
    <mergeCell ref="I26:I27"/>
    <mergeCell ref="I15:I16"/>
    <mergeCell ref="I17:I19"/>
    <mergeCell ref="G17:G19"/>
    <mergeCell ref="F35:F36"/>
    <mergeCell ref="G35:G36"/>
    <mergeCell ref="G15:G16"/>
    <mergeCell ref="F17:F19"/>
    <mergeCell ref="F15:F16"/>
    <mergeCell ref="F26:F27"/>
    <mergeCell ref="E35:E36"/>
    <mergeCell ref="C26:C27"/>
    <mergeCell ref="D26:D27"/>
    <mergeCell ref="E26:E27"/>
    <mergeCell ref="G26:G27"/>
    <mergeCell ref="A40:I40"/>
    <mergeCell ref="A41:B43"/>
    <mergeCell ref="E2:I2"/>
    <mergeCell ref="A8:I9"/>
    <mergeCell ref="A11:I11"/>
    <mergeCell ref="A29:B29"/>
    <mergeCell ref="A37:B37"/>
    <mergeCell ref="A39:B39"/>
    <mergeCell ref="D15:D16"/>
    <mergeCell ref="D17:D19"/>
    <mergeCell ref="C17:C19"/>
    <mergeCell ref="C15:C16"/>
    <mergeCell ref="E17:E19"/>
    <mergeCell ref="E15:E16"/>
    <mergeCell ref="C35:C36"/>
    <mergeCell ref="D35:D36"/>
  </mergeCells>
  <pageMargins left="0.19685039370078741" right="0.19685039370078741" top="0.15748031496062992" bottom="0.15748031496062992" header="0.31496062992125984" footer="0.15748031496062992"/>
  <pageSetup paperSize="8" scale="70" orientation="portrait" r:id="rId1"/>
  <headerFooter>
    <oddFooter xml:space="preserve">&amp;RNom de qui signa
Data i lloc
Sigantura </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9" ma:contentTypeDescription="Crea un document nou" ma:contentTypeScope="" ma:versionID="a2fff43c65fa145d1fc3eed8399f2a1c">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188db6fde74b60135cca29cb0ea13dce"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_Flow_SignoffStatus" ma:index="29" nillable="true" ma:displayName="Estat S'ha finalitzat" ma:internalName="Estat_x0020_S_x0027_ha_x0020_finalitza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3ea03929-fffa-4420-b641-51a467d71321">464DZQEW6WJR-373865134-1269238</_dlc_DocId>
    <_dlc_DocIdUrl xmlns="3ea03929-fffa-4420-b641-51a467d71321">
      <Url>https://consorciorg.sharepoint.com/sites/ARXIU/_layouts/15/DocIdRedir.aspx?ID=464DZQEW6WJR-373865134-1269238</Url>
      <Description>464DZQEW6WJR-373865134-1269238</Description>
    </_dlc_DocIdUrl>
    <lcf76f155ced4ddcb4097134ff3c332f xmlns="9597665a-92a7-483f-88ba-7b1fdf7d8c07">
      <Terms xmlns="http://schemas.microsoft.com/office/infopath/2007/PartnerControls"/>
    </lcf76f155ced4ddcb4097134ff3c332f>
    <_Flow_SignoffStatus xmlns="9597665a-92a7-483f-88ba-7b1fdf7d8c07" xsi:nil="true"/>
    <TaxCatchAll xmlns="3ea03929-fffa-4420-b641-51a467d7132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7541FE5-53A5-4D49-8B26-D938D214C170}"/>
</file>

<file path=customXml/itemProps2.xml><?xml version="1.0" encoding="utf-8"?>
<ds:datastoreItem xmlns:ds="http://schemas.openxmlformats.org/officeDocument/2006/customXml" ds:itemID="{E00F75A7-A50A-4A81-91D2-EC5594B181B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9597665a-92a7-483f-88ba-7b1fdf7d8c07"/>
    <ds:schemaRef ds:uri="3ea03929-fffa-4420-b641-51a467d71321"/>
    <ds:schemaRef ds:uri="http://www.w3.org/XML/1998/namespace"/>
    <ds:schemaRef ds:uri="http://purl.org/dc/dcmitype/"/>
  </ds:schemaRefs>
</ds:datastoreItem>
</file>

<file path=customXml/itemProps3.xml><?xml version="1.0" encoding="utf-8"?>
<ds:datastoreItem xmlns:ds="http://schemas.openxmlformats.org/officeDocument/2006/customXml" ds:itemID="{B2D5AFC6-50AC-4AE3-A991-F013DEB755B8}">
  <ds:schemaRefs>
    <ds:schemaRef ds:uri="http://schemas.microsoft.com/sharepoint/v3/contenttype/forms"/>
  </ds:schemaRefs>
</ds:datastoreItem>
</file>

<file path=customXml/itemProps4.xml><?xml version="1.0" encoding="utf-8"?>
<ds:datastoreItem xmlns:ds="http://schemas.openxmlformats.org/officeDocument/2006/customXml" ds:itemID="{B895ED6C-ED15-44F3-BD87-453F5444EED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Instruccions</vt:lpstr>
      <vt:lpstr>LOT 1</vt:lpstr>
      <vt:lpstr> LOT 2</vt:lpstr>
      <vt:lpstr>' LOT 2'!Títulos_a_imprimir</vt:lpstr>
      <vt:lpstr>'LOT 1'!Títulos_a_imprimir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2024-02-05T13:29:35Z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0x0101006913A349E47E004585B3911EDCDCC725</vt:lpwstr>
  </property>
  <property fmtid="{D5CDD505-2E9C-101B-9397-08002B2CF9AE}" pid="3" name="_dlc_DocIdItemGuid">
    <vt:lpwstr>ddc845c1-ca0c-4b72-bebd-4c0991be1e23</vt:lpwstr>
  </property>
</Properties>
</file>