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4\1. PROCEDIMENTS OBERTS\10. 66_2024 SERVEI MANTENIMENT PCI\"/>
    </mc:Choice>
  </mc:AlternateContent>
  <bookViews>
    <workbookView xWindow="-120" yWindow="-120" windowWidth="29040" windowHeight="15840"/>
  </bookViews>
  <sheets>
    <sheet name="LOT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2" l="1"/>
  <c r="F73" i="2" s="1"/>
  <c r="F47" i="2"/>
  <c r="F67" i="2"/>
  <c r="F68" i="2"/>
  <c r="F70" i="2" l="1"/>
  <c r="H66" i="2"/>
  <c r="I66" i="2" s="1"/>
  <c r="E66" i="2"/>
  <c r="F66" i="2" s="1"/>
  <c r="H46" i="2"/>
  <c r="I46" i="2" s="1"/>
  <c r="E46" i="2"/>
  <c r="F46" i="2" s="1"/>
  <c r="H30" i="2"/>
  <c r="I30" i="2" s="1"/>
  <c r="E30" i="2"/>
  <c r="F30" i="2" s="1"/>
  <c r="H68" i="2" l="1"/>
  <c r="I68" i="2" s="1"/>
  <c r="I70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56" i="2"/>
  <c r="I56" i="2" s="1"/>
  <c r="E58" i="2"/>
  <c r="F58" i="2" s="1"/>
  <c r="H48" i="2"/>
  <c r="I48" i="2" s="1"/>
  <c r="I50" i="2" s="1"/>
  <c r="H43" i="2"/>
  <c r="I43" i="2" s="1"/>
  <c r="H44" i="2"/>
  <c r="I44" i="2" s="1"/>
  <c r="H45" i="2"/>
  <c r="I45" i="2" s="1"/>
  <c r="H41" i="2"/>
  <c r="I41" i="2" s="1"/>
  <c r="H42" i="2"/>
  <c r="I42" i="2" s="1"/>
  <c r="H40" i="2"/>
  <c r="I40" i="2" s="1"/>
  <c r="H32" i="2"/>
  <c r="I32" i="2" s="1"/>
  <c r="I34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19" i="2"/>
  <c r="I19" i="2" s="1"/>
  <c r="H11" i="2"/>
  <c r="I11" i="2" s="1"/>
  <c r="I13" i="2" s="1"/>
  <c r="H8" i="2"/>
  <c r="I8" i="2" s="1"/>
  <c r="H9" i="2"/>
  <c r="I9" i="2" s="1"/>
  <c r="H7" i="2"/>
  <c r="I7" i="2" s="1"/>
  <c r="H6" i="2"/>
  <c r="I6" i="2" s="1"/>
  <c r="I67" i="2" l="1"/>
  <c r="I71" i="2" s="1"/>
  <c r="I47" i="2"/>
  <c r="I31" i="2"/>
  <c r="I35" i="2" s="1"/>
  <c r="I10" i="2"/>
  <c r="I14" i="2" s="1"/>
  <c r="I51" i="2"/>
  <c r="I73" i="2" l="1"/>
  <c r="E62" i="2" l="1"/>
  <c r="F62" i="2" s="1"/>
  <c r="E63" i="2"/>
  <c r="F63" i="2" s="1"/>
  <c r="E64" i="2"/>
  <c r="F64" i="2" s="1"/>
  <c r="E65" i="2"/>
  <c r="F65" i="2" s="1"/>
  <c r="E61" i="2"/>
  <c r="F61" i="2" s="1"/>
  <c r="E69" i="2"/>
  <c r="E68" i="2"/>
  <c r="E60" i="2"/>
  <c r="F60" i="2" s="1"/>
  <c r="E59" i="2"/>
  <c r="F59" i="2" s="1"/>
  <c r="E57" i="2"/>
  <c r="F57" i="2" s="1"/>
  <c r="E56" i="2"/>
  <c r="F56" i="2" s="1"/>
  <c r="E44" i="2"/>
  <c r="F44" i="2" s="1"/>
  <c r="E45" i="2"/>
  <c r="F45" i="2" s="1"/>
  <c r="E43" i="2"/>
  <c r="F43" i="2" s="1"/>
  <c r="E49" i="2"/>
  <c r="F49" i="2" s="1"/>
  <c r="E48" i="2"/>
  <c r="F48" i="2" s="1"/>
  <c r="E42" i="2"/>
  <c r="F42" i="2" s="1"/>
  <c r="E41" i="2"/>
  <c r="F41" i="2" s="1"/>
  <c r="E40" i="2"/>
  <c r="F40" i="2" l="1"/>
  <c r="E33" i="2" l="1"/>
  <c r="E32" i="2"/>
  <c r="F32" i="2" s="1"/>
  <c r="E26" i="2"/>
  <c r="F26" i="2" s="1"/>
  <c r="E27" i="2"/>
  <c r="F27" i="2" s="1"/>
  <c r="E28" i="2"/>
  <c r="F28" i="2" s="1"/>
  <c r="E29" i="2"/>
  <c r="F29" i="2" s="1"/>
  <c r="E23" i="2"/>
  <c r="F23" i="2" s="1"/>
  <c r="E24" i="2"/>
  <c r="F24" i="2" s="1"/>
  <c r="E25" i="2"/>
  <c r="F25" i="2" s="1"/>
  <c r="E22" i="2"/>
  <c r="F22" i="2" s="1"/>
  <c r="E20" i="2"/>
  <c r="F20" i="2" s="1"/>
  <c r="E21" i="2"/>
  <c r="F21" i="2" s="1"/>
  <c r="E19" i="2"/>
  <c r="F19" i="2" s="1"/>
  <c r="E9" i="2"/>
  <c r="F9" i="2" s="1"/>
  <c r="E8" i="2"/>
  <c r="F8" i="2" s="1"/>
  <c r="E12" i="2"/>
  <c r="F12" i="2" s="1"/>
  <c r="E11" i="2"/>
  <c r="F11" i="2" s="1"/>
  <c r="E7" i="2"/>
  <c r="F7" i="2" s="1"/>
  <c r="E6" i="2"/>
  <c r="F6" i="2" s="1"/>
  <c r="F33" i="2" l="1"/>
  <c r="F34" i="2"/>
  <c r="F13" i="2"/>
</calcChain>
</file>

<file path=xl/sharedStrings.xml><?xml version="1.0" encoding="utf-8"?>
<sst xmlns="http://schemas.openxmlformats.org/spreadsheetml/2006/main" count="127" uniqueCount="53">
  <si>
    <t>ACTUACIÓ</t>
  </si>
  <si>
    <t>Periodicitat del servei (any)</t>
  </si>
  <si>
    <t>Import/element (€)</t>
  </si>
  <si>
    <t>nº elements</t>
  </si>
  <si>
    <t>Total servei</t>
  </si>
  <si>
    <t>TOTAL ANUAL</t>
  </si>
  <si>
    <t>Manteniment preventiu</t>
  </si>
  <si>
    <t>1 vegada cada 5 anys</t>
  </si>
  <si>
    <t>Pulsadors</t>
  </si>
  <si>
    <t>Sirenes</t>
  </si>
  <si>
    <t>Manteniment correctiu</t>
  </si>
  <si>
    <t>Hores operari</t>
  </si>
  <si>
    <t>Material manteniment correctiu</t>
  </si>
  <si>
    <t>TOTAL</t>
  </si>
  <si>
    <t>Sirenes interiors 24 V</t>
  </si>
  <si>
    <t>CENTRE DE SERVEIS EL PAPIIOL</t>
  </si>
  <si>
    <t>Extintor PI-6Kg(retimbrat)</t>
  </si>
  <si>
    <t>Extintor CO2  2 Kg (retimbrat)</t>
  </si>
  <si>
    <t>RESIDÈNCIA MONTESQUIU</t>
  </si>
  <si>
    <t>Extintor PG-ABC 6Kg(retimbrat)</t>
  </si>
  <si>
    <t>Centraleta analògica, CA 17200</t>
  </si>
  <si>
    <t>Extintor PG-ABC 6Kg (revisió)</t>
  </si>
  <si>
    <t>Extintor CO2  2 Kg (revisió)</t>
  </si>
  <si>
    <t>Ext. Auto.Escuma cuina 9 KG (revisió)</t>
  </si>
  <si>
    <t>Ext. Auto.Escuma cuina 9 KG (retimbrat)</t>
  </si>
  <si>
    <t>Polsadors manuals</t>
  </si>
  <si>
    <t>Detectors òptics de fum</t>
  </si>
  <si>
    <t>Bateries 12C 7A</t>
  </si>
  <si>
    <t>LOT 2</t>
  </si>
  <si>
    <t>RESIDÈNCIA CAN CODINA TONA</t>
  </si>
  <si>
    <t>Extintor ABC -6 kg (retimbrat)</t>
  </si>
  <si>
    <t>Extintor ABC-9Kg(retimbrat)</t>
  </si>
  <si>
    <t>Extintor ABC -6 kg (revisió)</t>
  </si>
  <si>
    <t>Extintor ABC-9Kg(revisió)</t>
  </si>
  <si>
    <t>Extintor PI-6Kg(revisió)</t>
  </si>
  <si>
    <t>HABITATGES TONA</t>
  </si>
  <si>
    <t>Bies 25</t>
  </si>
  <si>
    <t>Central d'incendi 6z Smartline</t>
  </si>
  <si>
    <t>Bateria de 12V 7A</t>
  </si>
  <si>
    <t>Detector termov. Conencional</t>
  </si>
  <si>
    <t xml:space="preserve">Oferta import/element </t>
  </si>
  <si>
    <t>Total Servei</t>
  </si>
  <si>
    <t>OFERTA EMPRESA LICITADORA</t>
  </si>
  <si>
    <t>Preu oferta</t>
  </si>
  <si>
    <t>Oferta M. Preventiu</t>
  </si>
  <si>
    <t>Oferta M. Correctiu</t>
  </si>
  <si>
    <t>Total oferta</t>
  </si>
  <si>
    <t>Revisiò trimetral</t>
  </si>
  <si>
    <t>4 vegades any (1 x trimetre)</t>
  </si>
  <si>
    <t>Revisió trimetral</t>
  </si>
  <si>
    <t>Total oferta LOT 2</t>
  </si>
  <si>
    <t>Total LOT 2; Serveis i residències Província de Barcelona</t>
  </si>
  <si>
    <t>* S'han de complimentar els preus unitaris de les caselles en groc. El preu que s'ha de posar a l'annex 2 en format word, és el sumatori dels diferents preus. Està fet el sumatori a sota del quadre.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</si>
</sst>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164" fontId="1" fillId="4" borderId="1" xfId="0" applyNumberFormat="1" applyFont="1" applyFill="1" applyBorder="1"/>
    <xf numFmtId="44" fontId="0" fillId="0" borderId="1" xfId="0" applyNumberFormat="1" applyBorder="1" applyAlignment="1">
      <alignment vertical="center"/>
    </xf>
    <xf numFmtId="44" fontId="1" fillId="4" borderId="1" xfId="0" applyNumberFormat="1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/>
    <xf numFmtId="164" fontId="0" fillId="0" borderId="0" xfId="0" applyNumberFormat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44" fontId="1" fillId="7" borderId="1" xfId="0" applyNumberFormat="1" applyFont="1" applyFill="1" applyBorder="1"/>
    <xf numFmtId="44" fontId="0" fillId="0" borderId="1" xfId="1" applyFont="1" applyBorder="1" applyAlignment="1">
      <alignment horizontal="center"/>
    </xf>
    <xf numFmtId="44" fontId="1" fillId="7" borderId="5" xfId="0" applyNumberFormat="1" applyFont="1" applyFill="1" applyBorder="1"/>
    <xf numFmtId="44" fontId="0" fillId="5" borderId="1" xfId="0" applyNumberFormat="1" applyFill="1" applyBorder="1" applyProtection="1">
      <protection locked="0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" fillId="5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workbookViewId="0">
      <selection activeCell="B8" sqref="B8"/>
    </sheetView>
  </sheetViews>
  <sheetFormatPr baseColWidth="10" defaultRowHeight="15" x14ac:dyDescent="0.25"/>
  <cols>
    <col min="1" max="1" width="36.42578125" bestFit="1" customWidth="1"/>
    <col min="2" max="2" width="25.7109375" bestFit="1" customWidth="1"/>
    <col min="3" max="3" width="16.5703125" customWidth="1"/>
    <col min="8" max="8" width="17.5703125" customWidth="1"/>
    <col min="9" max="9" width="11.42578125" bestFit="1" customWidth="1"/>
    <col min="10" max="10" width="6.5703125" customWidth="1"/>
    <col min="11" max="11" width="31.5703125" customWidth="1"/>
  </cols>
  <sheetData>
    <row r="1" spans="1:14" x14ac:dyDescent="0.25">
      <c r="A1" s="35" t="s">
        <v>28</v>
      </c>
      <c r="B1" s="35"/>
      <c r="C1" s="35"/>
      <c r="D1" s="35"/>
      <c r="E1" s="35"/>
      <c r="F1" s="35"/>
      <c r="L1" s="1"/>
      <c r="M1" s="1"/>
      <c r="N1" s="1"/>
    </row>
    <row r="3" spans="1:14" x14ac:dyDescent="0.25">
      <c r="A3" s="16" t="s">
        <v>15</v>
      </c>
      <c r="B3" s="16"/>
      <c r="C3" s="16"/>
      <c r="D3" s="16"/>
      <c r="E3" s="16"/>
      <c r="F3" s="16"/>
      <c r="G3" s="29" t="s">
        <v>42</v>
      </c>
      <c r="H3" s="29"/>
      <c r="I3" s="29"/>
    </row>
    <row r="4" spans="1:14" ht="30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43</v>
      </c>
      <c r="H4" s="19" t="s">
        <v>40</v>
      </c>
      <c r="I4" s="20" t="s">
        <v>41</v>
      </c>
    </row>
    <row r="5" spans="1:14" x14ac:dyDescent="0.25">
      <c r="A5" s="17" t="s">
        <v>6</v>
      </c>
      <c r="B5" s="36"/>
      <c r="C5" s="37"/>
      <c r="D5" s="37"/>
      <c r="E5" s="37"/>
      <c r="F5" s="38"/>
      <c r="G5" s="30"/>
      <c r="H5" s="31"/>
      <c r="I5" s="32"/>
      <c r="K5" s="34" t="s">
        <v>52</v>
      </c>
    </row>
    <row r="6" spans="1:14" x14ac:dyDescent="0.25">
      <c r="A6" s="2" t="s">
        <v>16</v>
      </c>
      <c r="B6" s="3" t="s">
        <v>7</v>
      </c>
      <c r="C6" s="8">
        <v>38.35</v>
      </c>
      <c r="D6" s="5">
        <v>6</v>
      </c>
      <c r="E6" s="8">
        <f>+(C6*D6)*40%</f>
        <v>92.04000000000002</v>
      </c>
      <c r="F6" s="8">
        <f>E6</f>
        <v>92.04000000000002</v>
      </c>
      <c r="G6" s="25"/>
      <c r="H6" s="21">
        <f>IF(G6&gt;C6,"ERROR PREU",ROUND(G6,2))</f>
        <v>0</v>
      </c>
      <c r="I6" s="23">
        <f>(H6*D6)*0.4</f>
        <v>0</v>
      </c>
      <c r="K6" s="34"/>
    </row>
    <row r="7" spans="1:14" x14ac:dyDescent="0.25">
      <c r="A7" s="2" t="s">
        <v>17</v>
      </c>
      <c r="B7" s="3" t="s">
        <v>7</v>
      </c>
      <c r="C7" s="8">
        <v>38.35</v>
      </c>
      <c r="D7" s="5">
        <v>4</v>
      </c>
      <c r="E7" s="8">
        <f t="shared" ref="E7" si="0">+(C7*D7)*40%</f>
        <v>61.360000000000007</v>
      </c>
      <c r="F7" s="8">
        <f t="shared" ref="F7:F9" si="1">E7</f>
        <v>61.360000000000007</v>
      </c>
      <c r="G7" s="25"/>
      <c r="H7" s="21">
        <f>IF(G7&gt;C7,"ERROR PREU",ROUND(G7,2))</f>
        <v>0</v>
      </c>
      <c r="I7" s="23">
        <f>(H7*D7)*0.4</f>
        <v>0</v>
      </c>
      <c r="K7" s="34"/>
    </row>
    <row r="8" spans="1:14" x14ac:dyDescent="0.25">
      <c r="A8" s="2" t="s">
        <v>34</v>
      </c>
      <c r="B8" s="3">
        <v>1</v>
      </c>
      <c r="C8" s="8">
        <v>9.9</v>
      </c>
      <c r="D8" s="5">
        <v>6</v>
      </c>
      <c r="E8" s="8">
        <f>+C8*D8</f>
        <v>59.400000000000006</v>
      </c>
      <c r="F8" s="8">
        <f t="shared" si="1"/>
        <v>59.400000000000006</v>
      </c>
      <c r="G8" s="25"/>
      <c r="H8" s="21">
        <f t="shared" ref="H8:H9" si="2">IF(G8&gt;C8,"ERROR PREU",ROUND(G8,2))</f>
        <v>0</v>
      </c>
      <c r="I8" s="23">
        <f>(H8*D8)</f>
        <v>0</v>
      </c>
      <c r="K8" s="34"/>
    </row>
    <row r="9" spans="1:14" x14ac:dyDescent="0.25">
      <c r="A9" s="2" t="s">
        <v>22</v>
      </c>
      <c r="B9" s="3">
        <v>1</v>
      </c>
      <c r="C9" s="8">
        <v>9.9</v>
      </c>
      <c r="D9" s="5">
        <v>4</v>
      </c>
      <c r="E9" s="8">
        <f>+C9*D9</f>
        <v>39.6</v>
      </c>
      <c r="F9" s="8">
        <f t="shared" si="1"/>
        <v>39.6</v>
      </c>
      <c r="G9" s="25"/>
      <c r="H9" s="21">
        <f t="shared" si="2"/>
        <v>0</v>
      </c>
      <c r="I9" s="23">
        <f>(H9*D9)</f>
        <v>0</v>
      </c>
      <c r="K9" s="34"/>
    </row>
    <row r="10" spans="1:14" x14ac:dyDescent="0.25">
      <c r="A10" s="17" t="s">
        <v>10</v>
      </c>
      <c r="B10" s="36"/>
      <c r="C10" s="37"/>
      <c r="D10" s="37"/>
      <c r="E10" s="37"/>
      <c r="F10" s="38"/>
      <c r="G10" s="26" t="s">
        <v>44</v>
      </c>
      <c r="H10" s="27"/>
      <c r="I10" s="22">
        <f>SUM(I6:I9)</f>
        <v>0</v>
      </c>
      <c r="K10" s="34"/>
    </row>
    <row r="11" spans="1:14" x14ac:dyDescent="0.25">
      <c r="A11" s="2" t="s">
        <v>11</v>
      </c>
      <c r="B11" s="4"/>
      <c r="C11" s="11">
        <v>45</v>
      </c>
      <c r="D11" s="5">
        <v>12</v>
      </c>
      <c r="E11" s="7">
        <f>+C11*D11</f>
        <v>540</v>
      </c>
      <c r="F11" s="7">
        <f>E11</f>
        <v>540</v>
      </c>
      <c r="G11" s="25"/>
      <c r="H11" s="21">
        <f t="shared" ref="H11" si="3">IF(G11&gt;C11,"ERROR PREU",ROUND(G11,2))</f>
        <v>0</v>
      </c>
      <c r="I11" s="4">
        <f>H11*D11</f>
        <v>0</v>
      </c>
      <c r="K11" s="34"/>
    </row>
    <row r="12" spans="1:14" x14ac:dyDescent="0.25">
      <c r="A12" s="2" t="s">
        <v>12</v>
      </c>
      <c r="B12" s="4"/>
      <c r="C12" s="11">
        <v>50</v>
      </c>
      <c r="D12" s="5">
        <v>10</v>
      </c>
      <c r="E12" s="7">
        <f>+C12*D12</f>
        <v>500</v>
      </c>
      <c r="F12" s="7">
        <f>E12</f>
        <v>500</v>
      </c>
      <c r="G12" s="4"/>
      <c r="H12" s="4"/>
      <c r="I12" s="4">
        <v>500</v>
      </c>
      <c r="K12" s="34"/>
    </row>
    <row r="13" spans="1:14" x14ac:dyDescent="0.25">
      <c r="A13" s="13" t="s">
        <v>13</v>
      </c>
      <c r="B13" s="14"/>
      <c r="C13" s="14"/>
      <c r="D13" s="14"/>
      <c r="E13" s="15"/>
      <c r="F13" s="12">
        <f>+E6+E7+E8+E9+E11+E12</f>
        <v>1292.4000000000001</v>
      </c>
      <c r="G13" s="26" t="s">
        <v>45</v>
      </c>
      <c r="H13" s="27"/>
      <c r="I13" s="22">
        <f>SUM(I11:I12)</f>
        <v>500</v>
      </c>
      <c r="J13" s="18"/>
      <c r="K13" s="34"/>
    </row>
    <row r="14" spans="1:14" x14ac:dyDescent="0.25">
      <c r="G14" s="28" t="s">
        <v>46</v>
      </c>
      <c r="H14" s="28"/>
      <c r="I14" s="7">
        <f>I13+I10</f>
        <v>500</v>
      </c>
      <c r="K14" s="34"/>
    </row>
    <row r="15" spans="1:14" x14ac:dyDescent="0.25">
      <c r="K15" s="34"/>
    </row>
    <row r="16" spans="1:14" x14ac:dyDescent="0.25">
      <c r="A16" s="16" t="s">
        <v>18</v>
      </c>
      <c r="B16" s="16"/>
      <c r="C16" s="16"/>
      <c r="D16" s="16"/>
      <c r="E16" s="16"/>
      <c r="F16" s="16"/>
      <c r="G16" s="29" t="s">
        <v>42</v>
      </c>
      <c r="H16" s="29"/>
      <c r="I16" s="29"/>
    </row>
    <row r="17" spans="1:9" ht="30" x14ac:dyDescent="0.25">
      <c r="A17" s="6" t="s">
        <v>0</v>
      </c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43</v>
      </c>
      <c r="H17" s="19" t="s">
        <v>40</v>
      </c>
      <c r="I17" s="20" t="s">
        <v>41</v>
      </c>
    </row>
    <row r="18" spans="1:9" x14ac:dyDescent="0.25">
      <c r="A18" s="17" t="s">
        <v>6</v>
      </c>
      <c r="B18" s="36"/>
      <c r="C18" s="37"/>
      <c r="D18" s="37"/>
      <c r="E18" s="37"/>
      <c r="F18" s="38"/>
      <c r="G18" s="30"/>
      <c r="H18" s="31"/>
      <c r="I18" s="32"/>
    </row>
    <row r="19" spans="1:9" x14ac:dyDescent="0.25">
      <c r="A19" s="2" t="s">
        <v>19</v>
      </c>
      <c r="B19" s="3" t="s">
        <v>7</v>
      </c>
      <c r="C19" s="8">
        <v>38.35</v>
      </c>
      <c r="D19" s="5">
        <v>9</v>
      </c>
      <c r="E19" s="8">
        <f>+(C19*D19)*40%</f>
        <v>138.06000000000003</v>
      </c>
      <c r="F19" s="8">
        <f>E19</f>
        <v>138.06000000000003</v>
      </c>
      <c r="G19" s="25"/>
      <c r="H19" s="21">
        <f>IF(G19&gt;C19,"ERROR PREU",ROUND(G19,2))</f>
        <v>0</v>
      </c>
      <c r="I19" s="23">
        <f>(H19*D19)*0.4</f>
        <v>0</v>
      </c>
    </row>
    <row r="20" spans="1:9" x14ac:dyDescent="0.25">
      <c r="A20" s="2" t="s">
        <v>17</v>
      </c>
      <c r="B20" s="3" t="s">
        <v>7</v>
      </c>
      <c r="C20" s="8">
        <v>38.35</v>
      </c>
      <c r="D20" s="5">
        <v>1</v>
      </c>
      <c r="E20" s="8">
        <f t="shared" ref="E20:E21" si="4">+(C20*D20)*40%</f>
        <v>15.340000000000002</v>
      </c>
      <c r="F20" s="8">
        <f t="shared" ref="F20:F30" si="5">E20</f>
        <v>15.340000000000002</v>
      </c>
      <c r="G20" s="25"/>
      <c r="H20" s="21">
        <f t="shared" ref="H20:H30" si="6">IF(G20&gt;C20,"ERROR PREU",ROUND(G20,2))</f>
        <v>0</v>
      </c>
      <c r="I20" s="23">
        <f t="shared" ref="I20:I21" si="7">(H20*D20)*0.4</f>
        <v>0</v>
      </c>
    </row>
    <row r="21" spans="1:9" x14ac:dyDescent="0.25">
      <c r="A21" s="2" t="s">
        <v>24</v>
      </c>
      <c r="B21" s="3" t="s">
        <v>7</v>
      </c>
      <c r="C21" s="8">
        <v>140</v>
      </c>
      <c r="D21" s="5">
        <v>1</v>
      </c>
      <c r="E21" s="8">
        <f t="shared" si="4"/>
        <v>56</v>
      </c>
      <c r="F21" s="8">
        <f t="shared" si="5"/>
        <v>56</v>
      </c>
      <c r="G21" s="25"/>
      <c r="H21" s="21">
        <f t="shared" si="6"/>
        <v>0</v>
      </c>
      <c r="I21" s="23">
        <f t="shared" si="7"/>
        <v>0</v>
      </c>
    </row>
    <row r="22" spans="1:9" x14ac:dyDescent="0.25">
      <c r="A22" s="2" t="s">
        <v>21</v>
      </c>
      <c r="B22" s="3">
        <v>1</v>
      </c>
      <c r="C22" s="8">
        <v>9.9</v>
      </c>
      <c r="D22" s="5">
        <v>9</v>
      </c>
      <c r="E22" s="8">
        <f>+C22*D22</f>
        <v>89.100000000000009</v>
      </c>
      <c r="F22" s="8">
        <f t="shared" si="5"/>
        <v>89.100000000000009</v>
      </c>
      <c r="G22" s="25"/>
      <c r="H22" s="21">
        <f t="shared" si="6"/>
        <v>0</v>
      </c>
      <c r="I22" s="23">
        <f>(H22*D22)</f>
        <v>0</v>
      </c>
    </row>
    <row r="23" spans="1:9" x14ac:dyDescent="0.25">
      <c r="A23" s="2" t="s">
        <v>22</v>
      </c>
      <c r="B23" s="3">
        <v>1</v>
      </c>
      <c r="C23" s="8">
        <v>9.9</v>
      </c>
      <c r="D23" s="5">
        <v>1</v>
      </c>
      <c r="E23" s="8">
        <f t="shared" ref="E23:E30" si="8">+C23*D23</f>
        <v>9.9</v>
      </c>
      <c r="F23" s="8">
        <f t="shared" si="5"/>
        <v>9.9</v>
      </c>
      <c r="G23" s="25"/>
      <c r="H23" s="21">
        <f t="shared" si="6"/>
        <v>0</v>
      </c>
      <c r="I23" s="23">
        <f t="shared" ref="I23:I29" si="9">(H23*D23)</f>
        <v>0</v>
      </c>
    </row>
    <row r="24" spans="1:9" x14ac:dyDescent="0.25">
      <c r="A24" s="2" t="s">
        <v>23</v>
      </c>
      <c r="B24" s="3">
        <v>1</v>
      </c>
      <c r="C24" s="8">
        <v>140</v>
      </c>
      <c r="D24" s="5">
        <v>1</v>
      </c>
      <c r="E24" s="8">
        <f t="shared" si="8"/>
        <v>140</v>
      </c>
      <c r="F24" s="8">
        <f t="shared" si="5"/>
        <v>140</v>
      </c>
      <c r="G24" s="25"/>
      <c r="H24" s="21">
        <f t="shared" si="6"/>
        <v>0</v>
      </c>
      <c r="I24" s="23">
        <f t="shared" si="9"/>
        <v>0</v>
      </c>
    </row>
    <row r="25" spans="1:9" x14ac:dyDescent="0.25">
      <c r="A25" s="2" t="s">
        <v>20</v>
      </c>
      <c r="B25" s="3">
        <v>1</v>
      </c>
      <c r="C25" s="8">
        <v>245.7</v>
      </c>
      <c r="D25" s="5">
        <v>1</v>
      </c>
      <c r="E25" s="8">
        <f t="shared" si="8"/>
        <v>245.7</v>
      </c>
      <c r="F25" s="8">
        <f t="shared" si="5"/>
        <v>245.7</v>
      </c>
      <c r="G25" s="25"/>
      <c r="H25" s="21">
        <f t="shared" si="6"/>
        <v>0</v>
      </c>
      <c r="I25" s="23">
        <f t="shared" si="9"/>
        <v>0</v>
      </c>
    </row>
    <row r="26" spans="1:9" x14ac:dyDescent="0.25">
      <c r="A26" s="2" t="s">
        <v>14</v>
      </c>
      <c r="B26" s="3">
        <v>1</v>
      </c>
      <c r="C26" s="8">
        <v>1</v>
      </c>
      <c r="D26" s="5">
        <v>3</v>
      </c>
      <c r="E26" s="8">
        <f t="shared" si="8"/>
        <v>3</v>
      </c>
      <c r="F26" s="8">
        <f t="shared" si="5"/>
        <v>3</v>
      </c>
      <c r="G26" s="25"/>
      <c r="H26" s="21">
        <f t="shared" si="6"/>
        <v>0</v>
      </c>
      <c r="I26" s="23">
        <f t="shared" si="9"/>
        <v>0</v>
      </c>
    </row>
    <row r="27" spans="1:9" x14ac:dyDescent="0.25">
      <c r="A27" s="2" t="s">
        <v>25</v>
      </c>
      <c r="B27" s="3">
        <v>1</v>
      </c>
      <c r="C27" s="8">
        <v>1.9</v>
      </c>
      <c r="D27" s="5">
        <v>13</v>
      </c>
      <c r="E27" s="8">
        <f t="shared" si="8"/>
        <v>24.7</v>
      </c>
      <c r="F27" s="8">
        <f t="shared" si="5"/>
        <v>24.7</v>
      </c>
      <c r="G27" s="25"/>
      <c r="H27" s="21">
        <f t="shared" si="6"/>
        <v>0</v>
      </c>
      <c r="I27" s="23">
        <f t="shared" si="9"/>
        <v>0</v>
      </c>
    </row>
    <row r="28" spans="1:9" x14ac:dyDescent="0.25">
      <c r="A28" s="2" t="s">
        <v>26</v>
      </c>
      <c r="B28" s="3">
        <v>1</v>
      </c>
      <c r="C28" s="8">
        <v>1</v>
      </c>
      <c r="D28" s="5">
        <v>36</v>
      </c>
      <c r="E28" s="8">
        <f t="shared" si="8"/>
        <v>36</v>
      </c>
      <c r="F28" s="8">
        <f t="shared" si="5"/>
        <v>36</v>
      </c>
      <c r="G28" s="25"/>
      <c r="H28" s="21">
        <f t="shared" si="6"/>
        <v>0</v>
      </c>
      <c r="I28" s="23">
        <f t="shared" si="9"/>
        <v>0</v>
      </c>
    </row>
    <row r="29" spans="1:9" x14ac:dyDescent="0.25">
      <c r="A29" s="2" t="s">
        <v>27</v>
      </c>
      <c r="B29" s="3">
        <v>1</v>
      </c>
      <c r="C29" s="8">
        <v>39</v>
      </c>
      <c r="D29" s="5">
        <v>2</v>
      </c>
      <c r="E29" s="8">
        <f t="shared" si="8"/>
        <v>78</v>
      </c>
      <c r="F29" s="8">
        <f t="shared" si="5"/>
        <v>78</v>
      </c>
      <c r="G29" s="25"/>
      <c r="H29" s="21">
        <f t="shared" si="6"/>
        <v>0</v>
      </c>
      <c r="I29" s="23">
        <f t="shared" si="9"/>
        <v>0</v>
      </c>
    </row>
    <row r="30" spans="1:9" x14ac:dyDescent="0.25">
      <c r="A30" s="2" t="s">
        <v>47</v>
      </c>
      <c r="B30" s="3" t="s">
        <v>48</v>
      </c>
      <c r="C30" s="8">
        <v>87.5</v>
      </c>
      <c r="D30" s="5">
        <v>4</v>
      </c>
      <c r="E30" s="8">
        <f t="shared" si="8"/>
        <v>350</v>
      </c>
      <c r="F30" s="8">
        <f t="shared" si="5"/>
        <v>350</v>
      </c>
      <c r="G30" s="25"/>
      <c r="H30" s="21">
        <f t="shared" si="6"/>
        <v>0</v>
      </c>
      <c r="I30" s="23">
        <f t="shared" ref="I30" si="10">H30*D30</f>
        <v>0</v>
      </c>
    </row>
    <row r="31" spans="1:9" x14ac:dyDescent="0.25">
      <c r="A31" s="17" t="s">
        <v>10</v>
      </c>
      <c r="B31" s="36"/>
      <c r="C31" s="37"/>
      <c r="D31" s="37"/>
      <c r="E31" s="37"/>
      <c r="F31" s="38"/>
      <c r="G31" s="26" t="s">
        <v>44</v>
      </c>
      <c r="H31" s="27"/>
      <c r="I31" s="22">
        <f>SUM(I19:I30)</f>
        <v>0</v>
      </c>
    </row>
    <row r="32" spans="1:9" x14ac:dyDescent="0.25">
      <c r="A32" s="2" t="s">
        <v>11</v>
      </c>
      <c r="B32" s="4"/>
      <c r="C32" s="9">
        <v>45</v>
      </c>
      <c r="D32" s="4">
        <v>12</v>
      </c>
      <c r="E32" s="8">
        <f>+C32*D32</f>
        <v>540</v>
      </c>
      <c r="F32" s="8">
        <f>E32</f>
        <v>540</v>
      </c>
      <c r="G32" s="25"/>
      <c r="H32" s="21">
        <f t="shared" ref="H32" si="11">IF(G32&gt;C32,"ERROR PREU",ROUND(G32,2))</f>
        <v>0</v>
      </c>
      <c r="I32" s="23">
        <f t="shared" ref="I32" si="12">(H32*D32)</f>
        <v>0</v>
      </c>
    </row>
    <row r="33" spans="1:9" x14ac:dyDescent="0.25">
      <c r="A33" s="2" t="s">
        <v>12</v>
      </c>
      <c r="B33" s="4"/>
      <c r="C33" s="9">
        <v>50</v>
      </c>
      <c r="D33" s="4">
        <v>10</v>
      </c>
      <c r="E33" s="8">
        <f>+C33*D33</f>
        <v>500</v>
      </c>
      <c r="F33" s="8">
        <f>E33</f>
        <v>500</v>
      </c>
      <c r="G33" s="4"/>
      <c r="H33" s="4"/>
      <c r="I33" s="23">
        <v>500</v>
      </c>
    </row>
    <row r="34" spans="1:9" x14ac:dyDescent="0.25">
      <c r="A34" s="13" t="s">
        <v>13</v>
      </c>
      <c r="B34" s="14"/>
      <c r="C34" s="14"/>
      <c r="D34" s="14"/>
      <c r="E34" s="15"/>
      <c r="F34" s="10">
        <f>+E33+E32+E19+E20+E21+E22+E23+E24+E25+E26+E27+E28+E29+E30</f>
        <v>2225.8000000000002</v>
      </c>
      <c r="G34" s="26" t="s">
        <v>45</v>
      </c>
      <c r="H34" s="27"/>
      <c r="I34" s="24">
        <f>SUM(I32:I33)</f>
        <v>500</v>
      </c>
    </row>
    <row r="35" spans="1:9" x14ac:dyDescent="0.25">
      <c r="G35" s="28" t="s">
        <v>46</v>
      </c>
      <c r="H35" s="28"/>
      <c r="I35" s="7">
        <f>I34+I31</f>
        <v>500</v>
      </c>
    </row>
    <row r="37" spans="1:9" x14ac:dyDescent="0.25">
      <c r="A37" s="16" t="s">
        <v>29</v>
      </c>
      <c r="B37" s="16"/>
      <c r="C37" s="16"/>
      <c r="D37" s="16"/>
      <c r="E37" s="16"/>
      <c r="F37" s="16"/>
      <c r="G37" s="29" t="s">
        <v>42</v>
      </c>
      <c r="H37" s="29"/>
      <c r="I37" s="29"/>
    </row>
    <row r="38" spans="1:9" ht="30" x14ac:dyDescent="0.25">
      <c r="A38" s="6" t="s">
        <v>0</v>
      </c>
      <c r="B38" s="6" t="s">
        <v>1</v>
      </c>
      <c r="C38" s="6" t="s">
        <v>2</v>
      </c>
      <c r="D38" s="6" t="s">
        <v>3</v>
      </c>
      <c r="E38" s="6" t="s">
        <v>4</v>
      </c>
      <c r="F38" s="6" t="s">
        <v>5</v>
      </c>
      <c r="G38" s="6" t="s">
        <v>43</v>
      </c>
      <c r="H38" s="19" t="s">
        <v>40</v>
      </c>
      <c r="I38" s="20" t="s">
        <v>41</v>
      </c>
    </row>
    <row r="39" spans="1:9" x14ac:dyDescent="0.25">
      <c r="A39" s="17" t="s">
        <v>6</v>
      </c>
      <c r="B39" s="17"/>
      <c r="C39" s="17"/>
      <c r="D39" s="17"/>
      <c r="E39" s="17"/>
      <c r="F39" s="17"/>
      <c r="G39" s="30"/>
      <c r="H39" s="31"/>
      <c r="I39" s="32"/>
    </row>
    <row r="40" spans="1:9" x14ac:dyDescent="0.25">
      <c r="A40" s="2" t="s">
        <v>30</v>
      </c>
      <c r="B40" s="3" t="s">
        <v>7</v>
      </c>
      <c r="C40" s="8">
        <v>38.35</v>
      </c>
      <c r="D40" s="5">
        <v>6</v>
      </c>
      <c r="E40" s="8">
        <f>+(C40*D40)*40%</f>
        <v>92.04000000000002</v>
      </c>
      <c r="F40" s="8">
        <f>E40</f>
        <v>92.04000000000002</v>
      </c>
      <c r="G40" s="25"/>
      <c r="H40" s="21">
        <f>IF(G40&gt;C40,"ERROR PREU",ROUND(G40,2))</f>
        <v>0</v>
      </c>
      <c r="I40" s="23">
        <f>(H40*D40)*0.4</f>
        <v>0</v>
      </c>
    </row>
    <row r="41" spans="1:9" x14ac:dyDescent="0.25">
      <c r="A41" s="2" t="s">
        <v>17</v>
      </c>
      <c r="B41" s="3" t="s">
        <v>7</v>
      </c>
      <c r="C41" s="8">
        <v>38.35</v>
      </c>
      <c r="D41" s="5">
        <v>4</v>
      </c>
      <c r="E41" s="8">
        <f t="shared" ref="E41" si="13">+(C41*D41)*40%</f>
        <v>61.360000000000007</v>
      </c>
      <c r="F41" s="8">
        <f t="shared" ref="F41:F46" si="14">E41</f>
        <v>61.360000000000007</v>
      </c>
      <c r="G41" s="25"/>
      <c r="H41" s="21">
        <f t="shared" ref="H41:H42" si="15">IF(G41&gt;C41,"ERROR PREU",ROUND(G41,2))</f>
        <v>0</v>
      </c>
      <c r="I41" s="23">
        <f t="shared" ref="I41" si="16">(H41*D41)*0.4</f>
        <v>0</v>
      </c>
    </row>
    <row r="42" spans="1:9" x14ac:dyDescent="0.25">
      <c r="A42" s="2" t="s">
        <v>31</v>
      </c>
      <c r="B42" s="3" t="s">
        <v>7</v>
      </c>
      <c r="C42" s="8">
        <v>38.35</v>
      </c>
      <c r="D42" s="5">
        <v>1</v>
      </c>
      <c r="E42" s="8">
        <f>+C42*D42</f>
        <v>38.35</v>
      </c>
      <c r="F42" s="8">
        <f t="shared" si="14"/>
        <v>38.35</v>
      </c>
      <c r="G42" s="25"/>
      <c r="H42" s="21">
        <f t="shared" si="15"/>
        <v>0</v>
      </c>
      <c r="I42" s="23">
        <f>(H42*D42)</f>
        <v>0</v>
      </c>
    </row>
    <row r="43" spans="1:9" x14ac:dyDescent="0.25">
      <c r="A43" s="2" t="s">
        <v>32</v>
      </c>
      <c r="B43" s="3">
        <v>1</v>
      </c>
      <c r="C43" s="8">
        <v>9.9</v>
      </c>
      <c r="D43" s="5">
        <v>6</v>
      </c>
      <c r="E43" s="8">
        <f>+C43*D43</f>
        <v>59.400000000000006</v>
      </c>
      <c r="F43" s="8">
        <f t="shared" si="14"/>
        <v>59.400000000000006</v>
      </c>
      <c r="G43" s="25"/>
      <c r="H43" s="21">
        <f t="shared" ref="H43:H46" si="17">IF(G43&gt;C43,"ERROR PREU",ROUND(G43,2))</f>
        <v>0</v>
      </c>
      <c r="I43" s="23">
        <f>(H43*D43)</f>
        <v>0</v>
      </c>
    </row>
    <row r="44" spans="1:9" x14ac:dyDescent="0.25">
      <c r="A44" s="2" t="s">
        <v>22</v>
      </c>
      <c r="B44" s="3">
        <v>1</v>
      </c>
      <c r="C44" s="8">
        <v>9.9</v>
      </c>
      <c r="D44" s="5">
        <v>4</v>
      </c>
      <c r="E44" s="8">
        <f t="shared" ref="E44:E46" si="18">+C44*D44</f>
        <v>39.6</v>
      </c>
      <c r="F44" s="8">
        <f t="shared" si="14"/>
        <v>39.6</v>
      </c>
      <c r="G44" s="25"/>
      <c r="H44" s="21">
        <f t="shared" si="17"/>
        <v>0</v>
      </c>
      <c r="I44" s="23">
        <f t="shared" ref="I44:I45" si="19">(H44*D44)</f>
        <v>0</v>
      </c>
    </row>
    <row r="45" spans="1:9" x14ac:dyDescent="0.25">
      <c r="A45" s="2" t="s">
        <v>33</v>
      </c>
      <c r="B45" s="3">
        <v>1</v>
      </c>
      <c r="C45" s="8">
        <v>9.9</v>
      </c>
      <c r="D45" s="5">
        <v>1</v>
      </c>
      <c r="E45" s="8">
        <f t="shared" si="18"/>
        <v>9.9</v>
      </c>
      <c r="F45" s="8">
        <f t="shared" si="14"/>
        <v>9.9</v>
      </c>
      <c r="G45" s="25"/>
      <c r="H45" s="21">
        <f t="shared" si="17"/>
        <v>0</v>
      </c>
      <c r="I45" s="23">
        <f t="shared" si="19"/>
        <v>0</v>
      </c>
    </row>
    <row r="46" spans="1:9" x14ac:dyDescent="0.25">
      <c r="A46" s="2" t="s">
        <v>47</v>
      </c>
      <c r="B46" s="3" t="s">
        <v>48</v>
      </c>
      <c r="C46" s="8">
        <v>40</v>
      </c>
      <c r="D46" s="5">
        <v>4</v>
      </c>
      <c r="E46" s="8">
        <f t="shared" si="18"/>
        <v>160</v>
      </c>
      <c r="F46" s="8">
        <f t="shared" si="14"/>
        <v>160</v>
      </c>
      <c r="G46" s="25"/>
      <c r="H46" s="21">
        <f t="shared" si="17"/>
        <v>0</v>
      </c>
      <c r="I46" s="23">
        <f t="shared" ref="I46" si="20">H46*D46</f>
        <v>0</v>
      </c>
    </row>
    <row r="47" spans="1:9" x14ac:dyDescent="0.25">
      <c r="A47" s="17" t="s">
        <v>10</v>
      </c>
      <c r="B47" s="17"/>
      <c r="C47" s="17"/>
      <c r="D47" s="17"/>
      <c r="E47" s="17"/>
      <c r="F47" s="10">
        <f>SUM(F40:F46)</f>
        <v>460.65000000000003</v>
      </c>
      <c r="G47" s="26" t="s">
        <v>44</v>
      </c>
      <c r="H47" s="27"/>
      <c r="I47" s="22">
        <f>SUM(I40:I46)</f>
        <v>0</v>
      </c>
    </row>
    <row r="48" spans="1:9" x14ac:dyDescent="0.25">
      <c r="A48" s="2" t="s">
        <v>11</v>
      </c>
      <c r="B48" s="4"/>
      <c r="C48" s="9">
        <v>45</v>
      </c>
      <c r="D48" s="4">
        <v>12</v>
      </c>
      <c r="E48" s="8">
        <f>+C48*D48</f>
        <v>540</v>
      </c>
      <c r="F48" s="8">
        <f>E48</f>
        <v>540</v>
      </c>
      <c r="G48" s="25"/>
      <c r="H48" s="21">
        <f t="shared" ref="H48" si="21">IF(G48&gt;C48,"ERROR PREU",ROUND(G48,2))</f>
        <v>0</v>
      </c>
      <c r="I48" s="23">
        <f t="shared" ref="I48" si="22">(H48*D48)</f>
        <v>0</v>
      </c>
    </row>
    <row r="49" spans="1:9" x14ac:dyDescent="0.25">
      <c r="A49" s="2" t="s">
        <v>12</v>
      </c>
      <c r="B49" s="4"/>
      <c r="C49" s="9">
        <v>50</v>
      </c>
      <c r="D49" s="4">
        <v>10</v>
      </c>
      <c r="E49" s="8">
        <f>+C49*D49</f>
        <v>500</v>
      </c>
      <c r="F49" s="8">
        <f>E49</f>
        <v>500</v>
      </c>
      <c r="G49" s="4"/>
      <c r="H49" s="4"/>
      <c r="I49" s="23">
        <v>500</v>
      </c>
    </row>
    <row r="50" spans="1:9" x14ac:dyDescent="0.25">
      <c r="A50" s="13" t="s">
        <v>13</v>
      </c>
      <c r="B50" s="14"/>
      <c r="C50" s="14"/>
      <c r="D50" s="14"/>
      <c r="E50" s="15"/>
      <c r="F50" s="10">
        <f>F47+F48+F49</f>
        <v>1500.65</v>
      </c>
      <c r="G50" s="26" t="s">
        <v>45</v>
      </c>
      <c r="H50" s="27"/>
      <c r="I50" s="24">
        <f>SUM(I48:I49)</f>
        <v>500</v>
      </c>
    </row>
    <row r="51" spans="1:9" x14ac:dyDescent="0.25">
      <c r="G51" s="28" t="s">
        <v>46</v>
      </c>
      <c r="H51" s="28"/>
      <c r="I51" s="7">
        <f>I50+I47</f>
        <v>500</v>
      </c>
    </row>
    <row r="53" spans="1:9" x14ac:dyDescent="0.25">
      <c r="A53" s="16" t="s">
        <v>35</v>
      </c>
      <c r="B53" s="16"/>
      <c r="C53" s="16"/>
      <c r="D53" s="16"/>
      <c r="E53" s="16"/>
      <c r="F53" s="16"/>
      <c r="G53" s="29" t="s">
        <v>42</v>
      </c>
      <c r="H53" s="29"/>
      <c r="I53" s="29"/>
    </row>
    <row r="54" spans="1:9" ht="30" x14ac:dyDescent="0.25">
      <c r="A54" s="6" t="s">
        <v>0</v>
      </c>
      <c r="B54" s="6" t="s">
        <v>1</v>
      </c>
      <c r="C54" s="6" t="s">
        <v>2</v>
      </c>
      <c r="D54" s="6" t="s">
        <v>3</v>
      </c>
      <c r="E54" s="6" t="s">
        <v>4</v>
      </c>
      <c r="F54" s="6" t="s">
        <v>5</v>
      </c>
      <c r="G54" s="6" t="s">
        <v>43</v>
      </c>
      <c r="H54" s="19" t="s">
        <v>40</v>
      </c>
      <c r="I54" s="20" t="s">
        <v>41</v>
      </c>
    </row>
    <row r="55" spans="1:9" x14ac:dyDescent="0.25">
      <c r="A55" s="17" t="s">
        <v>6</v>
      </c>
      <c r="B55" s="17"/>
      <c r="C55" s="17"/>
      <c r="D55" s="17"/>
      <c r="E55" s="17"/>
      <c r="F55" s="17"/>
      <c r="G55" s="30"/>
      <c r="H55" s="31"/>
      <c r="I55" s="32"/>
    </row>
    <row r="56" spans="1:9" x14ac:dyDescent="0.25">
      <c r="A56" s="2" t="s">
        <v>30</v>
      </c>
      <c r="B56" s="3" t="s">
        <v>7</v>
      </c>
      <c r="C56" s="8">
        <v>38.35</v>
      </c>
      <c r="D56" s="5">
        <v>15</v>
      </c>
      <c r="E56" s="8">
        <f>+(C56*D56)*40%</f>
        <v>230.10000000000002</v>
      </c>
      <c r="F56" s="8">
        <f>E56</f>
        <v>230.10000000000002</v>
      </c>
      <c r="G56" s="25"/>
      <c r="H56" s="21">
        <f>IF(G56&gt;C56,"ERROR PREU",ROUND(G56,2))</f>
        <v>0</v>
      </c>
      <c r="I56" s="23">
        <f>(H56*D56)*0.4</f>
        <v>0</v>
      </c>
    </row>
    <row r="57" spans="1:9" x14ac:dyDescent="0.25">
      <c r="A57" s="2" t="s">
        <v>17</v>
      </c>
      <c r="B57" s="3" t="s">
        <v>7</v>
      </c>
      <c r="C57" s="8">
        <v>38.35</v>
      </c>
      <c r="D57" s="5">
        <v>5</v>
      </c>
      <c r="E57" s="8">
        <f t="shared" ref="E57" si="23">+(C57*D57)*40%</f>
        <v>76.7</v>
      </c>
      <c r="F57" s="8">
        <f t="shared" ref="F57:F66" si="24">E57</f>
        <v>76.7</v>
      </c>
      <c r="G57" s="25"/>
      <c r="H57" s="21">
        <f t="shared" ref="H57:H66" si="25">IF(G57&gt;C57,"ERROR PREU",ROUND(G57,2))</f>
        <v>0</v>
      </c>
      <c r="I57" s="23">
        <f t="shared" ref="I57:I58" si="26">(H57*D57)*0.4</f>
        <v>0</v>
      </c>
    </row>
    <row r="58" spans="1:9" hidden="1" x14ac:dyDescent="0.25">
      <c r="A58" s="2" t="s">
        <v>36</v>
      </c>
      <c r="B58" s="3"/>
      <c r="C58" s="8"/>
      <c r="D58" s="5">
        <v>4</v>
      </c>
      <c r="E58" s="8">
        <f>+C58*D58</f>
        <v>0</v>
      </c>
      <c r="F58" s="8">
        <f t="shared" si="24"/>
        <v>0</v>
      </c>
      <c r="G58" s="25"/>
      <c r="H58" s="21">
        <f t="shared" si="25"/>
        <v>0</v>
      </c>
      <c r="I58" s="23">
        <f t="shared" si="26"/>
        <v>0</v>
      </c>
    </row>
    <row r="59" spans="1:9" x14ac:dyDescent="0.25">
      <c r="A59" s="2" t="s">
        <v>32</v>
      </c>
      <c r="B59" s="3">
        <v>1</v>
      </c>
      <c r="C59" s="8">
        <v>9.9</v>
      </c>
      <c r="D59" s="5">
        <v>15</v>
      </c>
      <c r="E59" s="8">
        <f>+C59*D59</f>
        <v>148.5</v>
      </c>
      <c r="F59" s="8">
        <f t="shared" si="24"/>
        <v>148.5</v>
      </c>
      <c r="G59" s="25"/>
      <c r="H59" s="21">
        <f t="shared" si="25"/>
        <v>0</v>
      </c>
      <c r="I59" s="23">
        <f>(H59*D59)</f>
        <v>0</v>
      </c>
    </row>
    <row r="60" spans="1:9" x14ac:dyDescent="0.25">
      <c r="A60" s="2" t="s">
        <v>22</v>
      </c>
      <c r="B60" s="3">
        <v>1</v>
      </c>
      <c r="C60" s="8">
        <v>9.9</v>
      </c>
      <c r="D60" s="5">
        <v>5</v>
      </c>
      <c r="E60" s="8">
        <f t="shared" ref="E60" si="27">+C60*D60</f>
        <v>49.5</v>
      </c>
      <c r="F60" s="8">
        <f t="shared" si="24"/>
        <v>49.5</v>
      </c>
      <c r="G60" s="25"/>
      <c r="H60" s="21">
        <f t="shared" si="25"/>
        <v>0</v>
      </c>
      <c r="I60" s="23">
        <f t="shared" ref="I60:I65" si="28">(H60*D60)</f>
        <v>0</v>
      </c>
    </row>
    <row r="61" spans="1:9" x14ac:dyDescent="0.25">
      <c r="A61" s="2" t="s">
        <v>37</v>
      </c>
      <c r="B61" s="3">
        <v>1</v>
      </c>
      <c r="C61" s="8">
        <v>245.7</v>
      </c>
      <c r="D61" s="3">
        <v>1</v>
      </c>
      <c r="E61" s="8">
        <f>+C61*D61</f>
        <v>245.7</v>
      </c>
      <c r="F61" s="8">
        <f t="shared" si="24"/>
        <v>245.7</v>
      </c>
      <c r="G61" s="25"/>
      <c r="H61" s="21">
        <f t="shared" si="25"/>
        <v>0</v>
      </c>
      <c r="I61" s="23">
        <f t="shared" si="28"/>
        <v>0</v>
      </c>
    </row>
    <row r="62" spans="1:9" x14ac:dyDescent="0.25">
      <c r="A62" s="2" t="s">
        <v>9</v>
      </c>
      <c r="B62" s="3">
        <v>1</v>
      </c>
      <c r="C62" s="8">
        <v>1</v>
      </c>
      <c r="D62" s="3">
        <v>4</v>
      </c>
      <c r="E62" s="8">
        <f t="shared" ref="E62:E66" si="29">+C62*D62</f>
        <v>4</v>
      </c>
      <c r="F62" s="8">
        <f t="shared" si="24"/>
        <v>4</v>
      </c>
      <c r="G62" s="25"/>
      <c r="H62" s="21">
        <f t="shared" si="25"/>
        <v>0</v>
      </c>
      <c r="I62" s="23">
        <f t="shared" si="28"/>
        <v>0</v>
      </c>
    </row>
    <row r="63" spans="1:9" x14ac:dyDescent="0.25">
      <c r="A63" s="2" t="s">
        <v>8</v>
      </c>
      <c r="B63" s="3">
        <v>1</v>
      </c>
      <c r="C63" s="8">
        <v>1.9</v>
      </c>
      <c r="D63" s="3">
        <v>10</v>
      </c>
      <c r="E63" s="8">
        <f t="shared" si="29"/>
        <v>19</v>
      </c>
      <c r="F63" s="8">
        <f t="shared" si="24"/>
        <v>19</v>
      </c>
      <c r="G63" s="25"/>
      <c r="H63" s="21">
        <f t="shared" si="25"/>
        <v>0</v>
      </c>
      <c r="I63" s="23">
        <f t="shared" si="28"/>
        <v>0</v>
      </c>
    </row>
    <row r="64" spans="1:9" x14ac:dyDescent="0.25">
      <c r="A64" s="2" t="s">
        <v>38</v>
      </c>
      <c r="B64" s="3">
        <v>1</v>
      </c>
      <c r="C64" s="8">
        <v>39</v>
      </c>
      <c r="D64" s="3">
        <v>2</v>
      </c>
      <c r="E64" s="8">
        <f t="shared" si="29"/>
        <v>78</v>
      </c>
      <c r="F64" s="8">
        <f t="shared" si="24"/>
        <v>78</v>
      </c>
      <c r="G64" s="25"/>
      <c r="H64" s="21">
        <f t="shared" si="25"/>
        <v>0</v>
      </c>
      <c r="I64" s="23">
        <f t="shared" si="28"/>
        <v>0</v>
      </c>
    </row>
    <row r="65" spans="1:9" x14ac:dyDescent="0.25">
      <c r="A65" s="2" t="s">
        <v>39</v>
      </c>
      <c r="B65" s="3">
        <v>1</v>
      </c>
      <c r="C65" s="8">
        <v>1</v>
      </c>
      <c r="D65" s="3">
        <v>29</v>
      </c>
      <c r="E65" s="8">
        <f t="shared" si="29"/>
        <v>29</v>
      </c>
      <c r="F65" s="8">
        <f t="shared" si="24"/>
        <v>29</v>
      </c>
      <c r="G65" s="25"/>
      <c r="H65" s="21">
        <f t="shared" si="25"/>
        <v>0</v>
      </c>
      <c r="I65" s="23">
        <f t="shared" si="28"/>
        <v>0</v>
      </c>
    </row>
    <row r="66" spans="1:9" x14ac:dyDescent="0.25">
      <c r="A66" s="2" t="s">
        <v>49</v>
      </c>
      <c r="B66" s="3" t="s">
        <v>48</v>
      </c>
      <c r="C66" s="8">
        <v>45</v>
      </c>
      <c r="D66" s="5">
        <v>4</v>
      </c>
      <c r="E66" s="8">
        <f t="shared" si="29"/>
        <v>180</v>
      </c>
      <c r="F66" s="8">
        <f t="shared" si="24"/>
        <v>180</v>
      </c>
      <c r="G66" s="25"/>
      <c r="H66" s="21">
        <f t="shared" si="25"/>
        <v>0</v>
      </c>
      <c r="I66" s="23">
        <f t="shared" ref="I66" si="30">H66*D66</f>
        <v>0</v>
      </c>
    </row>
    <row r="67" spans="1:9" x14ac:dyDescent="0.25">
      <c r="A67" s="17" t="s">
        <v>10</v>
      </c>
      <c r="B67" s="17"/>
      <c r="C67" s="17"/>
      <c r="D67" s="17"/>
      <c r="E67" s="17"/>
      <c r="F67" s="10">
        <f>SUM(F56:F66)</f>
        <v>1060.5</v>
      </c>
      <c r="G67" s="26" t="s">
        <v>44</v>
      </c>
      <c r="H67" s="27"/>
      <c r="I67" s="22">
        <f>SUM(I56:I66)</f>
        <v>0</v>
      </c>
    </row>
    <row r="68" spans="1:9" x14ac:dyDescent="0.25">
      <c r="A68" s="2" t="s">
        <v>11</v>
      </c>
      <c r="B68" s="4"/>
      <c r="C68" s="9">
        <v>45</v>
      </c>
      <c r="D68" s="4">
        <v>12</v>
      </c>
      <c r="E68" s="8">
        <f>+C68*D68</f>
        <v>540</v>
      </c>
      <c r="F68" s="8">
        <f>C68*D68</f>
        <v>540</v>
      </c>
      <c r="G68" s="25"/>
      <c r="H68" s="21">
        <f t="shared" ref="H68" si="31">IF(G68&gt;C68,"ERROR PREU",ROUND(G68,2))</f>
        <v>0</v>
      </c>
      <c r="I68" s="23">
        <f t="shared" ref="I68" si="32">(H68*D68)</f>
        <v>0</v>
      </c>
    </row>
    <row r="69" spans="1:9" x14ac:dyDescent="0.25">
      <c r="A69" s="2" t="s">
        <v>12</v>
      </c>
      <c r="B69" s="4"/>
      <c r="C69" s="9">
        <v>50</v>
      </c>
      <c r="D69" s="4">
        <v>10</v>
      </c>
      <c r="E69" s="8">
        <f>+C69*D69</f>
        <v>500</v>
      </c>
      <c r="F69" s="4"/>
      <c r="G69" s="4"/>
      <c r="H69" s="4"/>
      <c r="I69" s="23">
        <v>500</v>
      </c>
    </row>
    <row r="70" spans="1:9" x14ac:dyDescent="0.25">
      <c r="A70" s="13" t="s">
        <v>13</v>
      </c>
      <c r="B70" s="14"/>
      <c r="C70" s="14"/>
      <c r="D70" s="14"/>
      <c r="E70" s="15"/>
      <c r="F70" s="10">
        <f>+E56+E57+E58+E59+E60+E61+E62+E63+E64+E65+E68+E69+E66</f>
        <v>2100.5</v>
      </c>
      <c r="G70" s="26" t="s">
        <v>44</v>
      </c>
      <c r="H70" s="27"/>
      <c r="I70" s="22">
        <f>SUM(I68:I69)</f>
        <v>500</v>
      </c>
    </row>
    <row r="71" spans="1:9" x14ac:dyDescent="0.25">
      <c r="G71" s="28" t="s">
        <v>46</v>
      </c>
      <c r="H71" s="28"/>
      <c r="I71" s="7">
        <f>I70+I67</f>
        <v>500</v>
      </c>
    </row>
    <row r="73" spans="1:9" x14ac:dyDescent="0.25">
      <c r="A73" s="33" t="s">
        <v>51</v>
      </c>
      <c r="B73" s="33"/>
      <c r="C73" s="33"/>
      <c r="D73" s="33"/>
      <c r="E73" s="33"/>
      <c r="F73" s="8">
        <f>F70+F50+F34+F13</f>
        <v>7119.35</v>
      </c>
      <c r="G73" s="29" t="s">
        <v>50</v>
      </c>
      <c r="H73" s="29"/>
      <c r="I73" s="7">
        <f>I71+I51+I35+I14</f>
        <v>2000</v>
      </c>
    </row>
  </sheetData>
  <sheetProtection algorithmName="SHA-512" hashValue="c43Z/LVj1Ztacmma1qqSlzKuhjiJAXv/AuKYAKQuWQON2GQNwlcDf25pIeqOJMpK5srKWp+hNxVtMQxvkysAPw==" saltValue="giFzQMTCwDBtQRCp8xyziA==" spinCount="100000" sheet="1" objects="1" scenarios="1"/>
  <mergeCells count="28">
    <mergeCell ref="A73:E73"/>
    <mergeCell ref="G73:H73"/>
    <mergeCell ref="K5:K15"/>
    <mergeCell ref="A1:F1"/>
    <mergeCell ref="G10:H10"/>
    <mergeCell ref="G5:I5"/>
    <mergeCell ref="B5:F5"/>
    <mergeCell ref="B10:F10"/>
    <mergeCell ref="B18:F18"/>
    <mergeCell ref="B31:F31"/>
    <mergeCell ref="G13:H13"/>
    <mergeCell ref="G14:H14"/>
    <mergeCell ref="G3:I3"/>
    <mergeCell ref="G16:I16"/>
    <mergeCell ref="G18:I18"/>
    <mergeCell ref="G31:H31"/>
    <mergeCell ref="G34:H34"/>
    <mergeCell ref="G35:H35"/>
    <mergeCell ref="G37:I37"/>
    <mergeCell ref="G39:I39"/>
    <mergeCell ref="G47:H47"/>
    <mergeCell ref="G70:H70"/>
    <mergeCell ref="G71:H71"/>
    <mergeCell ref="G50:H50"/>
    <mergeCell ref="G51:H51"/>
    <mergeCell ref="G53:I53"/>
    <mergeCell ref="G55:I55"/>
    <mergeCell ref="G67:H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Elisabeth Mazarico</cp:lastModifiedBy>
  <dcterms:created xsi:type="dcterms:W3CDTF">2024-02-14T08:06:02Z</dcterms:created>
  <dcterms:modified xsi:type="dcterms:W3CDTF">2024-03-19T13:03:32Z</dcterms:modified>
</cp:coreProperties>
</file>