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4\1. PROCEDIMENTS OBERTS\10. 66_2024 SERVEI MANTENIMENT PCI\"/>
    </mc:Choice>
  </mc:AlternateContent>
  <bookViews>
    <workbookView xWindow="-120" yWindow="-120" windowWidth="29040" windowHeight="15840"/>
  </bookViews>
  <sheets>
    <sheet name="LO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F107" i="1"/>
  <c r="F97" i="1"/>
  <c r="F94" i="1"/>
  <c r="F74" i="1"/>
  <c r="F63" i="1"/>
  <c r="F60" i="1"/>
  <c r="F47" i="1"/>
  <c r="F44" i="1"/>
  <c r="F24" i="1"/>
  <c r="F21" i="1"/>
  <c r="F113" i="1" l="1"/>
  <c r="H43" i="1"/>
  <c r="I43" i="1" s="1"/>
  <c r="E43" i="1"/>
  <c r="F43" i="1" s="1"/>
  <c r="H20" i="1"/>
  <c r="I20" i="1" s="1"/>
  <c r="E20" i="1"/>
  <c r="F20" i="1" s="1"/>
  <c r="H108" i="1" l="1"/>
  <c r="I108" i="1" s="1"/>
  <c r="I110" i="1" s="1"/>
  <c r="H105" i="1"/>
  <c r="I105" i="1" s="1"/>
  <c r="H106" i="1"/>
  <c r="I106" i="1" s="1"/>
  <c r="H104" i="1"/>
  <c r="I104" i="1" s="1"/>
  <c r="H103" i="1"/>
  <c r="I103" i="1" s="1"/>
  <c r="H95" i="1"/>
  <c r="I95" i="1" s="1"/>
  <c r="I97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84" i="1"/>
  <c r="I84" i="1" s="1"/>
  <c r="H85" i="1"/>
  <c r="I85" i="1" s="1"/>
  <c r="H83" i="1"/>
  <c r="I83" i="1" s="1"/>
  <c r="H75" i="1"/>
  <c r="I75" i="1" s="1"/>
  <c r="I77" i="1" s="1"/>
  <c r="I72" i="1"/>
  <c r="I73" i="1"/>
  <c r="I71" i="1"/>
  <c r="H71" i="1"/>
  <c r="H72" i="1"/>
  <c r="H73" i="1"/>
  <c r="H70" i="1"/>
  <c r="I70" i="1" s="1"/>
  <c r="H69" i="1"/>
  <c r="I69" i="1" s="1"/>
  <c r="H61" i="1"/>
  <c r="I61" i="1" s="1"/>
  <c r="I63" i="1" s="1"/>
  <c r="H57" i="1"/>
  <c r="I57" i="1" s="1"/>
  <c r="H58" i="1"/>
  <c r="I58" i="1" s="1"/>
  <c r="H59" i="1"/>
  <c r="I59" i="1" s="1"/>
  <c r="H54" i="1"/>
  <c r="I54" i="1" s="1"/>
  <c r="H55" i="1"/>
  <c r="I55" i="1" s="1"/>
  <c r="H56" i="1"/>
  <c r="I56" i="1" s="1"/>
  <c r="H53" i="1"/>
  <c r="I53" i="1" s="1"/>
  <c r="I46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5" i="1"/>
  <c r="I45" i="1" s="1"/>
  <c r="H30" i="1"/>
  <c r="I30" i="1" s="1"/>
  <c r="H6" i="1"/>
  <c r="H22" i="1"/>
  <c r="H19" i="1"/>
  <c r="H10" i="1"/>
  <c r="I8" i="1"/>
  <c r="I9" i="1"/>
  <c r="H9" i="1"/>
  <c r="I7" i="1"/>
  <c r="H7" i="1"/>
  <c r="H8" i="1"/>
  <c r="H11" i="1"/>
  <c r="H12" i="1"/>
  <c r="H13" i="1"/>
  <c r="H14" i="1"/>
  <c r="H16" i="1"/>
  <c r="H17" i="1"/>
  <c r="H18" i="1"/>
  <c r="I6" i="1"/>
  <c r="I44" i="1" l="1"/>
  <c r="I107" i="1"/>
  <c r="I111" i="1" s="1"/>
  <c r="I74" i="1"/>
  <c r="I78" i="1" s="1"/>
  <c r="I94" i="1"/>
  <c r="I98" i="1" s="1"/>
  <c r="I60" i="1"/>
  <c r="I64" i="1" s="1"/>
  <c r="I47" i="1"/>
  <c r="I22" i="1"/>
  <c r="I24" i="1" s="1"/>
  <c r="I11" i="1"/>
  <c r="I12" i="1"/>
  <c r="I13" i="1"/>
  <c r="I14" i="1"/>
  <c r="I16" i="1"/>
  <c r="I17" i="1"/>
  <c r="I18" i="1"/>
  <c r="I19" i="1"/>
  <c r="I10" i="1"/>
  <c r="I48" i="1" l="1"/>
  <c r="E106" i="1" l="1"/>
  <c r="F106" i="1" s="1"/>
  <c r="E105" i="1"/>
  <c r="F105" i="1" s="1"/>
  <c r="E104" i="1"/>
  <c r="F104" i="1" s="1"/>
  <c r="E103" i="1"/>
  <c r="F103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73" i="1"/>
  <c r="F73" i="1" s="1"/>
  <c r="E72" i="1"/>
  <c r="F72" i="1" s="1"/>
  <c r="E71" i="1"/>
  <c r="F71" i="1" s="1"/>
  <c r="E70" i="1"/>
  <c r="F70" i="1" s="1"/>
  <c r="E69" i="1"/>
  <c r="F69" i="1" s="1"/>
  <c r="E96" i="1"/>
  <c r="F96" i="1" s="1"/>
  <c r="E76" i="1"/>
  <c r="F76" i="1" s="1"/>
  <c r="E62" i="1"/>
  <c r="F62" i="1" s="1"/>
  <c r="E109" i="1"/>
  <c r="F109" i="1" s="1"/>
  <c r="E108" i="1"/>
  <c r="F108" i="1" s="1"/>
  <c r="E95" i="1"/>
  <c r="F95" i="1" s="1"/>
  <c r="E75" i="1"/>
  <c r="F75" i="1" s="1"/>
  <c r="E61" i="1"/>
  <c r="F61" i="1" s="1"/>
  <c r="E57" i="1"/>
  <c r="F57" i="1" s="1"/>
  <c r="E58" i="1"/>
  <c r="F58" i="1" s="1"/>
  <c r="E59" i="1"/>
  <c r="F59" i="1" s="1"/>
  <c r="E56" i="1"/>
  <c r="F56" i="1" s="1"/>
  <c r="E54" i="1"/>
  <c r="F54" i="1" s="1"/>
  <c r="E55" i="1"/>
  <c r="F55" i="1" s="1"/>
  <c r="E53" i="1"/>
  <c r="F53" i="1" s="1"/>
  <c r="E46" i="1"/>
  <c r="F46" i="1" s="1"/>
  <c r="E45" i="1"/>
  <c r="F45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34" i="1"/>
  <c r="F34" i="1" s="1"/>
  <c r="E31" i="1"/>
  <c r="F31" i="1" s="1"/>
  <c r="E32" i="1"/>
  <c r="F32" i="1" s="1"/>
  <c r="E33" i="1"/>
  <c r="F33" i="1" s="1"/>
  <c r="E30" i="1"/>
  <c r="F30" i="1" s="1"/>
  <c r="E23" i="1"/>
  <c r="F23" i="1" s="1"/>
  <c r="E22" i="1"/>
  <c r="F22" i="1" s="1"/>
  <c r="E11" i="1"/>
  <c r="F11" i="1" s="1"/>
  <c r="E12" i="1"/>
  <c r="F12" i="1" s="1"/>
  <c r="E13" i="1"/>
  <c r="F13" i="1" s="1"/>
  <c r="E14" i="1"/>
  <c r="F14" i="1" s="1"/>
  <c r="E16" i="1"/>
  <c r="F16" i="1" s="1"/>
  <c r="E17" i="1"/>
  <c r="F17" i="1" s="1"/>
  <c r="E18" i="1"/>
  <c r="F18" i="1" s="1"/>
  <c r="E19" i="1"/>
  <c r="F19" i="1" s="1"/>
  <c r="E10" i="1"/>
  <c r="F10" i="1" s="1"/>
  <c r="E8" i="1"/>
  <c r="F8" i="1" s="1"/>
  <c r="E9" i="1"/>
  <c r="F9" i="1" s="1"/>
  <c r="E7" i="1"/>
  <c r="F7" i="1" s="1"/>
  <c r="E6" i="1"/>
  <c r="F6" i="1" l="1"/>
  <c r="F77" i="1"/>
  <c r="C15" i="1" l="1"/>
  <c r="E15" i="1" l="1"/>
  <c r="H15" i="1"/>
  <c r="I15" i="1" s="1"/>
  <c r="I21" i="1" s="1"/>
  <c r="I25" i="1" l="1"/>
  <c r="I113" i="1" s="1"/>
  <c r="F15" i="1"/>
</calcChain>
</file>

<file path=xl/sharedStrings.xml><?xml version="1.0" encoding="utf-8"?>
<sst xmlns="http://schemas.openxmlformats.org/spreadsheetml/2006/main" count="193" uniqueCount="75">
  <si>
    <t>ACTUACIÓ</t>
  </si>
  <si>
    <t>Periodicitat del servei (any)</t>
  </si>
  <si>
    <t>Import/element (€)</t>
  </si>
  <si>
    <t>nº elements</t>
  </si>
  <si>
    <t>Total servei</t>
  </si>
  <si>
    <t>TOTAL ANUAL</t>
  </si>
  <si>
    <t>Manteniment preventiu</t>
  </si>
  <si>
    <t>Extintors, ABC - CO2  2 kg (retimbrat)</t>
  </si>
  <si>
    <t>Extintor ABC-9Kg (retimbrat)</t>
  </si>
  <si>
    <t>Extintor de 6kg pols  (retimbrat)</t>
  </si>
  <si>
    <t>Extintor de 25 Kg pols (retimbrat)</t>
  </si>
  <si>
    <t>Extintors, ABC - CO2  2 kg (revisió)</t>
  </si>
  <si>
    <t>Extintor ABC-9Kg (revisió)</t>
  </si>
  <si>
    <t>Extintor de 6kg pols  (revisió)</t>
  </si>
  <si>
    <t>Extintor de 25 Kg pols (revisió)</t>
  </si>
  <si>
    <t>1 vegada cada 5 anys</t>
  </si>
  <si>
    <t>Mànega BIE-25</t>
  </si>
  <si>
    <t>Detectors Òptics</t>
  </si>
  <si>
    <t>Detectors Termovelocimètircs</t>
  </si>
  <si>
    <t>Pulsadors</t>
  </si>
  <si>
    <t>Sirenes</t>
  </si>
  <si>
    <t>Manteniment correctiu</t>
  </si>
  <si>
    <t>Hores operari</t>
  </si>
  <si>
    <t>Centraleta Inim Smart Line 8 Z</t>
  </si>
  <si>
    <t>Extintor ABC-6Kg(retimbrat)</t>
  </si>
  <si>
    <t>Extintor CO2 5Kg  (retimbrat)</t>
  </si>
  <si>
    <t>Extintor CO2 2Kg (retimbrat)</t>
  </si>
  <si>
    <t>Extintor ABC-6Kg(revisió)</t>
  </si>
  <si>
    <t>Extintor CO2 5Kg  (revisió)</t>
  </si>
  <si>
    <t>Extintor CO2 2Kg (revisió)</t>
  </si>
  <si>
    <t>Central d'incendis guardal 2 zones</t>
  </si>
  <si>
    <t>Pulsadors d'incendis</t>
  </si>
  <si>
    <t>Sirenes interiors</t>
  </si>
  <si>
    <t>Bateria recargable 12V.12Ah</t>
  </si>
  <si>
    <t>FONT D'ALIMENTACIÓ DETNOV TUL500 ENde 24Vcc 5A, per bateries 17a/h</t>
  </si>
  <si>
    <t>Material manteniment correctiu</t>
  </si>
  <si>
    <t>RESIDÈNCIA SANTA COLOMA DE FARNERS</t>
  </si>
  <si>
    <t>TOTAL</t>
  </si>
  <si>
    <t>CENTRE DE DIA LES BERNARDES DE SALT</t>
  </si>
  <si>
    <t>Extintor PG-6Kg ABC (retimbrat)</t>
  </si>
  <si>
    <t>Extintor CO2 2Kg  (retimbrat)</t>
  </si>
  <si>
    <t>Extintor PG-6Kg ABC (revisió)</t>
  </si>
  <si>
    <t>Extintor CO2 2Kg  (revisió)</t>
  </si>
  <si>
    <t>centraleta incendis</t>
  </si>
  <si>
    <t>SERVEI D'INTERVENCIÓ ESPECIALITZADA (SIE) de GIRONA</t>
  </si>
  <si>
    <t>SERVEI D'ACOLLIMENT I RECUPARACIÓ PER A VÍCTIMES QUE PATEIXEN VIOLÈNCIA MASCLISTA (SARV) DEL GIRONÈS</t>
  </si>
  <si>
    <t>Extintor POLS-6Kg(retimbrat)</t>
  </si>
  <si>
    <t>Extintor neu  5 Kg (retimbrat)</t>
  </si>
  <si>
    <t>Extintor neu 2Kg  (retimbrat)</t>
  </si>
  <si>
    <t>Extintor POLS-6Kg(revisió)</t>
  </si>
  <si>
    <t>Extintor neu  5 Kg (revisió)</t>
  </si>
  <si>
    <t>Extintor neu 2Kg  (revisió)</t>
  </si>
  <si>
    <t>Pulsador</t>
  </si>
  <si>
    <t>Central guardal de 2 zones</t>
  </si>
  <si>
    <t>Bateries 12V/3A</t>
  </si>
  <si>
    <t>Sirenes interiors 24 V</t>
  </si>
  <si>
    <t>Detector òptics de fum</t>
  </si>
  <si>
    <t>SERVEI TÈCNIC PUNT DE TROBADA DE GIRONA</t>
  </si>
  <si>
    <t>RESIDÈNCIA RIBES DE FRESER</t>
  </si>
  <si>
    <t xml:space="preserve">LOT 1 </t>
  </si>
  <si>
    <t xml:space="preserve">Oferta import/element </t>
  </si>
  <si>
    <t>Total Servei</t>
  </si>
  <si>
    <t>Total Oferta</t>
  </si>
  <si>
    <t>Total oferta M. Preventiu</t>
  </si>
  <si>
    <t>Total oferta m. Correctiu</t>
  </si>
  <si>
    <t>OFERTA EMPRESA LICITADORA</t>
  </si>
  <si>
    <t xml:space="preserve">Total oferta </t>
  </si>
  <si>
    <t>Preu oferta</t>
  </si>
  <si>
    <t>Total oferta M. Correctiu</t>
  </si>
  <si>
    <t>Total oferta LOT 1</t>
  </si>
  <si>
    <t>4 vegades any (1 x trimetre)</t>
  </si>
  <si>
    <t>Revisió  trimestral</t>
  </si>
  <si>
    <t>Total LOT 1 Serveis i residències Província de Girona</t>
  </si>
  <si>
    <t>* S'han de complimentar els preus unitaris de les caselles en groc. El preu que s'ha de posar a l'annex 2 en format word, és el sumatori dels diferents preus. Està fet el sumatori a sota del quadre.</t>
  </si>
  <si>
    <t>Revisió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</si>
</sst>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44" fontId="1" fillId="0" borderId="1" xfId="0" applyNumberFormat="1" applyFont="1" applyBorder="1"/>
    <xf numFmtId="44" fontId="1" fillId="5" borderId="1" xfId="0" applyNumberFormat="1" applyFont="1" applyFill="1" applyBorder="1"/>
    <xf numFmtId="0" fontId="1" fillId="4" borderId="1" xfId="0" applyFont="1" applyFill="1" applyBorder="1"/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1" xfId="0" applyFont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44" fontId="0" fillId="8" borderId="1" xfId="0" applyNumberFormat="1" applyFill="1" applyBorder="1" applyAlignment="1">
      <alignment horizontal="center"/>
    </xf>
    <xf numFmtId="44" fontId="1" fillId="8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6" borderId="0" xfId="0" applyFill="1"/>
    <xf numFmtId="44" fontId="1" fillId="0" borderId="0" xfId="0" applyNumberFormat="1" applyFont="1"/>
    <xf numFmtId="43" fontId="0" fillId="0" borderId="1" xfId="1" applyFont="1" applyBorder="1" applyAlignment="1">
      <alignment horizontal="center"/>
    </xf>
    <xf numFmtId="44" fontId="1" fillId="8" borderId="1" xfId="2" applyFont="1" applyFill="1" applyBorder="1"/>
    <xf numFmtId="44" fontId="1" fillId="8" borderId="1" xfId="0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0" xfId="0" applyFont="1" applyBorder="1"/>
    <xf numFmtId="44" fontId="1" fillId="8" borderId="1" xfId="0" applyNumberFormat="1" applyFont="1" applyFill="1" applyBorder="1" applyAlignment="1">
      <alignment horizontal="center" vertical="center"/>
    </xf>
    <xf numFmtId="44" fontId="1" fillId="8" borderId="10" xfId="0" applyNumberFormat="1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44" fontId="0" fillId="0" borderId="1" xfId="2" applyFont="1" applyBorder="1"/>
    <xf numFmtId="44" fontId="0" fillId="0" borderId="11" xfId="2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4" fontId="0" fillId="10" borderId="1" xfId="0" applyNumberFormat="1" applyFill="1" applyBorder="1" applyProtection="1">
      <protection locked="0"/>
    </xf>
    <xf numFmtId="44" fontId="1" fillId="4" borderId="4" xfId="0" applyNumberFormat="1" applyFont="1" applyFill="1" applyBorder="1" applyAlignment="1"/>
    <xf numFmtId="44" fontId="1" fillId="5" borderId="4" xfId="0" applyNumberFormat="1" applyFont="1" applyFill="1" applyBorder="1" applyAlignment="1"/>
    <xf numFmtId="0" fontId="1" fillId="8" borderId="9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82" workbookViewId="0">
      <selection activeCell="B119" sqref="B119"/>
    </sheetView>
  </sheetViews>
  <sheetFormatPr baseColWidth="10" defaultRowHeight="15" x14ac:dyDescent="0.25"/>
  <cols>
    <col min="1" max="1" width="41" customWidth="1"/>
    <col min="2" max="2" width="25.7109375" bestFit="1" customWidth="1"/>
    <col min="3" max="3" width="16.42578125" customWidth="1"/>
    <col min="6" max="7" width="15.5703125" customWidth="1"/>
    <col min="8" max="8" width="23.42578125" customWidth="1"/>
    <col min="9" max="9" width="12.42578125" customWidth="1"/>
    <col min="10" max="10" width="4.42578125" customWidth="1"/>
    <col min="11" max="11" width="4" customWidth="1"/>
    <col min="12" max="12" width="28" customWidth="1"/>
    <col min="13" max="13" width="19.140625" bestFit="1" customWidth="1"/>
    <col min="14" max="14" width="9.42578125" bestFit="1" customWidth="1"/>
  </cols>
  <sheetData>
    <row r="1" spans="1:14" x14ac:dyDescent="0.25">
      <c r="A1" s="57" t="s">
        <v>59</v>
      </c>
      <c r="B1" s="57"/>
      <c r="C1" s="57"/>
      <c r="D1" s="57"/>
      <c r="E1" s="57"/>
      <c r="F1" s="57"/>
      <c r="G1" s="15"/>
      <c r="H1" s="25"/>
      <c r="I1" s="25"/>
    </row>
    <row r="3" spans="1:14" x14ac:dyDescent="0.25">
      <c r="A3" s="67" t="s">
        <v>36</v>
      </c>
      <c r="B3" s="68"/>
      <c r="C3" s="68"/>
      <c r="D3" s="68"/>
      <c r="E3" s="68"/>
      <c r="F3" s="69"/>
      <c r="G3" s="46" t="s">
        <v>65</v>
      </c>
      <c r="H3" s="50"/>
      <c r="I3" s="47"/>
    </row>
    <row r="4" spans="1:14" s="1" customFormat="1" ht="34.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67</v>
      </c>
      <c r="H4" s="17" t="s">
        <v>60</v>
      </c>
      <c r="I4" s="18" t="s">
        <v>61</v>
      </c>
      <c r="L4"/>
      <c r="M4"/>
      <c r="N4"/>
    </row>
    <row r="5" spans="1:14" s="1" customFormat="1" x14ac:dyDescent="0.25">
      <c r="A5" s="12" t="s">
        <v>6</v>
      </c>
      <c r="B5" s="12"/>
      <c r="C5" s="12"/>
      <c r="D5" s="12"/>
      <c r="E5" s="12"/>
      <c r="F5" s="12"/>
      <c r="G5" s="12"/>
      <c r="H5" s="22"/>
      <c r="I5" s="23"/>
      <c r="L5" s="72" t="s">
        <v>73</v>
      </c>
      <c r="M5"/>
      <c r="N5"/>
    </row>
    <row r="6" spans="1:14" x14ac:dyDescent="0.25">
      <c r="A6" s="2" t="s">
        <v>7</v>
      </c>
      <c r="B6" s="3" t="s">
        <v>15</v>
      </c>
      <c r="C6" s="8">
        <v>38.35</v>
      </c>
      <c r="D6" s="5">
        <v>2</v>
      </c>
      <c r="E6" s="8">
        <f>+(C6*D6)*40%</f>
        <v>30.680000000000003</v>
      </c>
      <c r="F6" s="8">
        <f>E6</f>
        <v>30.680000000000003</v>
      </c>
      <c r="G6" s="41"/>
      <c r="H6" s="24">
        <f>IF(G6&gt;C6,"ERROR PREU",ROUND(G6,2))</f>
        <v>0</v>
      </c>
      <c r="I6" s="35">
        <f>(G6*D7)*0.4</f>
        <v>0</v>
      </c>
      <c r="L6" s="72"/>
    </row>
    <row r="7" spans="1:14" x14ac:dyDescent="0.25">
      <c r="A7" s="2" t="s">
        <v>8</v>
      </c>
      <c r="B7" s="3" t="s">
        <v>15</v>
      </c>
      <c r="C7" s="8">
        <v>38.35</v>
      </c>
      <c r="D7" s="5">
        <v>2</v>
      </c>
      <c r="E7" s="8">
        <f>+(C7*D7)*40%</f>
        <v>30.680000000000003</v>
      </c>
      <c r="F7" s="8">
        <f t="shared" ref="F7:F20" si="0">E7</f>
        <v>30.680000000000003</v>
      </c>
      <c r="G7" s="41"/>
      <c r="H7" s="24">
        <f t="shared" ref="H7:H20" si="1">IF(G7&gt;C7,"ERROR PREU",ROUND(G7,2))</f>
        <v>0</v>
      </c>
      <c r="I7" s="35">
        <f>(G7*D7)*0.4</f>
        <v>0</v>
      </c>
      <c r="L7" s="72"/>
    </row>
    <row r="8" spans="1:14" x14ac:dyDescent="0.25">
      <c r="A8" s="2" t="s">
        <v>9</v>
      </c>
      <c r="B8" s="3" t="s">
        <v>15</v>
      </c>
      <c r="C8" s="8">
        <v>38.35</v>
      </c>
      <c r="D8" s="5">
        <v>10</v>
      </c>
      <c r="E8" s="8">
        <f>+(C8*D8)*40%</f>
        <v>153.4</v>
      </c>
      <c r="F8" s="8">
        <f t="shared" si="0"/>
        <v>153.4</v>
      </c>
      <c r="G8" s="41"/>
      <c r="H8" s="24">
        <f t="shared" si="1"/>
        <v>0</v>
      </c>
      <c r="I8" s="35">
        <f>(G8*D8)*0.4</f>
        <v>0</v>
      </c>
      <c r="L8" s="72"/>
    </row>
    <row r="9" spans="1:14" x14ac:dyDescent="0.25">
      <c r="A9" s="2" t="s">
        <v>10</v>
      </c>
      <c r="B9" s="3" t="s">
        <v>15</v>
      </c>
      <c r="C9" s="8">
        <v>120</v>
      </c>
      <c r="D9" s="5">
        <v>1</v>
      </c>
      <c r="E9" s="8">
        <f>+(C9*D9)*40%</f>
        <v>48</v>
      </c>
      <c r="F9" s="8">
        <f t="shared" si="0"/>
        <v>48</v>
      </c>
      <c r="G9" s="41"/>
      <c r="H9" s="24">
        <f>IF(G9&gt;C9,"ERROR PREU",ROUND(G9,2))</f>
        <v>0</v>
      </c>
      <c r="I9" s="35">
        <f>(G9*D9)*0.4</f>
        <v>0</v>
      </c>
      <c r="L9" s="72"/>
    </row>
    <row r="10" spans="1:14" x14ac:dyDescent="0.25">
      <c r="A10" s="2" t="s">
        <v>11</v>
      </c>
      <c r="B10" s="3">
        <v>1</v>
      </c>
      <c r="C10" s="8">
        <v>9.9</v>
      </c>
      <c r="D10" s="5">
        <v>2</v>
      </c>
      <c r="E10" s="8">
        <f>+C10*D10</f>
        <v>19.8</v>
      </c>
      <c r="F10" s="8">
        <f t="shared" si="0"/>
        <v>19.8</v>
      </c>
      <c r="G10" s="41"/>
      <c r="H10" s="24">
        <f>IF(G10&gt;C10,"ERROR PREU",ROUND(G10,2))</f>
        <v>0</v>
      </c>
      <c r="I10" s="35">
        <f>H10*D10</f>
        <v>0</v>
      </c>
      <c r="L10" s="72"/>
    </row>
    <row r="11" spans="1:14" x14ac:dyDescent="0.25">
      <c r="A11" s="2" t="s">
        <v>12</v>
      </c>
      <c r="B11" s="3">
        <v>1</v>
      </c>
      <c r="C11" s="8">
        <v>9.9</v>
      </c>
      <c r="D11" s="5">
        <v>2</v>
      </c>
      <c r="E11" s="8">
        <f t="shared" ref="E11:E20" si="2">+C11*D11</f>
        <v>19.8</v>
      </c>
      <c r="F11" s="8">
        <f t="shared" si="0"/>
        <v>19.8</v>
      </c>
      <c r="G11" s="41"/>
      <c r="H11" s="24">
        <f t="shared" si="1"/>
        <v>0</v>
      </c>
      <c r="I11" s="35">
        <f t="shared" ref="I11:I20" si="3">H11*D11</f>
        <v>0</v>
      </c>
      <c r="L11" s="72"/>
    </row>
    <row r="12" spans="1:14" x14ac:dyDescent="0.25">
      <c r="A12" s="2" t="s">
        <v>13</v>
      </c>
      <c r="B12" s="3">
        <v>1</v>
      </c>
      <c r="C12" s="8">
        <v>9.9</v>
      </c>
      <c r="D12" s="5">
        <v>10</v>
      </c>
      <c r="E12" s="8">
        <f t="shared" si="2"/>
        <v>99</v>
      </c>
      <c r="F12" s="8">
        <f t="shared" si="0"/>
        <v>99</v>
      </c>
      <c r="G12" s="41"/>
      <c r="H12" s="24">
        <f t="shared" si="1"/>
        <v>0</v>
      </c>
      <c r="I12" s="35">
        <f t="shared" si="3"/>
        <v>0</v>
      </c>
      <c r="L12" s="72"/>
    </row>
    <row r="13" spans="1:14" x14ac:dyDescent="0.25">
      <c r="A13" s="2" t="s">
        <v>14</v>
      </c>
      <c r="B13" s="3">
        <v>1</v>
      </c>
      <c r="C13" s="8">
        <v>15</v>
      </c>
      <c r="D13" s="5">
        <v>1</v>
      </c>
      <c r="E13" s="8">
        <f t="shared" si="2"/>
        <v>15</v>
      </c>
      <c r="F13" s="8">
        <f t="shared" si="0"/>
        <v>15</v>
      </c>
      <c r="G13" s="41"/>
      <c r="H13" s="24">
        <f t="shared" si="1"/>
        <v>0</v>
      </c>
      <c r="I13" s="35">
        <f t="shared" si="3"/>
        <v>0</v>
      </c>
      <c r="L13" s="72"/>
    </row>
    <row r="14" spans="1:14" x14ac:dyDescent="0.25">
      <c r="A14" s="2" t="s">
        <v>16</v>
      </c>
      <c r="B14" s="3">
        <v>1</v>
      </c>
      <c r="C14" s="8">
        <v>31.2</v>
      </c>
      <c r="D14" s="5">
        <v>10</v>
      </c>
      <c r="E14" s="8">
        <f t="shared" si="2"/>
        <v>312</v>
      </c>
      <c r="F14" s="8">
        <f t="shared" si="0"/>
        <v>312</v>
      </c>
      <c r="G14" s="41"/>
      <c r="H14" s="24">
        <f t="shared" si="1"/>
        <v>0</v>
      </c>
      <c r="I14" s="35">
        <f t="shared" si="3"/>
        <v>0</v>
      </c>
      <c r="L14" s="72"/>
    </row>
    <row r="15" spans="1:14" x14ac:dyDescent="0.25">
      <c r="A15" s="2" t="s">
        <v>17</v>
      </c>
      <c r="B15" s="3">
        <v>1</v>
      </c>
      <c r="C15" s="8">
        <f>+(2.5+1.9+1)/3</f>
        <v>1.8</v>
      </c>
      <c r="D15" s="5">
        <v>216</v>
      </c>
      <c r="E15" s="8">
        <f t="shared" si="2"/>
        <v>388.8</v>
      </c>
      <c r="F15" s="8">
        <f t="shared" si="0"/>
        <v>388.8</v>
      </c>
      <c r="G15" s="41"/>
      <c r="H15" s="24">
        <f t="shared" si="1"/>
        <v>0</v>
      </c>
      <c r="I15" s="35">
        <f t="shared" si="3"/>
        <v>0</v>
      </c>
      <c r="L15" s="72"/>
    </row>
    <row r="16" spans="1:14" x14ac:dyDescent="0.25">
      <c r="A16" s="2" t="s">
        <v>18</v>
      </c>
      <c r="B16" s="3">
        <v>1</v>
      </c>
      <c r="C16" s="8">
        <v>2.5</v>
      </c>
      <c r="D16" s="5">
        <v>19</v>
      </c>
      <c r="E16" s="8">
        <f t="shared" si="2"/>
        <v>47.5</v>
      </c>
      <c r="F16" s="8">
        <f t="shared" si="0"/>
        <v>47.5</v>
      </c>
      <c r="G16" s="41"/>
      <c r="H16" s="24">
        <f t="shared" si="1"/>
        <v>0</v>
      </c>
      <c r="I16" s="35">
        <f t="shared" si="3"/>
        <v>0</v>
      </c>
    </row>
    <row r="17" spans="1:14" x14ac:dyDescent="0.25">
      <c r="A17" s="2" t="s">
        <v>19</v>
      </c>
      <c r="B17" s="3">
        <v>1</v>
      </c>
      <c r="C17" s="8">
        <v>1.9</v>
      </c>
      <c r="D17" s="5">
        <v>9</v>
      </c>
      <c r="E17" s="8">
        <f t="shared" si="2"/>
        <v>17.099999999999998</v>
      </c>
      <c r="F17" s="8">
        <f t="shared" si="0"/>
        <v>17.099999999999998</v>
      </c>
      <c r="G17" s="41"/>
      <c r="H17" s="24">
        <f t="shared" si="1"/>
        <v>0</v>
      </c>
      <c r="I17" s="35">
        <f t="shared" si="3"/>
        <v>0</v>
      </c>
    </row>
    <row r="18" spans="1:14" x14ac:dyDescent="0.25">
      <c r="A18" s="2" t="s">
        <v>20</v>
      </c>
      <c r="B18" s="3">
        <v>1</v>
      </c>
      <c r="C18" s="8">
        <v>8.8000000000000007</v>
      </c>
      <c r="D18" s="5">
        <v>5</v>
      </c>
      <c r="E18" s="8">
        <f t="shared" si="2"/>
        <v>44</v>
      </c>
      <c r="F18" s="8">
        <f t="shared" si="0"/>
        <v>44</v>
      </c>
      <c r="G18" s="41"/>
      <c r="H18" s="24">
        <f t="shared" si="1"/>
        <v>0</v>
      </c>
      <c r="I18" s="35">
        <f t="shared" si="3"/>
        <v>0</v>
      </c>
    </row>
    <row r="19" spans="1:14" x14ac:dyDescent="0.25">
      <c r="A19" s="2" t="s">
        <v>23</v>
      </c>
      <c r="B19" s="3">
        <v>1</v>
      </c>
      <c r="C19" s="8">
        <v>245.7</v>
      </c>
      <c r="D19" s="5">
        <v>1</v>
      </c>
      <c r="E19" s="8">
        <f t="shared" si="2"/>
        <v>245.7</v>
      </c>
      <c r="F19" s="8">
        <f t="shared" si="0"/>
        <v>245.7</v>
      </c>
      <c r="G19" s="41"/>
      <c r="H19" s="24">
        <f t="shared" si="1"/>
        <v>0</v>
      </c>
      <c r="I19" s="35">
        <f t="shared" si="3"/>
        <v>0</v>
      </c>
    </row>
    <row r="20" spans="1:14" x14ac:dyDescent="0.25">
      <c r="A20" s="2" t="s">
        <v>71</v>
      </c>
      <c r="B20" s="3" t="s">
        <v>70</v>
      </c>
      <c r="C20" s="8">
        <v>162.5</v>
      </c>
      <c r="D20" s="5">
        <v>4</v>
      </c>
      <c r="E20" s="8">
        <f t="shared" si="2"/>
        <v>650</v>
      </c>
      <c r="F20" s="8">
        <f t="shared" si="0"/>
        <v>650</v>
      </c>
      <c r="G20" s="41"/>
      <c r="H20" s="24">
        <f t="shared" si="1"/>
        <v>0</v>
      </c>
      <c r="I20" s="35">
        <f t="shared" si="3"/>
        <v>0</v>
      </c>
    </row>
    <row r="21" spans="1:14" x14ac:dyDescent="0.25">
      <c r="A21" s="70" t="s">
        <v>21</v>
      </c>
      <c r="B21" s="71"/>
      <c r="C21" s="71"/>
      <c r="D21" s="71"/>
      <c r="E21" s="71"/>
      <c r="F21" s="42">
        <f>SUM(F6:F20)</f>
        <v>2121.46</v>
      </c>
      <c r="G21" s="40"/>
      <c r="H21" s="19" t="s">
        <v>63</v>
      </c>
      <c r="I21" s="20">
        <f>SUM(I6:I20)</f>
        <v>0</v>
      </c>
    </row>
    <row r="22" spans="1:14" x14ac:dyDescent="0.25">
      <c r="A22" s="2" t="s">
        <v>22</v>
      </c>
      <c r="B22" s="4"/>
      <c r="C22" s="13">
        <v>45</v>
      </c>
      <c r="D22" s="5">
        <v>24</v>
      </c>
      <c r="E22" s="8">
        <f>+C22*D22</f>
        <v>1080</v>
      </c>
      <c r="F22" s="8">
        <f>E22</f>
        <v>1080</v>
      </c>
      <c r="G22" s="41"/>
      <c r="H22" s="24">
        <f>IF(G22&gt;C22,"ERROR PREU",ROUND(G22,2))</f>
        <v>0</v>
      </c>
      <c r="I22" s="36">
        <f>H22*D22</f>
        <v>0</v>
      </c>
    </row>
    <row r="23" spans="1:14" x14ac:dyDescent="0.25">
      <c r="A23" s="2" t="s">
        <v>35</v>
      </c>
      <c r="B23" s="4"/>
      <c r="C23" s="8">
        <v>50</v>
      </c>
      <c r="D23" s="5">
        <v>19</v>
      </c>
      <c r="E23" s="8">
        <f>+C23*D23</f>
        <v>950</v>
      </c>
      <c r="F23" s="8">
        <f>E23</f>
        <v>950</v>
      </c>
      <c r="G23" s="8"/>
      <c r="H23" s="4"/>
      <c r="I23" s="35">
        <v>950</v>
      </c>
    </row>
    <row r="24" spans="1:14" s="1" customFormat="1" x14ac:dyDescent="0.25">
      <c r="A24" s="58" t="s">
        <v>37</v>
      </c>
      <c r="B24" s="59"/>
      <c r="C24" s="59"/>
      <c r="D24" s="59"/>
      <c r="E24" s="60"/>
      <c r="F24" s="11">
        <f>F22+F23+F21</f>
        <v>4151.46</v>
      </c>
      <c r="G24" s="29"/>
      <c r="H24" s="19" t="s">
        <v>64</v>
      </c>
      <c r="I24" s="21">
        <f>SUM(I22:I23)</f>
        <v>950</v>
      </c>
      <c r="L24"/>
      <c r="M24"/>
      <c r="N24"/>
    </row>
    <row r="25" spans="1:14" x14ac:dyDescent="0.25">
      <c r="A25" s="51"/>
      <c r="B25" s="52"/>
      <c r="C25" s="52"/>
      <c r="D25" s="52"/>
      <c r="E25" s="52"/>
      <c r="F25" s="52"/>
      <c r="G25" s="53"/>
      <c r="H25" s="16" t="s">
        <v>66</v>
      </c>
      <c r="I25" s="10">
        <f>I24+I21</f>
        <v>950</v>
      </c>
    </row>
    <row r="26" spans="1:14" x14ac:dyDescent="0.25">
      <c r="A26" s="30"/>
      <c r="B26" s="31"/>
      <c r="C26" s="31"/>
      <c r="D26" s="31"/>
      <c r="E26" s="31"/>
      <c r="H26" s="1"/>
      <c r="I26" s="26"/>
    </row>
    <row r="27" spans="1:14" x14ac:dyDescent="0.25">
      <c r="A27" s="61" t="s">
        <v>58</v>
      </c>
      <c r="B27" s="62"/>
      <c r="C27" s="62"/>
      <c r="D27" s="62"/>
      <c r="E27" s="62"/>
      <c r="F27" s="63"/>
      <c r="G27" s="46" t="s">
        <v>65</v>
      </c>
      <c r="H27" s="50"/>
      <c r="I27" s="47"/>
    </row>
    <row r="28" spans="1:14" ht="30" x14ac:dyDescent="0.25">
      <c r="A28" s="6" t="s">
        <v>0</v>
      </c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67</v>
      </c>
      <c r="H28" s="17" t="s">
        <v>60</v>
      </c>
      <c r="I28" s="18" t="s">
        <v>61</v>
      </c>
    </row>
    <row r="29" spans="1:14" x14ac:dyDescent="0.25">
      <c r="A29" s="64" t="s">
        <v>6</v>
      </c>
      <c r="B29" s="65"/>
      <c r="C29" s="65"/>
      <c r="D29" s="65"/>
      <c r="E29" s="65"/>
      <c r="F29" s="66"/>
      <c r="G29" s="12"/>
      <c r="H29" s="22"/>
      <c r="I29" s="23"/>
    </row>
    <row r="30" spans="1:14" x14ac:dyDescent="0.25">
      <c r="A30" s="2" t="s">
        <v>24</v>
      </c>
      <c r="B30" s="3" t="s">
        <v>15</v>
      </c>
      <c r="C30" s="8">
        <v>38.35</v>
      </c>
      <c r="D30" s="5">
        <v>15</v>
      </c>
      <c r="E30" s="8">
        <f>+(C30*D30)*40%</f>
        <v>230.10000000000002</v>
      </c>
      <c r="F30" s="8">
        <f>E30</f>
        <v>230.10000000000002</v>
      </c>
      <c r="G30" s="41"/>
      <c r="H30" s="24">
        <f>IF(G30&gt;C30,"ERROR PREU",ROUND(G30,2))</f>
        <v>0</v>
      </c>
      <c r="I30" s="35">
        <f>(D30*H30)*0.4</f>
        <v>0</v>
      </c>
    </row>
    <row r="31" spans="1:14" x14ac:dyDescent="0.25">
      <c r="A31" s="2" t="s">
        <v>8</v>
      </c>
      <c r="B31" s="3" t="s">
        <v>15</v>
      </c>
      <c r="C31" s="8">
        <v>38.35</v>
      </c>
      <c r="D31" s="5">
        <v>6</v>
      </c>
      <c r="E31" s="8">
        <f t="shared" ref="E31:E33" si="4">+(C31*D31)*40%</f>
        <v>92.04000000000002</v>
      </c>
      <c r="F31" s="8">
        <f t="shared" ref="F31:F43" si="5">E31</f>
        <v>92.04000000000002</v>
      </c>
      <c r="G31" s="41"/>
      <c r="H31" s="24">
        <f t="shared" ref="H31:H45" si="6">IF(G31&gt;C31,"ERROR PREU",ROUND(G31,2))</f>
        <v>0</v>
      </c>
      <c r="I31" s="35">
        <f t="shared" ref="I31:I33" si="7">(D31*H31)*0.4</f>
        <v>0</v>
      </c>
    </row>
    <row r="32" spans="1:14" x14ac:dyDescent="0.25">
      <c r="A32" s="2" t="s">
        <v>25</v>
      </c>
      <c r="B32" s="3" t="s">
        <v>15</v>
      </c>
      <c r="C32" s="8">
        <v>38.35</v>
      </c>
      <c r="D32" s="5">
        <v>4</v>
      </c>
      <c r="E32" s="8">
        <f t="shared" si="4"/>
        <v>61.360000000000007</v>
      </c>
      <c r="F32" s="8">
        <f t="shared" si="5"/>
        <v>61.360000000000007</v>
      </c>
      <c r="G32" s="41"/>
      <c r="H32" s="24">
        <f t="shared" si="6"/>
        <v>0</v>
      </c>
      <c r="I32" s="35">
        <f t="shared" si="7"/>
        <v>0</v>
      </c>
    </row>
    <row r="33" spans="1:9" x14ac:dyDescent="0.25">
      <c r="A33" s="2" t="s">
        <v>26</v>
      </c>
      <c r="B33" s="3" t="s">
        <v>15</v>
      </c>
      <c r="C33" s="8">
        <v>38.35</v>
      </c>
      <c r="D33" s="5">
        <v>1</v>
      </c>
      <c r="E33" s="8">
        <f t="shared" si="4"/>
        <v>15.340000000000002</v>
      </c>
      <c r="F33" s="8">
        <f t="shared" si="5"/>
        <v>15.340000000000002</v>
      </c>
      <c r="G33" s="41"/>
      <c r="H33" s="24">
        <f t="shared" si="6"/>
        <v>0</v>
      </c>
      <c r="I33" s="35">
        <f t="shared" si="7"/>
        <v>0</v>
      </c>
    </row>
    <row r="34" spans="1:9" x14ac:dyDescent="0.25">
      <c r="A34" s="2" t="s">
        <v>27</v>
      </c>
      <c r="B34" s="3">
        <v>1</v>
      </c>
      <c r="C34" s="8">
        <v>9.9</v>
      </c>
      <c r="D34" s="5">
        <v>15</v>
      </c>
      <c r="E34" s="8">
        <f>+C34*D34</f>
        <v>148.5</v>
      </c>
      <c r="F34" s="8">
        <f t="shared" si="5"/>
        <v>148.5</v>
      </c>
      <c r="G34" s="41"/>
      <c r="H34" s="24">
        <f t="shared" si="6"/>
        <v>0</v>
      </c>
      <c r="I34" s="35">
        <f>D34*H34</f>
        <v>0</v>
      </c>
    </row>
    <row r="35" spans="1:9" x14ac:dyDescent="0.25">
      <c r="A35" s="2" t="s">
        <v>12</v>
      </c>
      <c r="B35" s="3">
        <v>1</v>
      </c>
      <c r="C35" s="8">
        <v>9.9</v>
      </c>
      <c r="D35" s="5">
        <v>6</v>
      </c>
      <c r="E35" s="8">
        <f t="shared" ref="E35:E43" si="8">+C35*D35</f>
        <v>59.400000000000006</v>
      </c>
      <c r="F35" s="8">
        <f t="shared" si="5"/>
        <v>59.400000000000006</v>
      </c>
      <c r="G35" s="41"/>
      <c r="H35" s="24">
        <f t="shared" si="6"/>
        <v>0</v>
      </c>
      <c r="I35" s="35">
        <f t="shared" ref="I35:I42" si="9">D35*H35</f>
        <v>0</v>
      </c>
    </row>
    <row r="36" spans="1:9" x14ac:dyDescent="0.25">
      <c r="A36" s="2" t="s">
        <v>28</v>
      </c>
      <c r="B36" s="3">
        <v>1</v>
      </c>
      <c r="C36" s="8">
        <v>9.9</v>
      </c>
      <c r="D36" s="5">
        <v>4</v>
      </c>
      <c r="E36" s="8">
        <f t="shared" si="8"/>
        <v>39.6</v>
      </c>
      <c r="F36" s="8">
        <f t="shared" si="5"/>
        <v>39.6</v>
      </c>
      <c r="G36" s="41"/>
      <c r="H36" s="24">
        <f t="shared" si="6"/>
        <v>0</v>
      </c>
      <c r="I36" s="35">
        <f t="shared" si="9"/>
        <v>0</v>
      </c>
    </row>
    <row r="37" spans="1:9" x14ac:dyDescent="0.25">
      <c r="A37" s="2" t="s">
        <v>29</v>
      </c>
      <c r="B37" s="3">
        <v>1</v>
      </c>
      <c r="C37" s="8">
        <v>9.9</v>
      </c>
      <c r="D37" s="5">
        <v>1</v>
      </c>
      <c r="E37" s="8">
        <f t="shared" si="8"/>
        <v>9.9</v>
      </c>
      <c r="F37" s="8">
        <f t="shared" si="5"/>
        <v>9.9</v>
      </c>
      <c r="G37" s="41"/>
      <c r="H37" s="24">
        <f t="shared" si="6"/>
        <v>0</v>
      </c>
      <c r="I37" s="35">
        <f t="shared" si="9"/>
        <v>0</v>
      </c>
    </row>
    <row r="38" spans="1:9" x14ac:dyDescent="0.25">
      <c r="A38" s="2" t="s">
        <v>30</v>
      </c>
      <c r="B38" s="3">
        <v>1</v>
      </c>
      <c r="C38" s="8">
        <v>245.7</v>
      </c>
      <c r="D38" s="5">
        <v>1</v>
      </c>
      <c r="E38" s="8">
        <f t="shared" si="8"/>
        <v>245.7</v>
      </c>
      <c r="F38" s="8">
        <f t="shared" si="5"/>
        <v>245.7</v>
      </c>
      <c r="G38" s="41"/>
      <c r="H38" s="24">
        <f t="shared" si="6"/>
        <v>0</v>
      </c>
      <c r="I38" s="35">
        <f t="shared" si="9"/>
        <v>0</v>
      </c>
    </row>
    <row r="39" spans="1:9" x14ac:dyDescent="0.25">
      <c r="A39" s="2" t="s">
        <v>31</v>
      </c>
      <c r="B39" s="3">
        <v>1</v>
      </c>
      <c r="C39" s="8">
        <v>1.9</v>
      </c>
      <c r="D39" s="5">
        <v>7</v>
      </c>
      <c r="E39" s="8">
        <f t="shared" si="8"/>
        <v>13.299999999999999</v>
      </c>
      <c r="F39" s="8">
        <f t="shared" si="5"/>
        <v>13.299999999999999</v>
      </c>
      <c r="G39" s="41"/>
      <c r="H39" s="24">
        <f t="shared" si="6"/>
        <v>0</v>
      </c>
      <c r="I39" s="35">
        <f t="shared" si="9"/>
        <v>0</v>
      </c>
    </row>
    <row r="40" spans="1:9" x14ac:dyDescent="0.25">
      <c r="A40" s="2" t="s">
        <v>32</v>
      </c>
      <c r="B40" s="3">
        <v>1</v>
      </c>
      <c r="C40" s="8">
        <v>1.9</v>
      </c>
      <c r="D40" s="5">
        <v>2</v>
      </c>
      <c r="E40" s="8">
        <f t="shared" si="8"/>
        <v>3.8</v>
      </c>
      <c r="F40" s="8">
        <f t="shared" si="5"/>
        <v>3.8</v>
      </c>
      <c r="G40" s="41"/>
      <c r="H40" s="24">
        <f t="shared" si="6"/>
        <v>0</v>
      </c>
      <c r="I40" s="35">
        <f t="shared" si="9"/>
        <v>0</v>
      </c>
    </row>
    <row r="41" spans="1:9" x14ac:dyDescent="0.25">
      <c r="A41" s="2" t="s">
        <v>33</v>
      </c>
      <c r="B41" s="3">
        <v>1</v>
      </c>
      <c r="C41" s="8">
        <v>39</v>
      </c>
      <c r="D41" s="5">
        <v>4</v>
      </c>
      <c r="E41" s="8">
        <f t="shared" si="8"/>
        <v>156</v>
      </c>
      <c r="F41" s="8">
        <f t="shared" si="5"/>
        <v>156</v>
      </c>
      <c r="G41" s="41"/>
      <c r="H41" s="24">
        <f t="shared" si="6"/>
        <v>0</v>
      </c>
      <c r="I41" s="35">
        <f t="shared" si="9"/>
        <v>0</v>
      </c>
    </row>
    <row r="42" spans="1:9" ht="33" customHeight="1" x14ac:dyDescent="0.25">
      <c r="A42" s="7" t="s">
        <v>34</v>
      </c>
      <c r="B42" s="3">
        <v>1</v>
      </c>
      <c r="C42" s="8">
        <v>125</v>
      </c>
      <c r="D42" s="5">
        <v>1</v>
      </c>
      <c r="E42" s="8">
        <f t="shared" si="8"/>
        <v>125</v>
      </c>
      <c r="F42" s="8">
        <f t="shared" si="5"/>
        <v>125</v>
      </c>
      <c r="G42" s="41"/>
      <c r="H42" s="24">
        <f t="shared" si="6"/>
        <v>0</v>
      </c>
      <c r="I42" s="35">
        <f t="shared" si="9"/>
        <v>0</v>
      </c>
    </row>
    <row r="43" spans="1:9" x14ac:dyDescent="0.25">
      <c r="A43" s="2" t="s">
        <v>74</v>
      </c>
      <c r="B43" s="3" t="s">
        <v>70</v>
      </c>
      <c r="C43" s="8">
        <v>137.5</v>
      </c>
      <c r="D43" s="5">
        <v>4</v>
      </c>
      <c r="E43" s="8">
        <f t="shared" si="8"/>
        <v>550</v>
      </c>
      <c r="F43" s="8">
        <f t="shared" si="5"/>
        <v>550</v>
      </c>
      <c r="G43" s="41"/>
      <c r="H43" s="24">
        <f t="shared" si="6"/>
        <v>0</v>
      </c>
      <c r="I43" s="35">
        <f t="shared" ref="I43" si="10">H43*D43</f>
        <v>0</v>
      </c>
    </row>
    <row r="44" spans="1:9" x14ac:dyDescent="0.25">
      <c r="A44" s="64" t="s">
        <v>21</v>
      </c>
      <c r="B44" s="65"/>
      <c r="C44" s="65"/>
      <c r="D44" s="65"/>
      <c r="E44" s="65"/>
      <c r="F44" s="43">
        <f>SUM(F30:F43)</f>
        <v>1750.04</v>
      </c>
      <c r="G44" s="46"/>
      <c r="H44" s="47"/>
      <c r="I44" s="28">
        <f>SUM(I30:I43)</f>
        <v>0</v>
      </c>
    </row>
    <row r="45" spans="1:9" x14ac:dyDescent="0.25">
      <c r="A45" s="2" t="s">
        <v>22</v>
      </c>
      <c r="B45" s="4"/>
      <c r="C45" s="14">
        <v>45</v>
      </c>
      <c r="D45" s="5">
        <v>24</v>
      </c>
      <c r="E45" s="8">
        <f>+C45*D45</f>
        <v>1080</v>
      </c>
      <c r="F45" s="8">
        <f>E45</f>
        <v>1080</v>
      </c>
      <c r="G45" s="41"/>
      <c r="H45" s="27">
        <f t="shared" si="6"/>
        <v>0</v>
      </c>
      <c r="I45" s="35">
        <f>D45*H45</f>
        <v>0</v>
      </c>
    </row>
    <row r="46" spans="1:9" x14ac:dyDescent="0.25">
      <c r="A46" s="2" t="s">
        <v>35</v>
      </c>
      <c r="B46" s="4"/>
      <c r="C46" s="8">
        <v>50</v>
      </c>
      <c r="D46" s="5">
        <v>20</v>
      </c>
      <c r="E46" s="8">
        <f>+C46*D46</f>
        <v>1000</v>
      </c>
      <c r="F46" s="8">
        <f>E46</f>
        <v>1000</v>
      </c>
      <c r="G46" s="8"/>
      <c r="H46" s="27">
        <v>1000</v>
      </c>
      <c r="I46" s="35">
        <f>H46</f>
        <v>1000</v>
      </c>
    </row>
    <row r="47" spans="1:9" x14ac:dyDescent="0.25">
      <c r="A47" s="58" t="s">
        <v>37</v>
      </c>
      <c r="B47" s="59"/>
      <c r="C47" s="59"/>
      <c r="D47" s="59"/>
      <c r="E47" s="60"/>
      <c r="F47" s="11">
        <f>F44+F45+F46</f>
        <v>3830.04</v>
      </c>
      <c r="G47" s="46" t="s">
        <v>68</v>
      </c>
      <c r="H47" s="47"/>
      <c r="I47" s="29">
        <f>SUM(I45:I46)</f>
        <v>1000</v>
      </c>
    </row>
    <row r="48" spans="1:9" x14ac:dyDescent="0.25">
      <c r="A48" s="54"/>
      <c r="B48" s="55"/>
      <c r="C48" s="55"/>
      <c r="D48" s="55"/>
      <c r="E48" s="55"/>
      <c r="F48" s="55"/>
      <c r="G48" s="56"/>
      <c r="H48" s="16" t="s">
        <v>66</v>
      </c>
      <c r="I48" s="8">
        <f>I47+I44</f>
        <v>1000</v>
      </c>
    </row>
    <row r="49" spans="1:9" x14ac:dyDescent="0.25">
      <c r="H49" s="1"/>
      <c r="I49" s="9"/>
    </row>
    <row r="50" spans="1:9" x14ac:dyDescent="0.25">
      <c r="A50" s="61" t="s">
        <v>38</v>
      </c>
      <c r="B50" s="62"/>
      <c r="C50" s="62"/>
      <c r="D50" s="62"/>
      <c r="E50" s="62"/>
      <c r="F50" s="63"/>
      <c r="G50" s="46" t="s">
        <v>65</v>
      </c>
      <c r="H50" s="50"/>
      <c r="I50" s="47"/>
    </row>
    <row r="51" spans="1:9" ht="30" x14ac:dyDescent="0.25">
      <c r="A51" s="6" t="s">
        <v>0</v>
      </c>
      <c r="B51" s="6" t="s">
        <v>1</v>
      </c>
      <c r="C51" s="6" t="s">
        <v>2</v>
      </c>
      <c r="D51" s="6" t="s">
        <v>3</v>
      </c>
      <c r="E51" s="6" t="s">
        <v>4</v>
      </c>
      <c r="F51" s="6" t="s">
        <v>5</v>
      </c>
      <c r="G51" s="6" t="s">
        <v>67</v>
      </c>
      <c r="H51" s="17" t="s">
        <v>60</v>
      </c>
      <c r="I51" s="18" t="s">
        <v>61</v>
      </c>
    </row>
    <row r="52" spans="1:9" x14ac:dyDescent="0.25">
      <c r="A52" s="64" t="s">
        <v>6</v>
      </c>
      <c r="B52" s="65"/>
      <c r="C52" s="65"/>
      <c r="D52" s="65"/>
      <c r="E52" s="65"/>
      <c r="F52" s="66"/>
      <c r="G52" s="12"/>
      <c r="H52" s="22"/>
      <c r="I52" s="23"/>
    </row>
    <row r="53" spans="1:9" x14ac:dyDescent="0.25">
      <c r="A53" s="2" t="s">
        <v>24</v>
      </c>
      <c r="B53" s="3" t="s">
        <v>15</v>
      </c>
      <c r="C53" s="8">
        <v>38.35</v>
      </c>
      <c r="D53" s="5">
        <v>7</v>
      </c>
      <c r="E53" s="8">
        <f>+(C53*D53)*40%</f>
        <v>107.38</v>
      </c>
      <c r="F53" s="8">
        <f>E53</f>
        <v>107.38</v>
      </c>
      <c r="G53" s="41"/>
      <c r="H53" s="24">
        <f>IF(G53&gt;C53,"ERROR PREU",ROUND(G53,2))</f>
        <v>0</v>
      </c>
      <c r="I53" s="35">
        <f>(D53*H53)*0.4</f>
        <v>0</v>
      </c>
    </row>
    <row r="54" spans="1:9" x14ac:dyDescent="0.25">
      <c r="A54" s="2" t="s">
        <v>39</v>
      </c>
      <c r="B54" s="3" t="s">
        <v>15</v>
      </c>
      <c r="C54" s="8">
        <v>38.35</v>
      </c>
      <c r="D54" s="5">
        <v>4</v>
      </c>
      <c r="E54" s="8">
        <f t="shared" ref="E54:E55" si="11">+(C54*D54)*40%</f>
        <v>61.360000000000007</v>
      </c>
      <c r="F54" s="8">
        <f t="shared" ref="F54:F59" si="12">E54</f>
        <v>61.360000000000007</v>
      </c>
      <c r="G54" s="41"/>
      <c r="H54" s="24">
        <f t="shared" ref="H54:H56" si="13">IF(G54&gt;C54,"ERROR PREU",ROUND(G54,2))</f>
        <v>0</v>
      </c>
      <c r="I54" s="35">
        <f t="shared" ref="I54:I55" si="14">(D54*H54)*0.4</f>
        <v>0</v>
      </c>
    </row>
    <row r="55" spans="1:9" x14ac:dyDescent="0.25">
      <c r="A55" s="2" t="s">
        <v>40</v>
      </c>
      <c r="B55" s="3" t="s">
        <v>15</v>
      </c>
      <c r="C55" s="8">
        <v>38.35</v>
      </c>
      <c r="D55" s="5">
        <v>1</v>
      </c>
      <c r="E55" s="8">
        <f t="shared" si="11"/>
        <v>15.340000000000002</v>
      </c>
      <c r="F55" s="8">
        <f t="shared" si="12"/>
        <v>15.340000000000002</v>
      </c>
      <c r="G55" s="41"/>
      <c r="H55" s="24">
        <f t="shared" si="13"/>
        <v>0</v>
      </c>
      <c r="I55" s="35">
        <f t="shared" si="14"/>
        <v>0</v>
      </c>
    </row>
    <row r="56" spans="1:9" x14ac:dyDescent="0.25">
      <c r="A56" s="2" t="s">
        <v>27</v>
      </c>
      <c r="B56" s="3">
        <v>1</v>
      </c>
      <c r="C56" s="8">
        <v>9.9</v>
      </c>
      <c r="D56" s="5">
        <v>7</v>
      </c>
      <c r="E56" s="8">
        <f>+C56*D56</f>
        <v>69.3</v>
      </c>
      <c r="F56" s="8">
        <f t="shared" si="12"/>
        <v>69.3</v>
      </c>
      <c r="G56" s="41"/>
      <c r="H56" s="24">
        <f t="shared" si="13"/>
        <v>0</v>
      </c>
      <c r="I56" s="35">
        <f>(D56*H56)</f>
        <v>0</v>
      </c>
    </row>
    <row r="57" spans="1:9" x14ac:dyDescent="0.25">
      <c r="A57" s="2" t="s">
        <v>41</v>
      </c>
      <c r="B57" s="3">
        <v>1</v>
      </c>
      <c r="C57" s="8">
        <v>9.9</v>
      </c>
      <c r="D57" s="5">
        <v>4</v>
      </c>
      <c r="E57" s="8">
        <f t="shared" ref="E57:E59" si="15">+C57*D57</f>
        <v>39.6</v>
      </c>
      <c r="F57" s="8">
        <f t="shared" si="12"/>
        <v>39.6</v>
      </c>
      <c r="G57" s="41"/>
      <c r="H57" s="24">
        <f t="shared" ref="H57:H61" si="16">IF(G57&gt;C57,"ERROR PREU",ROUND(G57,2))</f>
        <v>0</v>
      </c>
      <c r="I57" s="35">
        <f t="shared" ref="I57:I59" si="17">(D57*H57)</f>
        <v>0</v>
      </c>
    </row>
    <row r="58" spans="1:9" x14ac:dyDescent="0.25">
      <c r="A58" s="2" t="s">
        <v>42</v>
      </c>
      <c r="B58" s="3">
        <v>1</v>
      </c>
      <c r="C58" s="8">
        <v>9.9</v>
      </c>
      <c r="D58" s="5">
        <v>1</v>
      </c>
      <c r="E58" s="8">
        <f t="shared" si="15"/>
        <v>9.9</v>
      </c>
      <c r="F58" s="8">
        <f t="shared" si="12"/>
        <v>9.9</v>
      </c>
      <c r="G58" s="41"/>
      <c r="H58" s="24">
        <f t="shared" si="16"/>
        <v>0</v>
      </c>
      <c r="I58" s="35">
        <f t="shared" si="17"/>
        <v>0</v>
      </c>
    </row>
    <row r="59" spans="1:9" x14ac:dyDescent="0.25">
      <c r="A59" s="2" t="s">
        <v>43</v>
      </c>
      <c r="B59" s="3">
        <v>1</v>
      </c>
      <c r="C59" s="8">
        <v>245.7</v>
      </c>
      <c r="D59" s="5">
        <v>1</v>
      </c>
      <c r="E59" s="8">
        <f t="shared" si="15"/>
        <v>245.7</v>
      </c>
      <c r="F59" s="8">
        <f t="shared" si="12"/>
        <v>245.7</v>
      </c>
      <c r="G59" s="41"/>
      <c r="H59" s="24">
        <f t="shared" si="16"/>
        <v>0</v>
      </c>
      <c r="I59" s="35">
        <f t="shared" si="17"/>
        <v>0</v>
      </c>
    </row>
    <row r="60" spans="1:9" x14ac:dyDescent="0.25">
      <c r="A60" s="64" t="s">
        <v>21</v>
      </c>
      <c r="B60" s="65"/>
      <c r="C60" s="65"/>
      <c r="D60" s="65"/>
      <c r="E60" s="65"/>
      <c r="F60" s="43">
        <f>SUM(F53:F59)</f>
        <v>548.57999999999993</v>
      </c>
      <c r="G60" s="46" t="s">
        <v>63</v>
      </c>
      <c r="H60" s="47"/>
      <c r="I60" s="33">
        <f>SUM(I53:I59)</f>
        <v>0</v>
      </c>
    </row>
    <row r="61" spans="1:9" x14ac:dyDescent="0.25">
      <c r="A61" s="2" t="s">
        <v>22</v>
      </c>
      <c r="B61" s="4"/>
      <c r="C61" s="14">
        <v>45</v>
      </c>
      <c r="D61" s="5">
        <v>5</v>
      </c>
      <c r="E61" s="8">
        <f>+C61*D61</f>
        <v>225</v>
      </c>
      <c r="F61" s="8">
        <f>E61</f>
        <v>225</v>
      </c>
      <c r="G61" s="41"/>
      <c r="H61" s="24">
        <f t="shared" si="16"/>
        <v>0</v>
      </c>
      <c r="I61" s="35">
        <f>H61*D61</f>
        <v>0</v>
      </c>
    </row>
    <row r="62" spans="1:9" x14ac:dyDescent="0.25">
      <c r="A62" s="2" t="s">
        <v>35</v>
      </c>
      <c r="B62" s="4"/>
      <c r="C62" s="8">
        <v>50</v>
      </c>
      <c r="D62" s="5">
        <v>4</v>
      </c>
      <c r="E62" s="8">
        <f>+C62*D62</f>
        <v>200</v>
      </c>
      <c r="F62" s="8">
        <f>E62</f>
        <v>200</v>
      </c>
      <c r="G62" s="8"/>
      <c r="H62" s="4"/>
      <c r="I62" s="35">
        <v>200</v>
      </c>
    </row>
    <row r="63" spans="1:9" x14ac:dyDescent="0.25">
      <c r="A63" s="58" t="s">
        <v>37</v>
      </c>
      <c r="B63" s="59"/>
      <c r="C63" s="59"/>
      <c r="D63" s="59"/>
      <c r="E63" s="60"/>
      <c r="F63" s="11">
        <f>F61+F62+F60</f>
        <v>973.57999999999993</v>
      </c>
      <c r="G63" s="46" t="s">
        <v>68</v>
      </c>
      <c r="H63" s="47"/>
      <c r="I63" s="29">
        <f>SUM(I61:I62)</f>
        <v>200</v>
      </c>
    </row>
    <row r="64" spans="1:9" x14ac:dyDescent="0.25">
      <c r="H64" s="32" t="s">
        <v>66</v>
      </c>
      <c r="I64" s="10">
        <f>I63+I60</f>
        <v>200</v>
      </c>
    </row>
    <row r="65" spans="1:9" x14ac:dyDescent="0.25">
      <c r="H65" s="1"/>
      <c r="I65" s="26"/>
    </row>
    <row r="66" spans="1:9" x14ac:dyDescent="0.25">
      <c r="A66" s="61" t="s">
        <v>44</v>
      </c>
      <c r="B66" s="62"/>
      <c r="C66" s="62"/>
      <c r="D66" s="62"/>
      <c r="E66" s="62"/>
      <c r="F66" s="63"/>
      <c r="G66" s="46" t="s">
        <v>65</v>
      </c>
      <c r="H66" s="50"/>
      <c r="I66" s="47"/>
    </row>
    <row r="67" spans="1:9" ht="30" x14ac:dyDescent="0.25">
      <c r="A67" s="6" t="s">
        <v>0</v>
      </c>
      <c r="B67" s="6" t="s">
        <v>1</v>
      </c>
      <c r="C67" s="6" t="s">
        <v>2</v>
      </c>
      <c r="D67" s="6" t="s">
        <v>3</v>
      </c>
      <c r="E67" s="6" t="s">
        <v>4</v>
      </c>
      <c r="F67" s="6" t="s">
        <v>5</v>
      </c>
      <c r="G67" s="6" t="s">
        <v>67</v>
      </c>
      <c r="H67" s="17" t="s">
        <v>60</v>
      </c>
      <c r="I67" s="18" t="s">
        <v>61</v>
      </c>
    </row>
    <row r="68" spans="1:9" x14ac:dyDescent="0.25">
      <c r="A68" s="64" t="s">
        <v>6</v>
      </c>
      <c r="B68" s="65"/>
      <c r="C68" s="65"/>
      <c r="D68" s="65"/>
      <c r="E68" s="65"/>
      <c r="F68" s="66"/>
      <c r="G68" s="12"/>
      <c r="H68" s="22"/>
      <c r="I68" s="23"/>
    </row>
    <row r="69" spans="1:9" x14ac:dyDescent="0.25">
      <c r="A69" s="2" t="s">
        <v>24</v>
      </c>
      <c r="B69" s="3" t="s">
        <v>15</v>
      </c>
      <c r="C69" s="8">
        <v>38.35</v>
      </c>
      <c r="D69" s="5">
        <v>2</v>
      </c>
      <c r="E69" s="8">
        <f>+(C69*D69)*40%</f>
        <v>30.680000000000003</v>
      </c>
      <c r="F69" s="8">
        <f>E69</f>
        <v>30.680000000000003</v>
      </c>
      <c r="G69" s="41"/>
      <c r="H69" s="24">
        <f>IF(G69&gt;C69,"ERROR PREU",ROUND(G69,2))</f>
        <v>0</v>
      </c>
      <c r="I69" s="35">
        <f>(D69*H69)*0.4</f>
        <v>0</v>
      </c>
    </row>
    <row r="70" spans="1:9" x14ac:dyDescent="0.25">
      <c r="A70" s="2" t="s">
        <v>40</v>
      </c>
      <c r="B70" s="3" t="s">
        <v>15</v>
      </c>
      <c r="C70" s="8">
        <v>38.35</v>
      </c>
      <c r="D70" s="5">
        <v>1</v>
      </c>
      <c r="E70" s="8">
        <f>+(C70*D70)*40%</f>
        <v>15.340000000000002</v>
      </c>
      <c r="F70" s="8">
        <f t="shared" ref="F70:F73" si="18">E70</f>
        <v>15.340000000000002</v>
      </c>
      <c r="G70" s="41"/>
      <c r="H70" s="24">
        <f>IF(G70&gt;C70,"ERROR PREU",ROUND(G70,2))</f>
        <v>0</v>
      </c>
      <c r="I70" s="35">
        <f>(D70*H70)*0.4</f>
        <v>0</v>
      </c>
    </row>
    <row r="71" spans="1:9" x14ac:dyDescent="0.25">
      <c r="A71" s="2" t="s">
        <v>27</v>
      </c>
      <c r="B71" s="3">
        <v>1</v>
      </c>
      <c r="C71" s="8">
        <v>9.9</v>
      </c>
      <c r="D71" s="5">
        <v>2</v>
      </c>
      <c r="E71" s="8">
        <f t="shared" ref="E71:E73" si="19">+C71*D71</f>
        <v>19.8</v>
      </c>
      <c r="F71" s="8">
        <f t="shared" si="18"/>
        <v>19.8</v>
      </c>
      <c r="G71" s="41"/>
      <c r="H71" s="24">
        <f t="shared" ref="H71:H73" si="20">IF(G71&gt;C71,"ERROR PREU",ROUND(G71,2))</f>
        <v>0</v>
      </c>
      <c r="I71" s="37">
        <f>G71*D71</f>
        <v>0</v>
      </c>
    </row>
    <row r="72" spans="1:9" x14ac:dyDescent="0.25">
      <c r="A72" s="2" t="s">
        <v>42</v>
      </c>
      <c r="B72" s="3">
        <v>1</v>
      </c>
      <c r="C72" s="8">
        <v>9.9</v>
      </c>
      <c r="D72" s="5">
        <v>1</v>
      </c>
      <c r="E72" s="8">
        <f t="shared" si="19"/>
        <v>9.9</v>
      </c>
      <c r="F72" s="8">
        <f t="shared" si="18"/>
        <v>9.9</v>
      </c>
      <c r="G72" s="41"/>
      <c r="H72" s="24">
        <f t="shared" si="20"/>
        <v>0</v>
      </c>
      <c r="I72" s="37">
        <f t="shared" ref="I72:I73" si="21">G72*D72</f>
        <v>0</v>
      </c>
    </row>
    <row r="73" spans="1:9" x14ac:dyDescent="0.25">
      <c r="A73" s="2" t="s">
        <v>43</v>
      </c>
      <c r="B73" s="3">
        <v>1</v>
      </c>
      <c r="C73" s="8">
        <v>245.7</v>
      </c>
      <c r="D73" s="5">
        <v>1</v>
      </c>
      <c r="E73" s="8">
        <f t="shared" si="19"/>
        <v>245.7</v>
      </c>
      <c r="F73" s="8">
        <f t="shared" si="18"/>
        <v>245.7</v>
      </c>
      <c r="G73" s="41"/>
      <c r="H73" s="24">
        <f t="shared" si="20"/>
        <v>0</v>
      </c>
      <c r="I73" s="37">
        <f t="shared" si="21"/>
        <v>0</v>
      </c>
    </row>
    <row r="74" spans="1:9" x14ac:dyDescent="0.25">
      <c r="A74" s="64" t="s">
        <v>21</v>
      </c>
      <c r="B74" s="65"/>
      <c r="C74" s="65"/>
      <c r="D74" s="65"/>
      <c r="E74" s="65"/>
      <c r="F74" s="43">
        <f>SUM(F69:F73)</f>
        <v>321.42</v>
      </c>
      <c r="G74" s="46" t="s">
        <v>63</v>
      </c>
      <c r="H74" s="47"/>
      <c r="I74" s="33">
        <f>SUM(I69:I73)</f>
        <v>0</v>
      </c>
    </row>
    <row r="75" spans="1:9" x14ac:dyDescent="0.25">
      <c r="A75" s="2" t="s">
        <v>22</v>
      </c>
      <c r="B75" s="4"/>
      <c r="C75" s="14">
        <v>45</v>
      </c>
      <c r="D75" s="5">
        <v>4</v>
      </c>
      <c r="E75" s="8">
        <f>+C75*D75</f>
        <v>180</v>
      </c>
      <c r="F75" s="8">
        <f>E75</f>
        <v>180</v>
      </c>
      <c r="G75" s="41"/>
      <c r="H75" s="24">
        <f t="shared" ref="H75" si="22">IF(G75&gt;C75,"ERROR PREU",ROUND(G75,2))</f>
        <v>0</v>
      </c>
      <c r="I75" s="37">
        <f>H75*D75</f>
        <v>0</v>
      </c>
    </row>
    <row r="76" spans="1:9" x14ac:dyDescent="0.25">
      <c r="A76" s="2" t="s">
        <v>35</v>
      </c>
      <c r="B76" s="4"/>
      <c r="C76" s="8">
        <v>50</v>
      </c>
      <c r="D76" s="5">
        <v>4</v>
      </c>
      <c r="E76" s="8">
        <f>+C76*D76</f>
        <v>200</v>
      </c>
      <c r="F76" s="8">
        <f>E76</f>
        <v>200</v>
      </c>
      <c r="G76" s="8"/>
      <c r="H76" s="4"/>
      <c r="I76" s="37">
        <v>200</v>
      </c>
    </row>
    <row r="77" spans="1:9" x14ac:dyDescent="0.25">
      <c r="A77" s="58" t="s">
        <v>37</v>
      </c>
      <c r="B77" s="59"/>
      <c r="C77" s="59"/>
      <c r="D77" s="59"/>
      <c r="E77" s="60"/>
      <c r="F77" s="11">
        <f>+E69+E70+E71+E72+E73+E75+E76</f>
        <v>701.42000000000007</v>
      </c>
      <c r="G77" s="48" t="s">
        <v>68</v>
      </c>
      <c r="H77" s="49"/>
      <c r="I77" s="34">
        <f>SUM(I75:I76)</f>
        <v>200</v>
      </c>
    </row>
    <row r="78" spans="1:9" x14ac:dyDescent="0.25">
      <c r="H78" s="32" t="s">
        <v>62</v>
      </c>
      <c r="I78" s="10">
        <f>I77+I74</f>
        <v>200</v>
      </c>
    </row>
    <row r="80" spans="1:9" x14ac:dyDescent="0.25">
      <c r="A80" s="61" t="s">
        <v>45</v>
      </c>
      <c r="B80" s="62"/>
      <c r="C80" s="62"/>
      <c r="D80" s="62"/>
      <c r="E80" s="62"/>
      <c r="F80" s="63"/>
      <c r="G80" s="46" t="s">
        <v>65</v>
      </c>
      <c r="H80" s="50"/>
      <c r="I80" s="47"/>
    </row>
    <row r="81" spans="1:9" ht="30" x14ac:dyDescent="0.25">
      <c r="A81" s="6" t="s">
        <v>0</v>
      </c>
      <c r="B81" s="6" t="s">
        <v>1</v>
      </c>
      <c r="C81" s="6" t="s">
        <v>2</v>
      </c>
      <c r="D81" s="6" t="s">
        <v>3</v>
      </c>
      <c r="E81" s="6" t="s">
        <v>4</v>
      </c>
      <c r="F81" s="6" t="s">
        <v>5</v>
      </c>
      <c r="G81" s="6" t="s">
        <v>67</v>
      </c>
      <c r="H81" s="17" t="s">
        <v>60</v>
      </c>
      <c r="I81" s="18" t="s">
        <v>61</v>
      </c>
    </row>
    <row r="82" spans="1:9" x14ac:dyDescent="0.25">
      <c r="A82" s="64" t="s">
        <v>6</v>
      </c>
      <c r="B82" s="65"/>
      <c r="C82" s="65"/>
      <c r="D82" s="65"/>
      <c r="E82" s="65"/>
      <c r="F82" s="66"/>
      <c r="G82" s="12"/>
      <c r="H82" s="22"/>
      <c r="I82" s="23"/>
    </row>
    <row r="83" spans="1:9" x14ac:dyDescent="0.25">
      <c r="A83" s="2" t="s">
        <v>46</v>
      </c>
      <c r="B83" s="3" t="s">
        <v>15</v>
      </c>
      <c r="C83" s="8">
        <v>38.35</v>
      </c>
      <c r="D83" s="5">
        <v>7</v>
      </c>
      <c r="E83" s="8">
        <f t="shared" ref="E83:E85" si="23">+(C83*D83)*40%</f>
        <v>107.38</v>
      </c>
      <c r="F83" s="8">
        <f>E83</f>
        <v>107.38</v>
      </c>
      <c r="G83" s="41"/>
      <c r="H83" s="24">
        <f>IF(G83&gt;C83,"ERROR PREU",ROUND(G83,2))</f>
        <v>0</v>
      </c>
      <c r="I83" s="35">
        <f>(D83*H83)*0.4</f>
        <v>0</v>
      </c>
    </row>
    <row r="84" spans="1:9" x14ac:dyDescent="0.25">
      <c r="A84" s="2" t="s">
        <v>47</v>
      </c>
      <c r="B84" s="3" t="s">
        <v>15</v>
      </c>
      <c r="C84" s="8">
        <v>38.35</v>
      </c>
      <c r="D84" s="5">
        <v>1</v>
      </c>
      <c r="E84" s="8">
        <f t="shared" si="23"/>
        <v>15.340000000000002</v>
      </c>
      <c r="F84" s="8">
        <f t="shared" ref="F84:F93" si="24">E84</f>
        <v>15.340000000000002</v>
      </c>
      <c r="G84" s="41"/>
      <c r="H84" s="24">
        <f t="shared" ref="H84:H85" si="25">IF(G84&gt;C84,"ERROR PREU",ROUND(G84,2))</f>
        <v>0</v>
      </c>
      <c r="I84" s="35">
        <f t="shared" ref="I84:I85" si="26">(D84*H84)*0.4</f>
        <v>0</v>
      </c>
    </row>
    <row r="85" spans="1:9" x14ac:dyDescent="0.25">
      <c r="A85" s="2" t="s">
        <v>48</v>
      </c>
      <c r="B85" s="3" t="s">
        <v>15</v>
      </c>
      <c r="C85" s="8">
        <v>38.35</v>
      </c>
      <c r="D85" s="5">
        <v>1</v>
      </c>
      <c r="E85" s="8">
        <f t="shared" si="23"/>
        <v>15.340000000000002</v>
      </c>
      <c r="F85" s="8">
        <f t="shared" si="24"/>
        <v>15.340000000000002</v>
      </c>
      <c r="G85" s="41"/>
      <c r="H85" s="24">
        <f t="shared" si="25"/>
        <v>0</v>
      </c>
      <c r="I85" s="35">
        <f t="shared" si="26"/>
        <v>0</v>
      </c>
    </row>
    <row r="86" spans="1:9" x14ac:dyDescent="0.25">
      <c r="A86" s="2" t="s">
        <v>49</v>
      </c>
      <c r="B86" s="3">
        <v>1</v>
      </c>
      <c r="C86" s="8">
        <v>9.9</v>
      </c>
      <c r="D86" s="5">
        <v>7</v>
      </c>
      <c r="E86" s="8">
        <f t="shared" ref="E86:E93" si="27">+C86*D86</f>
        <v>69.3</v>
      </c>
      <c r="F86" s="8">
        <f t="shared" si="24"/>
        <v>69.3</v>
      </c>
      <c r="G86" s="41"/>
      <c r="H86" s="24">
        <f t="shared" ref="H86:H93" si="28">IF(G86&gt;C86,"ERROR PREU",ROUND(G86,2))</f>
        <v>0</v>
      </c>
      <c r="I86" s="35">
        <f>H86*D86</f>
        <v>0</v>
      </c>
    </row>
    <row r="87" spans="1:9" x14ac:dyDescent="0.25">
      <c r="A87" s="2" t="s">
        <v>50</v>
      </c>
      <c r="B87" s="3">
        <v>1</v>
      </c>
      <c r="C87" s="8">
        <v>9.9</v>
      </c>
      <c r="D87" s="5">
        <v>1</v>
      </c>
      <c r="E87" s="8">
        <f t="shared" si="27"/>
        <v>9.9</v>
      </c>
      <c r="F87" s="8">
        <f t="shared" si="24"/>
        <v>9.9</v>
      </c>
      <c r="G87" s="41"/>
      <c r="H87" s="24">
        <f t="shared" si="28"/>
        <v>0</v>
      </c>
      <c r="I87" s="35">
        <f t="shared" ref="I87:I93" si="29">H87*D87</f>
        <v>0</v>
      </c>
    </row>
    <row r="88" spans="1:9" x14ac:dyDescent="0.25">
      <c r="A88" s="2" t="s">
        <v>51</v>
      </c>
      <c r="B88" s="3">
        <v>1</v>
      </c>
      <c r="C88" s="8">
        <v>9.9</v>
      </c>
      <c r="D88" s="5">
        <v>1</v>
      </c>
      <c r="E88" s="8">
        <f t="shared" si="27"/>
        <v>9.9</v>
      </c>
      <c r="F88" s="8">
        <f t="shared" si="24"/>
        <v>9.9</v>
      </c>
      <c r="G88" s="41"/>
      <c r="H88" s="24">
        <f t="shared" si="28"/>
        <v>0</v>
      </c>
      <c r="I88" s="35">
        <f t="shared" si="29"/>
        <v>0</v>
      </c>
    </row>
    <row r="89" spans="1:9" x14ac:dyDescent="0.25">
      <c r="A89" s="2" t="s">
        <v>52</v>
      </c>
      <c r="B89" s="3">
        <v>1</v>
      </c>
      <c r="C89" s="8">
        <v>1.9</v>
      </c>
      <c r="D89" s="5">
        <v>4</v>
      </c>
      <c r="E89" s="8">
        <f t="shared" si="27"/>
        <v>7.6</v>
      </c>
      <c r="F89" s="8">
        <f t="shared" si="24"/>
        <v>7.6</v>
      </c>
      <c r="G89" s="41"/>
      <c r="H89" s="24">
        <f t="shared" si="28"/>
        <v>0</v>
      </c>
      <c r="I89" s="35">
        <f t="shared" si="29"/>
        <v>0</v>
      </c>
    </row>
    <row r="90" spans="1:9" x14ac:dyDescent="0.25">
      <c r="A90" s="2" t="s">
        <v>53</v>
      </c>
      <c r="B90" s="3">
        <v>1</v>
      </c>
      <c r="C90" s="8">
        <v>245.7</v>
      </c>
      <c r="D90" s="5">
        <v>1</v>
      </c>
      <c r="E90" s="8">
        <f t="shared" si="27"/>
        <v>245.7</v>
      </c>
      <c r="F90" s="8">
        <f t="shared" si="24"/>
        <v>245.7</v>
      </c>
      <c r="G90" s="41"/>
      <c r="H90" s="24">
        <f t="shared" si="28"/>
        <v>0</v>
      </c>
      <c r="I90" s="35">
        <f t="shared" si="29"/>
        <v>0</v>
      </c>
    </row>
    <row r="91" spans="1:9" x14ac:dyDescent="0.25">
      <c r="A91" s="2" t="s">
        <v>54</v>
      </c>
      <c r="B91" s="3">
        <v>1</v>
      </c>
      <c r="C91" s="8">
        <v>39</v>
      </c>
      <c r="D91" s="5">
        <v>2</v>
      </c>
      <c r="E91" s="8">
        <f t="shared" si="27"/>
        <v>78</v>
      </c>
      <c r="F91" s="8">
        <f t="shared" si="24"/>
        <v>78</v>
      </c>
      <c r="G91" s="41"/>
      <c r="H91" s="24">
        <f t="shared" si="28"/>
        <v>0</v>
      </c>
      <c r="I91" s="35">
        <f t="shared" si="29"/>
        <v>0</v>
      </c>
    </row>
    <row r="92" spans="1:9" x14ac:dyDescent="0.25">
      <c r="A92" s="2" t="s">
        <v>55</v>
      </c>
      <c r="B92" s="3">
        <v>1</v>
      </c>
      <c r="C92" s="8">
        <v>1</v>
      </c>
      <c r="D92" s="5">
        <v>2</v>
      </c>
      <c r="E92" s="8">
        <f t="shared" si="27"/>
        <v>2</v>
      </c>
      <c r="F92" s="8">
        <f t="shared" si="24"/>
        <v>2</v>
      </c>
      <c r="G92" s="41"/>
      <c r="H92" s="24">
        <f t="shared" si="28"/>
        <v>0</v>
      </c>
      <c r="I92" s="35">
        <f t="shared" si="29"/>
        <v>0</v>
      </c>
    </row>
    <row r="93" spans="1:9" x14ac:dyDescent="0.25">
      <c r="A93" s="2" t="s">
        <v>56</v>
      </c>
      <c r="B93" s="3">
        <v>1</v>
      </c>
      <c r="C93" s="8">
        <v>1</v>
      </c>
      <c r="D93" s="5">
        <v>31</v>
      </c>
      <c r="E93" s="8">
        <f t="shared" si="27"/>
        <v>31</v>
      </c>
      <c r="F93" s="8">
        <f t="shared" si="24"/>
        <v>31</v>
      </c>
      <c r="G93" s="41"/>
      <c r="H93" s="24">
        <f t="shared" si="28"/>
        <v>0</v>
      </c>
      <c r="I93" s="35">
        <f t="shared" si="29"/>
        <v>0</v>
      </c>
    </row>
    <row r="94" spans="1:9" x14ac:dyDescent="0.25">
      <c r="A94" s="64" t="s">
        <v>21</v>
      </c>
      <c r="B94" s="65"/>
      <c r="C94" s="65"/>
      <c r="D94" s="65"/>
      <c r="E94" s="65"/>
      <c r="F94" s="43">
        <f>SUM(F83:F93)</f>
        <v>591.46</v>
      </c>
      <c r="G94" s="46" t="s">
        <v>63</v>
      </c>
      <c r="H94" s="47"/>
      <c r="I94" s="33">
        <f>SUM(I83:I93)</f>
        <v>0</v>
      </c>
    </row>
    <row r="95" spans="1:9" x14ac:dyDescent="0.25">
      <c r="A95" s="2" t="s">
        <v>22</v>
      </c>
      <c r="B95" s="4"/>
      <c r="C95" s="14">
        <v>45</v>
      </c>
      <c r="D95" s="5">
        <v>6</v>
      </c>
      <c r="E95" s="8">
        <f>+C95*D95</f>
        <v>270</v>
      </c>
      <c r="F95" s="8">
        <f>E95</f>
        <v>270</v>
      </c>
      <c r="G95" s="41"/>
      <c r="H95" s="24">
        <f t="shared" ref="H95" si="30">IF(G95&gt;C95,"ERROR PREU",ROUND(G95,2))</f>
        <v>0</v>
      </c>
      <c r="I95" s="38">
        <f>H95*D95</f>
        <v>0</v>
      </c>
    </row>
    <row r="96" spans="1:9" x14ac:dyDescent="0.25">
      <c r="A96" s="2" t="s">
        <v>35</v>
      </c>
      <c r="B96" s="4"/>
      <c r="C96" s="8">
        <v>50</v>
      </c>
      <c r="D96" s="5">
        <v>4</v>
      </c>
      <c r="E96" s="8">
        <f>+C96*D96</f>
        <v>200</v>
      </c>
      <c r="F96" s="8">
        <f>E96</f>
        <v>200</v>
      </c>
      <c r="G96" s="9"/>
      <c r="I96" s="35">
        <v>200</v>
      </c>
    </row>
    <row r="97" spans="1:9" x14ac:dyDescent="0.25">
      <c r="A97" s="58" t="s">
        <v>37</v>
      </c>
      <c r="B97" s="59"/>
      <c r="C97" s="59"/>
      <c r="D97" s="59"/>
      <c r="E97" s="60"/>
      <c r="F97" s="11">
        <f>F94+F95+F96</f>
        <v>1061.46</v>
      </c>
      <c r="G97" s="44" t="s">
        <v>68</v>
      </c>
      <c r="H97" s="45"/>
      <c r="I97" s="33">
        <f>SUM(I95:I96)</f>
        <v>200</v>
      </c>
    </row>
    <row r="98" spans="1:9" x14ac:dyDescent="0.25">
      <c r="H98" s="32" t="s">
        <v>62</v>
      </c>
      <c r="I98" s="10">
        <f>I97+I94</f>
        <v>200</v>
      </c>
    </row>
    <row r="100" spans="1:9" x14ac:dyDescent="0.25">
      <c r="A100" s="61" t="s">
        <v>57</v>
      </c>
      <c r="B100" s="62"/>
      <c r="C100" s="62"/>
      <c r="D100" s="62"/>
      <c r="E100" s="62"/>
      <c r="F100" s="63"/>
      <c r="G100" s="46" t="s">
        <v>65</v>
      </c>
      <c r="H100" s="50"/>
      <c r="I100" s="47"/>
    </row>
    <row r="101" spans="1:9" ht="30" x14ac:dyDescent="0.25">
      <c r="A101" s="6" t="s">
        <v>0</v>
      </c>
      <c r="B101" s="6" t="s">
        <v>1</v>
      </c>
      <c r="C101" s="6" t="s">
        <v>2</v>
      </c>
      <c r="D101" s="6" t="s">
        <v>3</v>
      </c>
      <c r="E101" s="6" t="s">
        <v>4</v>
      </c>
      <c r="F101" s="6" t="s">
        <v>5</v>
      </c>
      <c r="G101" s="6" t="s">
        <v>67</v>
      </c>
      <c r="H101" s="17" t="s">
        <v>60</v>
      </c>
      <c r="I101" s="18" t="s">
        <v>61</v>
      </c>
    </row>
    <row r="102" spans="1:9" x14ac:dyDescent="0.25">
      <c r="A102" s="64" t="s">
        <v>6</v>
      </c>
      <c r="B102" s="65"/>
      <c r="C102" s="65"/>
      <c r="D102" s="65"/>
      <c r="E102" s="65"/>
      <c r="F102" s="66"/>
      <c r="G102" s="12"/>
      <c r="H102" s="22"/>
      <c r="I102" s="23"/>
    </row>
    <row r="103" spans="1:9" x14ac:dyDescent="0.25">
      <c r="A103" s="2" t="s">
        <v>24</v>
      </c>
      <c r="B103" s="3" t="s">
        <v>15</v>
      </c>
      <c r="C103" s="8">
        <v>38.35</v>
      </c>
      <c r="D103" s="5">
        <v>7</v>
      </c>
      <c r="E103" s="8">
        <f t="shared" ref="E103:E104" si="31">+(C103*D103)*40%</f>
        <v>107.38</v>
      </c>
      <c r="F103" s="8">
        <f>E103</f>
        <v>107.38</v>
      </c>
      <c r="G103" s="41"/>
      <c r="H103" s="24">
        <f>IF(G103&gt;C103,"ERROR PREU",ROUND(G103,2))</f>
        <v>0</v>
      </c>
      <c r="I103" s="35">
        <f>(D103*H103)*0.4</f>
        <v>0</v>
      </c>
    </row>
    <row r="104" spans="1:9" x14ac:dyDescent="0.25">
      <c r="A104" s="2" t="s">
        <v>47</v>
      </c>
      <c r="B104" s="3" t="s">
        <v>15</v>
      </c>
      <c r="C104" s="8">
        <v>38.35</v>
      </c>
      <c r="D104" s="5">
        <v>1</v>
      </c>
      <c r="E104" s="8">
        <f t="shared" si="31"/>
        <v>15.340000000000002</v>
      </c>
      <c r="F104" s="8">
        <f t="shared" ref="F104:F106" si="32">E104</f>
        <v>15.340000000000002</v>
      </c>
      <c r="G104" s="41"/>
      <c r="H104" s="24">
        <f>IF(G104&gt;C104,"ERROR PREU",ROUND(G104,2))</f>
        <v>0</v>
      </c>
      <c r="I104" s="35">
        <f>(D104*H104)*0.4</f>
        <v>0</v>
      </c>
    </row>
    <row r="105" spans="1:9" x14ac:dyDescent="0.25">
      <c r="A105" s="2" t="s">
        <v>27</v>
      </c>
      <c r="B105" s="3">
        <v>1</v>
      </c>
      <c r="C105" s="8">
        <v>9.9</v>
      </c>
      <c r="D105" s="5">
        <v>7</v>
      </c>
      <c r="E105" s="8">
        <f t="shared" ref="E105:E106" si="33">+C105*D105</f>
        <v>69.3</v>
      </c>
      <c r="F105" s="8">
        <f t="shared" si="32"/>
        <v>69.3</v>
      </c>
      <c r="G105" s="41"/>
      <c r="H105" s="24">
        <f t="shared" ref="H105:H106" si="34">IF(G105&gt;C105,"ERROR PREU",ROUND(G105,2))</f>
        <v>0</v>
      </c>
      <c r="I105" s="35">
        <f>(D105*H105)</f>
        <v>0</v>
      </c>
    </row>
    <row r="106" spans="1:9" x14ac:dyDescent="0.25">
      <c r="A106" s="2" t="s">
        <v>50</v>
      </c>
      <c r="B106" s="3">
        <v>1</v>
      </c>
      <c r="C106" s="8">
        <v>9.9</v>
      </c>
      <c r="D106" s="5">
        <v>1</v>
      </c>
      <c r="E106" s="8">
        <f t="shared" si="33"/>
        <v>9.9</v>
      </c>
      <c r="F106" s="8">
        <f t="shared" si="32"/>
        <v>9.9</v>
      </c>
      <c r="G106" s="41"/>
      <c r="H106" s="24">
        <f t="shared" si="34"/>
        <v>0</v>
      </c>
      <c r="I106" s="35">
        <f>(D106*H106)</f>
        <v>0</v>
      </c>
    </row>
    <row r="107" spans="1:9" x14ac:dyDescent="0.25">
      <c r="A107" s="64" t="s">
        <v>21</v>
      </c>
      <c r="B107" s="65"/>
      <c r="C107" s="65"/>
      <c r="D107" s="65"/>
      <c r="E107" s="65"/>
      <c r="F107" s="43">
        <f>SUM(F103:F106)</f>
        <v>201.92</v>
      </c>
      <c r="G107" s="46" t="s">
        <v>63</v>
      </c>
      <c r="H107" s="47"/>
      <c r="I107" s="33">
        <f>SUM(I103:I106)</f>
        <v>0</v>
      </c>
    </row>
    <row r="108" spans="1:9" x14ac:dyDescent="0.25">
      <c r="A108" s="2" t="s">
        <v>22</v>
      </c>
      <c r="B108" s="4"/>
      <c r="C108" s="14">
        <v>45</v>
      </c>
      <c r="D108" s="5">
        <v>5</v>
      </c>
      <c r="E108" s="8">
        <f>+C108*D108</f>
        <v>225</v>
      </c>
      <c r="F108" s="8">
        <f>E108</f>
        <v>225</v>
      </c>
      <c r="G108" s="41"/>
      <c r="H108" s="39">
        <f t="shared" ref="H108" si="35">IF(G108&gt;C108,"ERROR PREU",ROUND(G108,2))</f>
        <v>0</v>
      </c>
      <c r="I108" s="35">
        <f>(D108*H108)</f>
        <v>0</v>
      </c>
    </row>
    <row r="109" spans="1:9" x14ac:dyDescent="0.25">
      <c r="A109" s="2" t="s">
        <v>35</v>
      </c>
      <c r="B109" s="4"/>
      <c r="C109" s="8">
        <v>50</v>
      </c>
      <c r="D109" s="5">
        <v>4</v>
      </c>
      <c r="E109" s="8">
        <f>+C109*D109</f>
        <v>200</v>
      </c>
      <c r="F109" s="8">
        <f>E109</f>
        <v>200</v>
      </c>
      <c r="G109" s="9"/>
      <c r="I109" s="35">
        <v>200</v>
      </c>
    </row>
    <row r="110" spans="1:9" x14ac:dyDescent="0.25">
      <c r="A110" s="58" t="s">
        <v>37</v>
      </c>
      <c r="B110" s="59"/>
      <c r="C110" s="59"/>
      <c r="D110" s="59"/>
      <c r="E110" s="60"/>
      <c r="F110" s="11">
        <f>F108+F109+F107</f>
        <v>626.91999999999996</v>
      </c>
      <c r="G110" s="74" t="s">
        <v>68</v>
      </c>
      <c r="H110" s="74"/>
      <c r="I110" s="33">
        <f>SUM(I108:I109)</f>
        <v>200</v>
      </c>
    </row>
    <row r="111" spans="1:9" x14ac:dyDescent="0.25">
      <c r="H111" s="32" t="s">
        <v>62</v>
      </c>
      <c r="I111" s="10">
        <f>I110+I107</f>
        <v>200</v>
      </c>
    </row>
    <row r="113" spans="1:9" s="1" customFormat="1" x14ac:dyDescent="0.25">
      <c r="A113" s="73" t="s">
        <v>72</v>
      </c>
      <c r="B113" s="73"/>
      <c r="C113" s="73"/>
      <c r="D113" s="73"/>
      <c r="E113" s="73"/>
      <c r="F113" s="11">
        <f>F110+F97+F77+F63+F47+F24</f>
        <v>11344.880000000001</v>
      </c>
      <c r="G113" s="74" t="s">
        <v>69</v>
      </c>
      <c r="H113" s="74"/>
      <c r="I113" s="29">
        <f>I111+I98+I78+I64+I48+I25</f>
        <v>2750</v>
      </c>
    </row>
  </sheetData>
  <sheetProtection algorithmName="SHA-512" hashValue="x34l6H/yPBFNnkSGPQDn41qHlm+cLOT+3O+gBzFfPcG+pszXPglrd5pKqDBc3k+UIOD7dbiL0quqZgafYVGTyA==" saltValue="MQ9TgsPkL/YEqAyJ43zivw==" spinCount="100000" sheet="1" objects="1" scenarios="1"/>
  <mergeCells count="45">
    <mergeCell ref="A107:E107"/>
    <mergeCell ref="L5:L15"/>
    <mergeCell ref="A113:E113"/>
    <mergeCell ref="G113:H113"/>
    <mergeCell ref="A110:E110"/>
    <mergeCell ref="A47:E47"/>
    <mergeCell ref="A50:F50"/>
    <mergeCell ref="A52:F52"/>
    <mergeCell ref="A63:E63"/>
    <mergeCell ref="A66:F66"/>
    <mergeCell ref="A68:F68"/>
    <mergeCell ref="A77:E77"/>
    <mergeCell ref="A80:F80"/>
    <mergeCell ref="A82:F82"/>
    <mergeCell ref="G107:H107"/>
    <mergeCell ref="G110:H110"/>
    <mergeCell ref="A1:F1"/>
    <mergeCell ref="A97:E97"/>
    <mergeCell ref="A100:F100"/>
    <mergeCell ref="A102:F102"/>
    <mergeCell ref="A24:E24"/>
    <mergeCell ref="A3:F3"/>
    <mergeCell ref="A27:F27"/>
    <mergeCell ref="A29:F29"/>
    <mergeCell ref="A21:E21"/>
    <mergeCell ref="A44:E44"/>
    <mergeCell ref="A60:E60"/>
    <mergeCell ref="A74:E74"/>
    <mergeCell ref="A94:E94"/>
    <mergeCell ref="G97:H97"/>
    <mergeCell ref="G94:H94"/>
    <mergeCell ref="G77:H77"/>
    <mergeCell ref="G100:I100"/>
    <mergeCell ref="G3:I3"/>
    <mergeCell ref="G27:I27"/>
    <mergeCell ref="G50:I50"/>
    <mergeCell ref="G66:I66"/>
    <mergeCell ref="G80:I80"/>
    <mergeCell ref="G74:H74"/>
    <mergeCell ref="G63:H63"/>
    <mergeCell ref="G60:H60"/>
    <mergeCell ref="G47:H47"/>
    <mergeCell ref="G44:H44"/>
    <mergeCell ref="A25:G25"/>
    <mergeCell ref="A48:G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Elisabeth Mazarico</cp:lastModifiedBy>
  <dcterms:created xsi:type="dcterms:W3CDTF">2024-02-14T08:06:02Z</dcterms:created>
  <dcterms:modified xsi:type="dcterms:W3CDTF">2024-03-19T13:00:49Z</dcterms:modified>
</cp:coreProperties>
</file>