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s\aaa\bb\aa\bb\aa\diversos\bancs 2023\Signatures electròniques\Concursos i mitja propi\CSCVITAE\Seguretat\"/>
    </mc:Choice>
  </mc:AlternateContent>
  <xr:revisionPtr revIDLastSave="0" documentId="13_ncr:1_{9A7234B7-CAA4-4E0B-B535-05D19C7F1290}" xr6:coauthVersionLast="47" xr6:coauthVersionMax="47" xr10:uidLastSave="{00000000-0000-0000-0000-000000000000}"/>
  <bookViews>
    <workbookView xWindow="-28920" yWindow="-120" windowWidth="29040" windowHeight="15840" xr2:uid="{06A8C0A1-3095-4BE0-B0EB-9CDC176BE4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D19" i="1"/>
  <c r="E6" i="1"/>
  <c r="D6" i="1"/>
  <c r="C6" i="1"/>
  <c r="B6" i="1"/>
  <c r="Q6" i="1"/>
  <c r="P6" i="1"/>
  <c r="O6" i="1"/>
  <c r="N6" i="1"/>
  <c r="P8" i="1" l="1"/>
  <c r="P7" i="1"/>
  <c r="D10" i="1"/>
  <c r="N8" i="1"/>
  <c r="N7" i="1"/>
  <c r="N9" i="1" s="1"/>
  <c r="N10" i="1" s="1"/>
  <c r="Q8" i="1"/>
  <c r="Q7" i="1"/>
  <c r="Q9" i="1" s="1"/>
  <c r="Q10" i="1" s="1"/>
  <c r="O8" i="1"/>
  <c r="O7" i="1"/>
  <c r="D7" i="1"/>
  <c r="D9" i="1" s="1"/>
  <c r="D8" i="1"/>
  <c r="E7" i="1"/>
  <c r="E8" i="1"/>
  <c r="B7" i="1"/>
  <c r="B9" i="1" s="1"/>
  <c r="B10" i="1" s="1"/>
  <c r="B8" i="1"/>
  <c r="C7" i="1"/>
  <c r="C8" i="1"/>
  <c r="P9" i="1" l="1"/>
  <c r="P10" i="1" s="1"/>
  <c r="E9" i="1"/>
  <c r="E10" i="1" s="1"/>
  <c r="O9" i="1"/>
  <c r="O10" i="1" s="1"/>
  <c r="R10" i="1" s="1"/>
  <c r="S10" i="1" s="1"/>
  <c r="O17" i="1" s="1"/>
  <c r="C9" i="1"/>
  <c r="C10" i="1" s="1"/>
  <c r="F10" i="1" s="1"/>
  <c r="G10" i="1" s="1"/>
  <c r="C17" i="1" s="1"/>
  <c r="P17" i="1" l="1"/>
  <c r="O18" i="1"/>
  <c r="P18" i="1" s="1"/>
  <c r="O16" i="1"/>
  <c r="D17" i="1"/>
  <c r="C18" i="1"/>
  <c r="D18" i="1" s="1"/>
  <c r="C16" i="1"/>
  <c r="P16" i="1"/>
  <c r="P15" i="1" s="1"/>
  <c r="O15" i="1"/>
  <c r="D16" i="1" l="1"/>
  <c r="D15" i="1" s="1"/>
  <c r="C15" i="1"/>
</calcChain>
</file>

<file path=xl/sharedStrings.xml><?xml version="1.0" encoding="utf-8"?>
<sst xmlns="http://schemas.openxmlformats.org/spreadsheetml/2006/main" count="49" uniqueCount="29">
  <si>
    <t>LOT 1: SEGURETAT</t>
  </si>
  <si>
    <t>LOT 2: AUXILIAR VIGILANCIA</t>
  </si>
  <si>
    <t>TOTAL COST 2024</t>
  </si>
  <si>
    <t>TOTAL COST 2025</t>
  </si>
  <si>
    <t>TOTAL COST 2026</t>
  </si>
  <si>
    <t>TOTAL COST 2027</t>
  </si>
  <si>
    <t>8:00 hores -20:00  hores</t>
  </si>
  <si>
    <t>Antiguitat</t>
  </si>
  <si>
    <t>Complements</t>
  </si>
  <si>
    <t xml:space="preserve"> s/excel: Càlcul_Desp_Directes_Vigil_i_Aux_Serv_s_DJ_ext</t>
  </si>
  <si>
    <t xml:space="preserve">A.Despeses directes </t>
  </si>
  <si>
    <t>B.1.Despeses generals 6%</t>
  </si>
  <si>
    <t>B.2.Benefici industrial 13%</t>
  </si>
  <si>
    <t xml:space="preserve">     SUMA </t>
  </si>
  <si>
    <t xml:space="preserve">   anualitat</t>
  </si>
  <si>
    <t>B.Desp.Indirectes</t>
  </si>
  <si>
    <t xml:space="preserve">    TOTAL</t>
  </si>
  <si>
    <t>Vigència contracte:</t>
  </si>
  <si>
    <t xml:space="preserve"> 2 +2</t>
  </si>
  <si>
    <t xml:space="preserve">     Base</t>
  </si>
  <si>
    <t xml:space="preserve">   IVA inclòs</t>
  </si>
  <si>
    <t>Valor estimat contracte</t>
  </si>
  <si>
    <t>Import licitació</t>
  </si>
  <si>
    <t xml:space="preserve"> 2024-2025</t>
  </si>
  <si>
    <t>Import anual</t>
  </si>
  <si>
    <t>Possible pròrrogues</t>
  </si>
  <si>
    <t xml:space="preserve"> 2026-2027</t>
  </si>
  <si>
    <t>Possible modificacions</t>
  </si>
  <si>
    <t>20:00 hores  a 8:00 hores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</si>
</sst>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wrapText="1"/>
    </xf>
    <xf numFmtId="0" fontId="3" fillId="0" borderId="0" xfId="0" applyFont="1"/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/>
    <xf numFmtId="4" fontId="5" fillId="0" borderId="0" xfId="0" applyNumberFormat="1" applyFont="1"/>
    <xf numFmtId="4" fontId="1" fillId="0" borderId="0" xfId="0" applyNumberFormat="1" applyFont="1"/>
    <xf numFmtId="0" fontId="5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1E67-2A18-4BAC-9C58-2C33C1E6EEA7}">
  <dimension ref="A1:S19"/>
  <sheetViews>
    <sheetView tabSelected="1" workbookViewId="0">
      <selection activeCell="A21" sqref="A21"/>
    </sheetView>
  </sheetViews>
  <sheetFormatPr baseColWidth="10" defaultRowHeight="15" x14ac:dyDescent="0.25"/>
  <sheetData>
    <row r="1" spans="1:19" ht="15.75" thickBot="1" x14ac:dyDescent="0.3">
      <c r="A1" s="1" t="s">
        <v>0</v>
      </c>
      <c r="B1" s="1"/>
      <c r="M1" s="1" t="s">
        <v>1</v>
      </c>
      <c r="N1" s="1"/>
      <c r="O1" s="1"/>
    </row>
    <row r="2" spans="1:19" ht="30.75" thickBot="1" x14ac:dyDescent="0.3">
      <c r="B2" s="2" t="s">
        <v>2</v>
      </c>
      <c r="C2" s="3" t="s">
        <v>3</v>
      </c>
      <c r="D2" s="3" t="s">
        <v>4</v>
      </c>
      <c r="E2" s="3" t="s">
        <v>5</v>
      </c>
    </row>
    <row r="3" spans="1:19" ht="30.75" thickBot="1" x14ac:dyDescent="0.3">
      <c r="A3" s="6" t="s">
        <v>6</v>
      </c>
      <c r="B3" s="4">
        <v>23088.73</v>
      </c>
      <c r="C3" s="5">
        <v>23802.79</v>
      </c>
      <c r="D3" s="5">
        <v>24558.55</v>
      </c>
      <c r="E3" s="5">
        <v>25358.55</v>
      </c>
      <c r="N3" s="2" t="s">
        <v>2</v>
      </c>
      <c r="O3" s="3" t="s">
        <v>3</v>
      </c>
      <c r="P3" s="3" t="s">
        <v>4</v>
      </c>
      <c r="Q3" s="3" t="s">
        <v>5</v>
      </c>
    </row>
    <row r="4" spans="1:19" ht="30.75" thickBot="1" x14ac:dyDescent="0.3">
      <c r="A4" s="6" t="s">
        <v>28</v>
      </c>
      <c r="B4" s="4">
        <v>72574.320000000007</v>
      </c>
      <c r="C4" s="5">
        <v>74818.83</v>
      </c>
      <c r="D4" s="5">
        <v>77194.399999999994</v>
      </c>
      <c r="E4" s="5">
        <v>79510.23</v>
      </c>
      <c r="M4" s="6" t="s">
        <v>6</v>
      </c>
      <c r="N4" s="4">
        <v>35031.706573716816</v>
      </c>
      <c r="O4" s="4">
        <v>36107.161198072237</v>
      </c>
      <c r="P4" s="4">
        <v>37212.810282866172</v>
      </c>
      <c r="Q4" s="4">
        <v>38352.301867669477</v>
      </c>
    </row>
    <row r="5" spans="1:19" ht="15.75" thickBot="1" x14ac:dyDescent="0.3">
      <c r="A5" s="7" t="s">
        <v>7</v>
      </c>
      <c r="B5" s="8">
        <v>3476.96</v>
      </c>
      <c r="C5" s="9">
        <v>3703.41</v>
      </c>
      <c r="D5" s="9">
        <v>5356.33</v>
      </c>
      <c r="E5" s="9">
        <v>5710.67</v>
      </c>
      <c r="L5" s="10"/>
      <c r="M5" s="7" t="s">
        <v>8</v>
      </c>
      <c r="N5" s="8">
        <v>578.72564256000146</v>
      </c>
      <c r="O5" s="8">
        <v>596.49220974720151</v>
      </c>
      <c r="P5" s="8">
        <v>614.75759101536153</v>
      </c>
      <c r="Q5" s="8">
        <v>633.58205217083878</v>
      </c>
    </row>
    <row r="6" spans="1:19" ht="15.75" thickBot="1" x14ac:dyDescent="0.3">
      <c r="B6" s="4">
        <f>+B3+B4+B5</f>
        <v>99140.010000000009</v>
      </c>
      <c r="C6" s="4">
        <f t="shared" ref="C6:E6" si="0">+C3+C4+C5</f>
        <v>102325.03</v>
      </c>
      <c r="D6" s="4">
        <f t="shared" si="0"/>
        <v>107109.28</v>
      </c>
      <c r="E6" s="4">
        <f t="shared" si="0"/>
        <v>110579.45</v>
      </c>
      <c r="F6" t="s">
        <v>9</v>
      </c>
      <c r="L6" s="11" t="s">
        <v>10</v>
      </c>
      <c r="N6" s="4">
        <f>+N4+N5</f>
        <v>35610.432216276815</v>
      </c>
      <c r="O6" s="4">
        <f>+O4+O5</f>
        <v>36703.653407819438</v>
      </c>
      <c r="P6" s="4">
        <f>+P4+P5</f>
        <v>37827.567873881533</v>
      </c>
      <c r="Q6" s="4">
        <f t="shared" ref="Q6" si="1">+Q4+Q5</f>
        <v>38985.883919840315</v>
      </c>
      <c r="R6" t="s">
        <v>9</v>
      </c>
    </row>
    <row r="7" spans="1:19" x14ac:dyDescent="0.25">
      <c r="B7" s="12">
        <f>+B6*0.06</f>
        <v>5948.4005999999999</v>
      </c>
      <c r="C7" s="12">
        <f>+C6*0.06</f>
        <v>6139.5018</v>
      </c>
      <c r="D7" s="12">
        <f>+D6*0.06</f>
        <v>6426.5567999999994</v>
      </c>
      <c r="E7" s="12">
        <f>+E6*0.06</f>
        <v>6634.7669999999998</v>
      </c>
      <c r="L7" s="11" t="s">
        <v>11</v>
      </c>
      <c r="N7" s="12">
        <f>+N6*0.06</f>
        <v>2136.625932976609</v>
      </c>
      <c r="O7" s="12">
        <f>+O6*0.06</f>
        <v>2202.219204469166</v>
      </c>
      <c r="P7" s="12">
        <f>+P6*0.06</f>
        <v>2269.654072432892</v>
      </c>
      <c r="Q7" s="12">
        <f>+Q6*0.06</f>
        <v>2339.1530351904189</v>
      </c>
    </row>
    <row r="8" spans="1:19" x14ac:dyDescent="0.25">
      <c r="B8" s="12">
        <f>+B6*0.13</f>
        <v>12888.201300000002</v>
      </c>
      <c r="C8" s="12">
        <f>+C6*0.13</f>
        <v>13302.2539</v>
      </c>
      <c r="D8" s="12">
        <f>+D6*0.13</f>
        <v>13924.206400000001</v>
      </c>
      <c r="E8" s="12">
        <f>+E6*0.13</f>
        <v>14375.3285</v>
      </c>
      <c r="L8" s="11" t="s">
        <v>12</v>
      </c>
      <c r="N8" s="12">
        <f>+N6*0.13</f>
        <v>4629.3561881159858</v>
      </c>
      <c r="O8" s="12">
        <f>+O6*0.13</f>
        <v>4771.4749430165275</v>
      </c>
      <c r="P8" s="12">
        <f>+P6*0.13</f>
        <v>4917.5838236045993</v>
      </c>
      <c r="Q8" s="12">
        <f>+Q6*0.13</f>
        <v>5068.1649095792409</v>
      </c>
    </row>
    <row r="9" spans="1:19" x14ac:dyDescent="0.25">
      <c r="B9" s="13">
        <f>+B7+B8</f>
        <v>18836.601900000001</v>
      </c>
      <c r="C9" s="13">
        <f>+C7+C8</f>
        <v>19441.755700000002</v>
      </c>
      <c r="D9" s="13">
        <f>+D7+D8</f>
        <v>20350.763200000001</v>
      </c>
      <c r="E9" s="13">
        <f>+E7+E8</f>
        <v>21010.095499999999</v>
      </c>
      <c r="F9" t="s">
        <v>13</v>
      </c>
      <c r="G9" t="s">
        <v>14</v>
      </c>
      <c r="L9" s="11" t="s">
        <v>15</v>
      </c>
      <c r="N9" s="13">
        <f>+N7+N8</f>
        <v>6765.9821210925948</v>
      </c>
      <c r="O9" s="13">
        <f>+O7+O8</f>
        <v>6973.694147485694</v>
      </c>
      <c r="P9" s="13">
        <f>+P7+P8</f>
        <v>7187.2378960374917</v>
      </c>
      <c r="Q9" s="13">
        <f>+Q7+Q8</f>
        <v>7407.3179447696602</v>
      </c>
      <c r="R9" t="s">
        <v>13</v>
      </c>
      <c r="S9" t="s">
        <v>14</v>
      </c>
    </row>
    <row r="10" spans="1:19" x14ac:dyDescent="0.25">
      <c r="A10" t="s">
        <v>16</v>
      </c>
      <c r="B10" s="13">
        <f>+B6+B9</f>
        <v>117976.61190000002</v>
      </c>
      <c r="C10" s="13">
        <f>+C6+C9</f>
        <v>121766.78570000001</v>
      </c>
      <c r="D10" s="13">
        <f>+D6+D9</f>
        <v>127460.0432</v>
      </c>
      <c r="E10" s="13">
        <f>+E6+E9</f>
        <v>131589.54550000001</v>
      </c>
      <c r="F10" s="13">
        <f>SUM(B10:E10)</f>
        <v>498792.98630000005</v>
      </c>
      <c r="G10" s="13">
        <f>+F10/4</f>
        <v>124698.24657500001</v>
      </c>
      <c r="M10" t="s">
        <v>16</v>
      </c>
      <c r="N10" s="13">
        <f>+N6+N9</f>
        <v>42376.41433736941</v>
      </c>
      <c r="O10" s="13">
        <f t="shared" ref="O10:Q10" si="2">+O6+O9</f>
        <v>43677.347555305132</v>
      </c>
      <c r="P10" s="13">
        <f t="shared" si="2"/>
        <v>45014.805769919025</v>
      </c>
      <c r="Q10" s="13">
        <f t="shared" si="2"/>
        <v>46393.201864609975</v>
      </c>
      <c r="R10" s="13">
        <f>SUM(N10:Q10)</f>
        <v>177461.76952720355</v>
      </c>
      <c r="S10" s="13">
        <f>+R10/4</f>
        <v>44365.442381800887</v>
      </c>
    </row>
    <row r="12" spans="1:19" x14ac:dyDescent="0.25">
      <c r="A12" s="11" t="s">
        <v>17</v>
      </c>
      <c r="M12" s="11" t="s">
        <v>17</v>
      </c>
    </row>
    <row r="13" spans="1:19" x14ac:dyDescent="0.25">
      <c r="A13" s="14" t="s">
        <v>18</v>
      </c>
      <c r="M13" s="14" t="s">
        <v>18</v>
      </c>
    </row>
    <row r="14" spans="1:19" x14ac:dyDescent="0.25">
      <c r="A14" s="7"/>
      <c r="B14" s="11"/>
      <c r="C14" s="11" t="s">
        <v>19</v>
      </c>
      <c r="D14" s="11" t="s">
        <v>20</v>
      </c>
      <c r="E14" s="11"/>
      <c r="M14" s="7"/>
      <c r="N14" s="11"/>
      <c r="O14" s="11" t="s">
        <v>19</v>
      </c>
      <c r="P14" s="11" t="s">
        <v>20</v>
      </c>
      <c r="Q14" s="11"/>
    </row>
    <row r="15" spans="1:19" x14ac:dyDescent="0.25">
      <c r="A15" s="11" t="s">
        <v>21</v>
      </c>
      <c r="B15" s="11"/>
      <c r="C15" s="12">
        <f>+C16+C18+C19</f>
        <v>498792.98630000005</v>
      </c>
      <c r="D15" s="12">
        <f>+D16+D18+D19</f>
        <v>603539.513423</v>
      </c>
      <c r="E15" s="11"/>
      <c r="M15" s="11" t="s">
        <v>21</v>
      </c>
      <c r="N15" s="11"/>
      <c r="O15" s="12">
        <f>+O16+O18+O19</f>
        <v>177461.76952720355</v>
      </c>
      <c r="P15" s="12">
        <f>+P16+P18+P19</f>
        <v>214728.74112791629</v>
      </c>
      <c r="Q15" s="11"/>
    </row>
    <row r="16" spans="1:19" x14ac:dyDescent="0.25">
      <c r="A16" s="11" t="s">
        <v>22</v>
      </c>
      <c r="B16" s="11"/>
      <c r="C16" s="12">
        <f>+C17*2</f>
        <v>249396.49315000002</v>
      </c>
      <c r="D16" s="12">
        <f>+C16*1.21</f>
        <v>301769.7567115</v>
      </c>
      <c r="E16" s="14" t="s">
        <v>23</v>
      </c>
      <c r="M16" s="11" t="s">
        <v>22</v>
      </c>
      <c r="N16" s="11"/>
      <c r="O16" s="12">
        <f>+O17*2</f>
        <v>88730.884763601774</v>
      </c>
      <c r="P16" s="12">
        <f>+O16*1.21</f>
        <v>107364.37056395815</v>
      </c>
      <c r="Q16" s="14" t="s">
        <v>23</v>
      </c>
    </row>
    <row r="17" spans="1:17" x14ac:dyDescent="0.25">
      <c r="A17" s="11" t="s">
        <v>24</v>
      </c>
      <c r="B17" s="11"/>
      <c r="C17" s="12">
        <f>+G10</f>
        <v>124698.24657500001</v>
      </c>
      <c r="D17" s="12">
        <f>+C17*1.21</f>
        <v>150884.87835575</v>
      </c>
      <c r="E17" s="11"/>
      <c r="M17" s="11" t="s">
        <v>24</v>
      </c>
      <c r="N17" s="11"/>
      <c r="O17" s="12">
        <f>+S10</f>
        <v>44365.442381800887</v>
      </c>
      <c r="P17" s="12">
        <f>+O17*1.21</f>
        <v>53682.185281979073</v>
      </c>
      <c r="Q17" s="11"/>
    </row>
    <row r="18" spans="1:17" x14ac:dyDescent="0.25">
      <c r="A18" s="11" t="s">
        <v>25</v>
      </c>
      <c r="B18" s="11"/>
      <c r="C18" s="12">
        <f>+C17*2</f>
        <v>249396.49315000002</v>
      </c>
      <c r="D18" s="12">
        <f>+C18*1.21</f>
        <v>301769.7567115</v>
      </c>
      <c r="E18" s="14" t="s">
        <v>26</v>
      </c>
      <c r="M18" s="11" t="s">
        <v>25</v>
      </c>
      <c r="N18" s="11"/>
      <c r="O18" s="12">
        <f>+O17*2</f>
        <v>88730.884763601774</v>
      </c>
      <c r="P18" s="12">
        <f>+O18*1.21</f>
        <v>107364.37056395815</v>
      </c>
      <c r="Q18" s="14" t="s">
        <v>26</v>
      </c>
    </row>
    <row r="19" spans="1:17" x14ac:dyDescent="0.25">
      <c r="A19" s="11" t="s">
        <v>27</v>
      </c>
      <c r="B19" s="11"/>
      <c r="C19" s="12">
        <v>0</v>
      </c>
      <c r="D19" s="12">
        <f>+C19*1.21</f>
        <v>0</v>
      </c>
      <c r="E19" s="11"/>
      <c r="M19" s="11" t="s">
        <v>27</v>
      </c>
      <c r="N19" s="11"/>
      <c r="O19" s="12">
        <v>0</v>
      </c>
      <c r="P19" s="12">
        <f>+O19*1.21</f>
        <v>0</v>
      </c>
      <c r="Q19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7" ma:contentTypeDescription="Crea un document nou" ma:contentTypeScope="" ma:versionID="870162d4472a71682e7bda8611ba8f88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e7e4148a756ba2a8f7d15ce0323ff5c5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5C489-447E-4A2E-A948-B1BDC71B561A}"/>
</file>

<file path=customXml/itemProps2.xml><?xml version="1.0" encoding="utf-8"?>
<ds:datastoreItem xmlns:ds="http://schemas.openxmlformats.org/officeDocument/2006/customXml" ds:itemID="{F70D85FE-5F1F-47B1-995B-80F87117C690}"/>
</file>

<file path=customXml/itemProps3.xml><?xml version="1.0" encoding="utf-8"?>
<ds:datastoreItem xmlns:ds="http://schemas.openxmlformats.org/officeDocument/2006/customXml" ds:itemID="{F951D598-D106-4AE9-9296-68AD5628FB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Casadevall</dc:creator>
  <cp:lastModifiedBy>Eduard Casadevall</cp:lastModifiedBy>
  <dcterms:created xsi:type="dcterms:W3CDTF">2023-12-21T11:25:16Z</dcterms:created>
  <dcterms:modified xsi:type="dcterms:W3CDTF">2023-12-21T11:29:39Z</dcterms:modified>
</cp:coreProperties>
</file>