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_CONTRACTACIO\03_TRAMITACIO\01_EXPEDIENTS\06_EXPEDIENTS 2023\02_SERVEIS\SE102000HO023105_servei VIGILANCIA\01 DOCUMENTS TREBALL_2023105\"/>
    </mc:Choice>
  </mc:AlternateContent>
  <bookViews>
    <workbookView xWindow="0" yWindow="0" windowWidth="28800" windowHeight="11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30" i="1" l="1"/>
  <c r="E31" i="1" s="1"/>
  <c r="E44" i="1" l="1"/>
  <c r="E45" i="1"/>
  <c r="E46" i="1"/>
  <c r="E43" i="1"/>
  <c r="E47" i="1" l="1"/>
  <c r="E33" i="1"/>
  <c r="E35" i="1" s="1"/>
  <c r="E26" i="1"/>
  <c r="E25" i="1"/>
  <c r="E22" i="1"/>
  <c r="E21" i="1"/>
  <c r="E18" i="1"/>
  <c r="E17" i="1"/>
  <c r="E13" i="1"/>
  <c r="E15" i="1" s="1"/>
  <c r="E10" i="1"/>
  <c r="E9" i="1"/>
  <c r="E5" i="1"/>
  <c r="E19" i="1" l="1"/>
  <c r="E28" i="1"/>
  <c r="E7" i="1"/>
  <c r="E11" i="1"/>
  <c r="E23" i="1"/>
  <c r="E36" i="1" l="1"/>
</calcChain>
</file>

<file path=xl/sharedStrings.xml><?xml version="1.0" encoding="utf-8"?>
<sst xmlns="http://schemas.openxmlformats.org/spreadsheetml/2006/main" count="78" uniqueCount="50">
  <si>
    <t xml:space="preserve">Vigilant
</t>
  </si>
  <si>
    <t>Servei</t>
  </si>
  <si>
    <t>Dies</t>
  </si>
  <si>
    <t xml:space="preserve">Nombre hores </t>
  </si>
  <si>
    <t>24 h</t>
  </si>
  <si>
    <t>Tots els dies</t>
  </si>
  <si>
    <t>24 hores</t>
  </si>
  <si>
    <t>Campus NORD</t>
  </si>
  <si>
    <t>Sala operativa C.Nord</t>
  </si>
  <si>
    <t>Vigilant rondes</t>
  </si>
  <si>
    <t>FNB; C.Manresa; C.Vilanova i C.Sant Cugat</t>
  </si>
  <si>
    <t>De 20 a 8:00h, 12 hores</t>
  </si>
  <si>
    <t>De 8 a 20:00h, 12 hores</t>
  </si>
  <si>
    <t>Pel Campus</t>
  </si>
  <si>
    <t>de 22 a 6:00h,  8 hores</t>
  </si>
  <si>
    <t>De dill. A div. Lab</t>
  </si>
  <si>
    <t>Dissabtes, diumenges i festius</t>
  </si>
  <si>
    <t>Periode baixa ocupació de Dill. A diumenge</t>
  </si>
  <si>
    <t>Campus del Besòs</t>
  </si>
  <si>
    <t>Dissabtes, Diumenges i festius, i 
perìode de baixa ocupació de dill. A div.</t>
  </si>
  <si>
    <t>Campus SUD (ETSAB,ETSEIB,EPSEB i FME)</t>
  </si>
  <si>
    <t>Edifici Campus TR 10 i TR 11</t>
  </si>
  <si>
    <t>Campus Terrassa</t>
  </si>
  <si>
    <t>TOTAL HORES</t>
  </si>
  <si>
    <t xml:space="preserve">TOTAL HORES </t>
  </si>
  <si>
    <t>EDIFICI/CENTRE/CAMPUS</t>
  </si>
  <si>
    <t>Total Hores</t>
  </si>
  <si>
    <t>CECO UPC (CENTRE DE CONTROL UPC)</t>
  </si>
  <si>
    <t>Campus Castelldefels</t>
  </si>
  <si>
    <r>
      <rPr>
        <b/>
        <sz val="11"/>
        <rFont val="Calibri"/>
        <family val="2"/>
        <scheme val="minor"/>
      </rPr>
      <t>NOTA 1</t>
    </r>
    <r>
      <rPr>
        <sz val="11"/>
        <rFont val="Calibri"/>
        <family val="2"/>
        <scheme val="minor"/>
      </rPr>
      <t>: El servei de vigilància del Campus Sud, en horari de matí, pot estar compartit amb C.Nord quan no sigui necessari la seva presència en el Campus.</t>
    </r>
  </si>
  <si>
    <r>
      <t>Vigilant rondes (</t>
    </r>
    <r>
      <rPr>
        <b/>
        <sz val="11"/>
        <color theme="1"/>
        <rFont val="Calibri"/>
        <family val="2"/>
        <scheme val="minor"/>
      </rPr>
      <t>NOTA 1</t>
    </r>
    <r>
      <rPr>
        <sz val="11"/>
        <color theme="1"/>
        <rFont val="Calibri"/>
        <family val="2"/>
        <scheme val="minor"/>
      </rPr>
      <t>)</t>
    </r>
  </si>
  <si>
    <r>
      <t>Servei rondes de vigilància amb cotxe (</t>
    </r>
    <r>
      <rPr>
        <b/>
        <sz val="11"/>
        <color theme="1"/>
        <rFont val="Calibri"/>
        <family val="2"/>
        <scheme val="minor"/>
      </rPr>
      <t>NOTA 2</t>
    </r>
    <r>
      <rPr>
        <sz val="11"/>
        <color theme="1"/>
        <rFont val="Calibri"/>
        <family val="2"/>
        <scheme val="minor"/>
      </rPr>
      <t>)</t>
    </r>
  </si>
  <si>
    <t>Sala operativa Campus</t>
  </si>
  <si>
    <t>Tots els dies any</t>
  </si>
  <si>
    <t>Tot els dies any</t>
  </si>
  <si>
    <t>Tipus</t>
  </si>
  <si>
    <t>Horari</t>
  </si>
  <si>
    <t>Tècnic responsable del servei d'assessoria i manteniment</t>
  </si>
  <si>
    <t>Enginyer</t>
  </si>
  <si>
    <t>Tècnic de manteniment preventiu i correctiu</t>
  </si>
  <si>
    <t>Oficial 1ª</t>
  </si>
  <si>
    <t>Oficial 2ª</t>
  </si>
  <si>
    <t>De dilluns a divendres laborables, de 8 a 12:00h</t>
  </si>
  <si>
    <t>Hores dia</t>
  </si>
  <si>
    <t>De dilluns a divendres laborables, de 7 a 15:00h</t>
  </si>
  <si>
    <t>De dilluns a divendres laborables, de 14 a 18:00h</t>
  </si>
  <si>
    <t>Parc Mediterrani de la Tecnologia (PMT)</t>
  </si>
  <si>
    <t>16 hores</t>
  </si>
  <si>
    <t>SERVEIS VIGILANCIA UPC i PMT</t>
  </si>
  <si>
    <t>DISTRIBUCIÓ SERVEI DE MANTENIMENT I ASSESSORAMENT I CONSULTORIA UPC i PMT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</si>
</sst>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0" xfId="0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2" fillId="0" borderId="4" xfId="0" applyFont="1" applyFill="1" applyBorder="1"/>
    <xf numFmtId="0" fontId="0" fillId="0" borderId="0" xfId="0" applyFill="1" applyBorder="1"/>
    <xf numFmtId="164" fontId="2" fillId="0" borderId="5" xfId="0" applyNumberFormat="1" applyFont="1" applyFill="1" applyBorder="1" applyAlignment="1">
      <alignment horizontal="center"/>
    </xf>
    <xf numFmtId="0" fontId="0" fillId="0" borderId="4" xfId="0" applyFill="1" applyBorder="1"/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164" fontId="0" fillId="0" borderId="5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164" fontId="2" fillId="0" borderId="5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wrapText="1"/>
    </xf>
    <xf numFmtId="0" fontId="0" fillId="0" borderId="2" xfId="0" applyFill="1" applyBorder="1"/>
    <xf numFmtId="0" fontId="1" fillId="0" borderId="4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164" fontId="3" fillId="0" borderId="0" xfId="0" applyNumberFormat="1" applyFont="1" applyBorder="1" applyAlignment="1">
      <alignment horizontal="center"/>
    </xf>
    <xf numFmtId="0" fontId="0" fillId="0" borderId="2" xfId="0" applyBorder="1"/>
    <xf numFmtId="0" fontId="0" fillId="0" borderId="4" xfId="0" applyFont="1" applyBorder="1"/>
    <xf numFmtId="0" fontId="4" fillId="0" borderId="0" xfId="0" applyFont="1" applyFill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164" fontId="2" fillId="0" borderId="3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0" fillId="0" borderId="10" xfId="0" applyFill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164" fontId="2" fillId="0" borderId="11" xfId="0" applyNumberFormat="1" applyFont="1" applyFill="1" applyBorder="1" applyAlignment="1">
      <alignment horizontal="center"/>
    </xf>
    <xf numFmtId="0" fontId="0" fillId="0" borderId="9" xfId="0" applyFill="1" applyBorder="1" applyAlignment="1">
      <alignment horizontal="right"/>
    </xf>
    <xf numFmtId="0" fontId="2" fillId="3" borderId="6" xfId="0" applyFont="1" applyFill="1" applyBorder="1"/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164" fontId="0" fillId="3" borderId="7" xfId="0" applyNumberFormat="1" applyFill="1" applyBorder="1"/>
    <xf numFmtId="164" fontId="0" fillId="3" borderId="7" xfId="0" applyNumberFormat="1" applyFill="1" applyBorder="1" applyAlignment="1">
      <alignment horizontal="center"/>
    </xf>
    <xf numFmtId="0" fontId="2" fillId="3" borderId="4" xfId="0" applyFont="1" applyFill="1" applyBorder="1"/>
    <xf numFmtId="0" fontId="0" fillId="3" borderId="0" xfId="0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0" fillId="3" borderId="7" xfId="0" applyFill="1" applyBorder="1"/>
    <xf numFmtId="164" fontId="2" fillId="3" borderId="7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0" fontId="0" fillId="3" borderId="8" xfId="0" applyFill="1" applyBorder="1" applyAlignment="1">
      <alignment vertical="center"/>
    </xf>
    <xf numFmtId="164" fontId="0" fillId="3" borderId="7" xfId="0" applyNumberFormat="1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/>
    <xf numFmtId="164" fontId="0" fillId="0" borderId="3" xfId="0" applyNumberFormat="1" applyFont="1" applyBorder="1" applyAlignment="1"/>
    <xf numFmtId="164" fontId="2" fillId="0" borderId="3" xfId="0" applyNumberFormat="1" applyFont="1" applyBorder="1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/>
    </xf>
    <xf numFmtId="0" fontId="0" fillId="0" borderId="5" xfId="0" applyBorder="1"/>
    <xf numFmtId="0" fontId="0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7"/>
  <sheetViews>
    <sheetView tabSelected="1" workbookViewId="0">
      <selection activeCell="G10" sqref="G10"/>
    </sheetView>
  </sheetViews>
  <sheetFormatPr defaultColWidth="11.42578125" defaultRowHeight="15" x14ac:dyDescent="0.25"/>
  <cols>
    <col min="1" max="1" width="51" customWidth="1"/>
    <col min="3" max="3" width="43.42578125" customWidth="1"/>
    <col min="4" max="4" width="29.85546875" customWidth="1"/>
    <col min="5" max="5" width="13.42578125" bestFit="1" customWidth="1"/>
    <col min="12" max="13" width="18.140625" bestFit="1" customWidth="1"/>
  </cols>
  <sheetData>
    <row r="2" spans="1:6" x14ac:dyDescent="0.25">
      <c r="A2" s="67" t="s">
        <v>48</v>
      </c>
      <c r="B2" s="68"/>
      <c r="C2" s="68"/>
      <c r="D2" s="68"/>
      <c r="E2" s="69"/>
    </row>
    <row r="3" spans="1:6" x14ac:dyDescent="0.25">
      <c r="A3" s="41" t="s">
        <v>25</v>
      </c>
      <c r="B3" s="1" t="s">
        <v>0</v>
      </c>
      <c r="C3" s="1" t="s">
        <v>1</v>
      </c>
      <c r="D3" s="1" t="s">
        <v>2</v>
      </c>
      <c r="E3" s="64" t="s">
        <v>3</v>
      </c>
    </row>
    <row r="4" spans="1:6" x14ac:dyDescent="0.25">
      <c r="A4" s="46" t="s">
        <v>27</v>
      </c>
      <c r="B4" s="48"/>
      <c r="C4" s="48"/>
      <c r="D4" s="48"/>
      <c r="E4" s="54"/>
    </row>
    <row r="5" spans="1:6" x14ac:dyDescent="0.25">
      <c r="A5" s="11"/>
      <c r="B5" s="7">
        <v>1</v>
      </c>
      <c r="C5" s="7" t="s">
        <v>4</v>
      </c>
      <c r="D5" s="7" t="s">
        <v>33</v>
      </c>
      <c r="E5" s="8">
        <f>24*365</f>
        <v>8760</v>
      </c>
    </row>
    <row r="6" spans="1:6" x14ac:dyDescent="0.25">
      <c r="A6" s="6"/>
      <c r="B6" s="7"/>
      <c r="C6" s="7"/>
      <c r="D6" s="7"/>
      <c r="E6" s="8"/>
      <c r="F6" s="60"/>
    </row>
    <row r="7" spans="1:6" x14ac:dyDescent="0.25">
      <c r="A7" s="45" t="s">
        <v>26</v>
      </c>
      <c r="B7" s="43"/>
      <c r="C7" s="43"/>
      <c r="D7" s="43"/>
      <c r="E7" s="44">
        <f>SUM(E5:E6)</f>
        <v>8760</v>
      </c>
    </row>
    <row r="8" spans="1:6" x14ac:dyDescent="0.25">
      <c r="A8" s="46" t="s">
        <v>7</v>
      </c>
      <c r="B8" s="47"/>
      <c r="C8" s="48"/>
      <c r="D8" s="48"/>
      <c r="E8" s="49"/>
    </row>
    <row r="9" spans="1:6" x14ac:dyDescent="0.25">
      <c r="A9" s="10" t="s">
        <v>8</v>
      </c>
      <c r="B9" s="7">
        <v>1</v>
      </c>
      <c r="C9" s="7" t="s">
        <v>6</v>
      </c>
      <c r="D9" s="7" t="s">
        <v>33</v>
      </c>
      <c r="E9" s="8">
        <f>24*365</f>
        <v>8760</v>
      </c>
    </row>
    <row r="10" spans="1:6" x14ac:dyDescent="0.25">
      <c r="A10" s="10" t="s">
        <v>9</v>
      </c>
      <c r="B10" s="7">
        <v>1</v>
      </c>
      <c r="C10" s="2" t="s">
        <v>6</v>
      </c>
      <c r="D10" s="7" t="s">
        <v>33</v>
      </c>
      <c r="E10" s="8">
        <f>24*365</f>
        <v>8760</v>
      </c>
    </row>
    <row r="11" spans="1:6" x14ac:dyDescent="0.25">
      <c r="A11" s="42"/>
      <c r="B11" s="43"/>
      <c r="C11" s="43"/>
      <c r="D11" s="43"/>
      <c r="E11" s="44">
        <f>SUM(E9:E10)</f>
        <v>17520</v>
      </c>
    </row>
    <row r="12" spans="1:6" x14ac:dyDescent="0.25">
      <c r="A12" s="46" t="s">
        <v>20</v>
      </c>
      <c r="B12" s="48"/>
      <c r="C12" s="48"/>
      <c r="D12" s="48"/>
      <c r="E12" s="55"/>
    </row>
    <row r="13" spans="1:6" x14ac:dyDescent="0.25">
      <c r="A13" s="10" t="s">
        <v>30</v>
      </c>
      <c r="B13" s="2">
        <v>1</v>
      </c>
      <c r="C13" s="2" t="s">
        <v>6</v>
      </c>
      <c r="D13" s="7" t="s">
        <v>33</v>
      </c>
      <c r="E13" s="8">
        <f>24*365</f>
        <v>8760</v>
      </c>
    </row>
    <row r="14" spans="1:6" x14ac:dyDescent="0.25">
      <c r="A14" s="6"/>
      <c r="B14" s="9"/>
      <c r="C14" s="9"/>
      <c r="D14" s="9"/>
      <c r="E14" s="65"/>
    </row>
    <row r="15" spans="1:6" x14ac:dyDescent="0.25">
      <c r="A15" s="45" t="s">
        <v>26</v>
      </c>
      <c r="B15" s="39"/>
      <c r="C15" s="39"/>
      <c r="D15" s="39"/>
      <c r="E15" s="44">
        <f>SUM(E13:E14)</f>
        <v>8760</v>
      </c>
    </row>
    <row r="16" spans="1:6" x14ac:dyDescent="0.25">
      <c r="A16" s="51" t="s">
        <v>22</v>
      </c>
      <c r="B16" s="52"/>
      <c r="C16" s="52"/>
      <c r="D16" s="52"/>
      <c r="E16" s="56"/>
    </row>
    <row r="17" spans="1:5" x14ac:dyDescent="0.25">
      <c r="A17" s="33" t="s">
        <v>21</v>
      </c>
      <c r="B17" s="7">
        <v>1</v>
      </c>
      <c r="C17" s="7" t="s">
        <v>6</v>
      </c>
      <c r="D17" s="7" t="s">
        <v>33</v>
      </c>
      <c r="E17" s="8">
        <f>24*365</f>
        <v>8760</v>
      </c>
    </row>
    <row r="18" spans="1:5" x14ac:dyDescent="0.25">
      <c r="A18" s="33" t="s">
        <v>22</v>
      </c>
      <c r="B18" s="7">
        <v>1</v>
      </c>
      <c r="C18" s="2" t="s">
        <v>6</v>
      </c>
      <c r="D18" s="7" t="s">
        <v>33</v>
      </c>
      <c r="E18" s="8">
        <f>24*365</f>
        <v>8760</v>
      </c>
    </row>
    <row r="19" spans="1:5" x14ac:dyDescent="0.25">
      <c r="A19" s="45" t="s">
        <v>26</v>
      </c>
      <c r="B19" s="15"/>
      <c r="C19" s="15"/>
      <c r="D19" s="15"/>
      <c r="E19" s="24">
        <f>SUM(E17:E18)</f>
        <v>17520</v>
      </c>
    </row>
    <row r="20" spans="1:5" x14ac:dyDescent="0.25">
      <c r="A20" s="46" t="s">
        <v>10</v>
      </c>
      <c r="B20" s="47"/>
      <c r="C20" s="57"/>
      <c r="D20" s="47"/>
      <c r="E20" s="58"/>
    </row>
    <row r="21" spans="1:5" x14ac:dyDescent="0.25">
      <c r="A21" s="16" t="s">
        <v>31</v>
      </c>
      <c r="B21" s="7">
        <v>1</v>
      </c>
      <c r="C21" s="17" t="s">
        <v>11</v>
      </c>
      <c r="D21" s="7" t="s">
        <v>34</v>
      </c>
      <c r="E21" s="18">
        <f>12*365</f>
        <v>4380</v>
      </c>
    </row>
    <row r="22" spans="1:5" ht="60" x14ac:dyDescent="0.25">
      <c r="A22" s="14"/>
      <c r="B22" s="7">
        <v>1</v>
      </c>
      <c r="C22" s="17" t="s">
        <v>12</v>
      </c>
      <c r="D22" s="19" t="s">
        <v>19</v>
      </c>
      <c r="E22" s="18">
        <f>12*(118+30)</f>
        <v>1776</v>
      </c>
    </row>
    <row r="23" spans="1:5" x14ac:dyDescent="0.25">
      <c r="A23" s="45" t="s">
        <v>26</v>
      </c>
      <c r="B23" s="39"/>
      <c r="C23" s="39"/>
      <c r="D23" s="39"/>
      <c r="E23" s="44">
        <f>SUM(E21:E22)</f>
        <v>6156</v>
      </c>
    </row>
    <row r="24" spans="1:5" x14ac:dyDescent="0.25">
      <c r="A24" s="46" t="s">
        <v>28</v>
      </c>
      <c r="B24" s="47"/>
      <c r="C24" s="47"/>
      <c r="D24" s="47"/>
      <c r="E24" s="50"/>
    </row>
    <row r="25" spans="1:5" x14ac:dyDescent="0.25">
      <c r="A25" s="20" t="s">
        <v>13</v>
      </c>
      <c r="B25" s="2">
        <v>1</v>
      </c>
      <c r="C25" s="21" t="s">
        <v>14</v>
      </c>
      <c r="D25" s="2" t="s">
        <v>15</v>
      </c>
      <c r="E25" s="3">
        <f>8*247</f>
        <v>1976</v>
      </c>
    </row>
    <row r="26" spans="1:5" x14ac:dyDescent="0.25">
      <c r="A26" s="20"/>
      <c r="B26" s="2">
        <v>1</v>
      </c>
      <c r="C26" s="21" t="s">
        <v>6</v>
      </c>
      <c r="D26" s="7" t="s">
        <v>16</v>
      </c>
      <c r="E26" s="3">
        <f>24*118</f>
        <v>2832</v>
      </c>
    </row>
    <row r="27" spans="1:5" ht="30" x14ac:dyDescent="0.25">
      <c r="A27" s="20"/>
      <c r="B27" s="2">
        <v>1</v>
      </c>
      <c r="C27" s="21" t="s">
        <v>47</v>
      </c>
      <c r="D27" s="38" t="s">
        <v>17</v>
      </c>
      <c r="E27" s="18">
        <f>16*(30)</f>
        <v>480</v>
      </c>
    </row>
    <row r="28" spans="1:5" x14ac:dyDescent="0.25">
      <c r="A28" s="45" t="s">
        <v>26</v>
      </c>
      <c r="B28" s="22"/>
      <c r="C28" s="23"/>
      <c r="D28" s="39"/>
      <c r="E28" s="40">
        <f>SUM(E25:E27)</f>
        <v>5288</v>
      </c>
    </row>
    <row r="29" spans="1:5" x14ac:dyDescent="0.25">
      <c r="A29" s="70" t="s">
        <v>46</v>
      </c>
      <c r="B29" s="71"/>
      <c r="C29" s="71"/>
      <c r="D29" s="71"/>
      <c r="E29" s="72"/>
    </row>
    <row r="30" spans="1:5" x14ac:dyDescent="0.25">
      <c r="A30" s="4" t="s">
        <v>32</v>
      </c>
      <c r="B30" s="5">
        <v>2</v>
      </c>
      <c r="C30" s="5" t="s">
        <v>6</v>
      </c>
      <c r="D30" s="5" t="s">
        <v>5</v>
      </c>
      <c r="E30" s="61">
        <f>2*(24*365)</f>
        <v>17520</v>
      </c>
    </row>
    <row r="31" spans="1:5" x14ac:dyDescent="0.25">
      <c r="A31" s="66" t="s">
        <v>26</v>
      </c>
      <c r="B31" s="32"/>
      <c r="C31" s="32"/>
      <c r="D31" s="32"/>
      <c r="E31" s="62">
        <f>E30</f>
        <v>17520</v>
      </c>
    </row>
    <row r="32" spans="1:5" x14ac:dyDescent="0.25">
      <c r="A32" s="51" t="s">
        <v>18</v>
      </c>
      <c r="B32" s="52"/>
      <c r="C32" s="52"/>
      <c r="D32" s="52"/>
      <c r="E32" s="53"/>
    </row>
    <row r="33" spans="1:5" x14ac:dyDescent="0.25">
      <c r="A33" s="6"/>
      <c r="B33" s="2">
        <v>1</v>
      </c>
      <c r="C33" s="2" t="s">
        <v>6</v>
      </c>
      <c r="D33" s="2" t="s">
        <v>33</v>
      </c>
      <c r="E33" s="8">
        <f>24*365</f>
        <v>8760</v>
      </c>
    </row>
    <row r="34" spans="1:5" x14ac:dyDescent="0.25">
      <c r="A34" s="6"/>
      <c r="B34" s="7">
        <v>1</v>
      </c>
      <c r="C34" s="25" t="s">
        <v>6</v>
      </c>
      <c r="D34" s="2" t="s">
        <v>33</v>
      </c>
      <c r="E34" s="8">
        <v>8760</v>
      </c>
    </row>
    <row r="35" spans="1:5" s="60" customFormat="1" x14ac:dyDescent="0.25">
      <c r="A35" s="45" t="s">
        <v>26</v>
      </c>
      <c r="B35" s="7"/>
      <c r="C35" s="59"/>
      <c r="D35" s="12"/>
      <c r="E35" s="13">
        <f>SUM(E33:E34)</f>
        <v>17520</v>
      </c>
    </row>
    <row r="36" spans="1:5" ht="15.75" x14ac:dyDescent="0.25">
      <c r="A36" s="36" t="s">
        <v>24</v>
      </c>
      <c r="B36" s="26"/>
      <c r="C36" s="27"/>
      <c r="D36" s="28"/>
      <c r="E36" s="37">
        <f>E7+E11+E15+E19+E23+E28+E35+E31</f>
        <v>99044</v>
      </c>
    </row>
    <row r="37" spans="1:5" x14ac:dyDescent="0.25">
      <c r="A37" s="29"/>
      <c r="B37" s="30"/>
      <c r="C37" s="9"/>
      <c r="D37" s="30"/>
      <c r="E37" s="31"/>
    </row>
    <row r="38" spans="1:5" x14ac:dyDescent="0.25">
      <c r="A38" s="34" t="s">
        <v>29</v>
      </c>
      <c r="B38" s="30"/>
      <c r="C38" s="9"/>
      <c r="D38" s="30"/>
      <c r="E38" s="31"/>
    </row>
    <row r="39" spans="1:5" x14ac:dyDescent="0.25">
      <c r="A39" s="34"/>
      <c r="B39" s="30"/>
      <c r="C39" s="9"/>
      <c r="D39" s="30"/>
      <c r="E39" s="31"/>
    </row>
    <row r="41" spans="1:5" x14ac:dyDescent="0.25">
      <c r="A41" s="67" t="s">
        <v>49</v>
      </c>
      <c r="B41" s="68"/>
      <c r="C41" s="68"/>
      <c r="D41" s="68"/>
      <c r="E41" s="69"/>
    </row>
    <row r="42" spans="1:5" x14ac:dyDescent="0.25">
      <c r="A42" s="41" t="s">
        <v>25</v>
      </c>
      <c r="B42" s="1" t="s">
        <v>35</v>
      </c>
      <c r="C42" s="1" t="s">
        <v>36</v>
      </c>
      <c r="D42" s="1" t="s">
        <v>43</v>
      </c>
      <c r="E42" s="64" t="s">
        <v>3</v>
      </c>
    </row>
    <row r="43" spans="1:5" x14ac:dyDescent="0.25">
      <c r="A43" s="63" t="s">
        <v>37</v>
      </c>
      <c r="B43" s="5" t="s">
        <v>38</v>
      </c>
      <c r="C43" s="5" t="s">
        <v>42</v>
      </c>
      <c r="D43" s="5">
        <v>4</v>
      </c>
      <c r="E43" s="61">
        <f>247*D43</f>
        <v>988</v>
      </c>
    </row>
    <row r="44" spans="1:5" x14ac:dyDescent="0.25">
      <c r="A44" s="63" t="s">
        <v>39</v>
      </c>
      <c r="B44" s="5" t="s">
        <v>40</v>
      </c>
      <c r="C44" s="5" t="s">
        <v>44</v>
      </c>
      <c r="D44" s="5">
        <v>8</v>
      </c>
      <c r="E44" s="61">
        <f t="shared" ref="E44:E46" si="0">247*D44</f>
        <v>1976</v>
      </c>
    </row>
    <row r="45" spans="1:5" x14ac:dyDescent="0.25">
      <c r="A45" s="63" t="s">
        <v>39</v>
      </c>
      <c r="B45" s="5" t="s">
        <v>40</v>
      </c>
      <c r="C45" s="5" t="s">
        <v>44</v>
      </c>
      <c r="D45" s="5">
        <v>8</v>
      </c>
      <c r="E45" s="61">
        <f t="shared" si="0"/>
        <v>1976</v>
      </c>
    </row>
    <row r="46" spans="1:5" x14ac:dyDescent="0.25">
      <c r="A46" s="63" t="s">
        <v>39</v>
      </c>
      <c r="B46" s="5" t="s">
        <v>41</v>
      </c>
      <c r="C46" s="5" t="s">
        <v>45</v>
      </c>
      <c r="D46" s="5">
        <v>4</v>
      </c>
      <c r="E46" s="61">
        <f t="shared" si="0"/>
        <v>988</v>
      </c>
    </row>
    <row r="47" spans="1:5" x14ac:dyDescent="0.25">
      <c r="A47" s="35" t="s">
        <v>23</v>
      </c>
      <c r="B47" s="32"/>
      <c r="C47" s="32"/>
      <c r="D47" s="32"/>
      <c r="E47" s="62">
        <f>SUM(E43:E46)</f>
        <v>5928</v>
      </c>
    </row>
  </sheetData>
  <mergeCells count="3">
    <mergeCell ref="A2:E2"/>
    <mergeCell ref="A41:E41"/>
    <mergeCell ref="A29:E29"/>
  </mergeCells>
  <pageMargins left="0.70866141732283472" right="0.70866141732283472" top="0.74803149606299213" bottom="0.74803149606299213" header="0.31496062992125984" footer="0.31496062992125984"/>
  <pageSetup paperSize="8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Perfil</dc:creator>
  <cp:lastModifiedBy>Mònica Cortijo</cp:lastModifiedBy>
  <cp:lastPrinted>2023-07-12T12:51:36Z</cp:lastPrinted>
  <dcterms:created xsi:type="dcterms:W3CDTF">2023-06-29T15:23:31Z</dcterms:created>
  <dcterms:modified xsi:type="dcterms:W3CDTF">2023-12-01T07:08:22Z</dcterms:modified>
</cp:coreProperties>
</file>