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3\OB 2023 03 (XAP Can Serra)\OB-2023-03 Docs obertura\"/>
    </mc:Choice>
  </mc:AlternateContent>
  <xr:revisionPtr revIDLastSave="0" documentId="13_ncr:1_{0CD6A541-55C1-4396-BCB2-7A5F0F522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bre A (13.11.2023)" sheetId="1" r:id="rId1"/>
    <sheet name="Sobre B (valoració tècnica)" sheetId="11" r:id="rId2"/>
    <sheet name="OAB" sheetId="13" r:id="rId3"/>
    <sheet name="Sobre C (20.11.2023)" sheetId="12" r:id="rId4"/>
    <sheet name="PUNTUACIÓ total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3" l="1"/>
  <c r="D7" i="13"/>
  <c r="E6" i="13"/>
  <c r="E7" i="12"/>
  <c r="E6" i="12"/>
  <c r="G6" i="12"/>
  <c r="G7" i="12"/>
  <c r="I7" i="12" s="1"/>
  <c r="D6" i="13" l="1"/>
  <c r="F7" i="13" s="1"/>
  <c r="F6" i="4"/>
  <c r="C9" i="12"/>
  <c r="I6" i="12" s="1"/>
  <c r="F6" i="13" l="1"/>
  <c r="F7" i="11"/>
  <c r="M8" i="11" s="1"/>
  <c r="F10" i="11" l="1"/>
  <c r="M9" i="11" s="1"/>
  <c r="F5" i="4" l="1"/>
</calcChain>
</file>

<file path=xl/sharedStrings.xml><?xml version="1.0" encoding="utf-8"?>
<sst xmlns="http://schemas.openxmlformats.org/spreadsheetml/2006/main" count="74" uniqueCount="60">
  <si>
    <t>Licitador</t>
  </si>
  <si>
    <t>Observacions</t>
  </si>
  <si>
    <t>LICITADOR</t>
  </si>
  <si>
    <t>Aspectes mínims de contingut i estructura</t>
  </si>
  <si>
    <t>Avaluació</t>
  </si>
  <si>
    <t>Promedio</t>
  </si>
  <si>
    <t xml:space="preserve">Núm. </t>
  </si>
  <si>
    <t>Puntuació Sobre B</t>
  </si>
  <si>
    <t>NIF</t>
  </si>
  <si>
    <t>SOBRE C "Criteris avaluables de forma automàtica"</t>
  </si>
  <si>
    <t>SOBRE B "Criteris d'avaluació els quals depenen d'un judici de valor"</t>
  </si>
  <si>
    <r>
      <t xml:space="preserve">TOTAL Puntuació    </t>
    </r>
    <r>
      <rPr>
        <i/>
        <sz val="11"/>
        <color rgb="FF000000"/>
        <rFont val="Calibri"/>
        <family val="2"/>
        <scheme val="minor"/>
      </rPr>
      <t>(fins 50 punts)</t>
    </r>
  </si>
  <si>
    <t>Punts</t>
  </si>
  <si>
    <t>% Rebaixa oferta econòmica</t>
  </si>
  <si>
    <t>¿Desproporcionada?</t>
  </si>
  <si>
    <t>Puntuació        Sobre C</t>
  </si>
  <si>
    <t xml:space="preserve">Total </t>
  </si>
  <si>
    <t>Valoració (màxim 100 punts)</t>
  </si>
  <si>
    <r>
      <rPr>
        <b/>
        <sz val="11"/>
        <color theme="1"/>
        <rFont val="Calibri"/>
        <family val="2"/>
        <scheme val="minor"/>
      </rPr>
      <t>Licitadors</t>
    </r>
    <r>
      <rPr>
        <sz val="11"/>
        <color theme="1"/>
        <rFont val="Calibri"/>
        <family val="2"/>
        <scheme val="minor"/>
      </rPr>
      <t xml:space="preserve"> (per ordre de presentació d'ofertes)</t>
    </r>
  </si>
  <si>
    <t>Puntuació sobre B</t>
  </si>
  <si>
    <t>Oferta econòmica pel pressupost base de licitació del transport</t>
  </si>
  <si>
    <t>SOBRE A “Documentació general i administrativa"</t>
  </si>
  <si>
    <t>CONSTRUCCIONES Y REFORMAS BOLIVAR E HIJOS, S.L.</t>
  </si>
  <si>
    <t>ARTEA MEDIAMBIENT, S.L.</t>
  </si>
  <si>
    <t>CONTRUCCIONES Y REFORMAS BOLIVAR E HIJOS, S.L.</t>
  </si>
  <si>
    <t>B64096621</t>
  </si>
  <si>
    <t>B65661183</t>
  </si>
  <si>
    <t>DR: Dades contacte Ok / Dades representació Ok / Solvència econòmica: volum anual de negocis OK / Assegurança  Solvència tècnica OK / Signatura OK.                                                                                                                                       Declaració de confidencialitat: la oferta econòmica i DR mai pot tenir caràcter confidencial (ho estableix la Clàusula 19.1 PCAP)</t>
  </si>
  <si>
    <t>DR: Dades contacte Ok / Dades representació Ok / Solvència econòmica: volum anual de negocis OK / Assegurança OK    Solvència tècnica: Ok / Signatura OK.                                               Declaració de confidencialitat: oferta econòmica i DR mai pot tenir caràcter conficencial (ho estableix la Clàusula 19.1 PCAP)</t>
  </si>
  <si>
    <r>
      <rPr>
        <b/>
        <sz val="14"/>
        <color rgb="FF000000"/>
        <rFont val="Calibri"/>
        <family val="2"/>
        <scheme val="minor"/>
      </rPr>
      <t xml:space="preserve">MEMÒRIA DESCRIPTIVA                                                                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000000"/>
        <rFont val="Calibri"/>
        <family val="2"/>
        <scheme val="minor"/>
      </rPr>
      <t>(atenent la Clàusula 15 del PCAP i l'apartat XII de l'Informe de motivació)</t>
    </r>
  </si>
  <si>
    <t>OB-2023-03</t>
  </si>
  <si>
    <t>El licitador presenta una memòria tècnica en la què descriu detalladament tots els procediments constructius , així com també defineix la maquinària a emprar en les activitats. La proposta s'ajusta al projecte i a les necessitats de l'obra.</t>
  </si>
  <si>
    <t>El licitador presenta un cronograma en el qual es detallen tots els processos del projecte  i s'ajusta a una durada de 15 dies laborables. La interrelació i ordre entre els processos detallats és coherent i té en consideració els treballs d'instal·lació de canonades i l'obra mecànica.</t>
  </si>
  <si>
    <t>El licitador indica, en la seva memòria descriptiva, que els mitjans de maquinària i personal propis a dedicar a l'obra respecte al total a executar representen un 73,5  %.</t>
  </si>
  <si>
    <t>El licitador no presenta una memòria tècnica amb la descripció del procés consructiu ni  una definició de la maquinària.</t>
  </si>
  <si>
    <t>El licitador indica, en el propi cronograma presentat, que els mitjans de maquinària i personal propis a dedicar a l'obra respecte al total a executar representen un  95 i un 100 %  respectivament. En conseqüència, en conjunt es pot considerar un percentatge superior al 90 %.</t>
  </si>
  <si>
    <r>
      <rPr>
        <b/>
        <sz val="11"/>
        <color theme="1"/>
        <rFont val="Calibri"/>
        <family val="2"/>
        <scheme val="minor"/>
      </rPr>
      <t>1) Grau de detall del procés constructiu i detall de la maquinària a emprar, amb la següent escala de valoració i puntuació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fins a 25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a. Grau de detall de les diferents activitats a desenvolupar i que conformen el procés constructiu a judici del licitador: </t>
    </r>
    <r>
      <rPr>
        <i/>
        <sz val="11"/>
        <color theme="1"/>
        <rFont val="Calibri"/>
        <family val="2"/>
        <scheme val="minor"/>
      </rPr>
      <t>0 a 15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b. Definició de maquinària a emprar per les activitats indicades i que conformen el procés constructiu: </t>
    </r>
    <r>
      <rPr>
        <i/>
        <sz val="11"/>
        <color theme="1"/>
        <rFont val="Calibri"/>
        <family val="2"/>
        <scheme val="minor"/>
      </rPr>
      <t>0 a 10 punts</t>
    </r>
  </si>
  <si>
    <r>
      <t xml:space="preserve">2) Cronograma detallat de l'obra, amb el següent criteri de puntuació acumulativa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fins a 15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                                                               a. Es presenta cronograma amb, com a mínim, tots els processos detallats en la descripció de la pròpia memòria i amb un termini màxim d'execució de 15 dies laborables: </t>
    </r>
    <r>
      <rPr>
        <i/>
        <sz val="11"/>
        <color theme="1"/>
        <rFont val="Calibri"/>
        <family val="2"/>
        <scheme val="minor"/>
      </rPr>
      <t>2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b. La interrelació i ordre dels processos detallats és coherent: </t>
    </r>
    <r>
      <rPr>
        <i/>
        <sz val="11"/>
        <color theme="1"/>
        <rFont val="Calibri"/>
        <family val="2"/>
        <scheme val="minor"/>
      </rPr>
      <t>3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c. El cronograma té en consideració la relació i adaptació de la progressió de l'obra civil amb els treballs d'instal·lació de canonades i d'execució d'obra mecànica: </t>
    </r>
    <r>
      <rPr>
        <i/>
        <sz val="11"/>
        <color theme="1"/>
        <rFont val="Calibri"/>
        <family val="2"/>
        <scheme val="minor"/>
      </rPr>
      <t>10 punts</t>
    </r>
  </si>
  <si>
    <r>
      <t xml:space="preserve">3) Percentatge (%), expressat amb un únic decimal, que representen els mitjans de maquinària i personal propis a dedicar a l'obra respecte al total a executar, valorat en funció de la següent escala de puntuació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fins a 10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        a. 100% - 90%: </t>
    </r>
    <r>
      <rPr>
        <i/>
        <sz val="11"/>
        <color theme="1"/>
        <rFont val="Calibri"/>
        <family val="2"/>
        <scheme val="minor"/>
      </rPr>
      <t>10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b. 89,9% - 70%: </t>
    </r>
    <r>
      <rPr>
        <i/>
        <sz val="11"/>
        <color theme="1"/>
        <rFont val="Calibri"/>
        <family val="2"/>
        <scheme val="minor"/>
      </rPr>
      <t>7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c. 69,9% - 50%: </t>
    </r>
    <r>
      <rPr>
        <i/>
        <sz val="11"/>
        <color theme="1"/>
        <rFont val="Calibri"/>
        <family val="2"/>
        <scheme val="minor"/>
      </rPr>
      <t>5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d. 49,9% - 0%: </t>
    </r>
    <r>
      <rPr>
        <i/>
        <sz val="11"/>
        <color theme="1"/>
        <rFont val="Calibri"/>
        <family val="2"/>
        <scheme val="minor"/>
      </rPr>
      <t>0 punts</t>
    </r>
  </si>
  <si>
    <r>
      <rPr>
        <b/>
        <sz val="11"/>
        <color theme="1"/>
        <rFont val="Calibri"/>
        <family val="2"/>
        <scheme val="minor"/>
      </rPr>
      <t>1) Grau de detall del procés constructiu i detall de la maquinària a emprar, amb la següent escala de valoració i puntuació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fins a 25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 a. Grau de detall de les diferents activitats a desenvolupar i que conformen el procés constructiu a judici del licitador: </t>
    </r>
    <r>
      <rPr>
        <i/>
        <sz val="11"/>
        <color theme="1"/>
        <rFont val="Calibri"/>
        <family val="2"/>
        <scheme val="minor"/>
      </rPr>
      <t>0 a 15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b. Definició de maquinària a emprar per les activitats indicades i que conformen el procés constructiu: </t>
    </r>
    <r>
      <rPr>
        <i/>
        <sz val="11"/>
        <color theme="1"/>
        <rFont val="Calibri"/>
        <family val="2"/>
        <scheme val="minor"/>
      </rPr>
      <t>0 a 10 punts</t>
    </r>
  </si>
  <si>
    <r>
      <t xml:space="preserve">2) Cronograma detallat de l'obra, amb el següent criteri de puntuació acumulativa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fins a 15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                                                               a. Es presenta cronograma amb, com a mínim, tots els processos detallats en la descripció de la pròpia memòria i amb un termini màxim d'execució de 15 dies laborables: </t>
    </r>
    <r>
      <rPr>
        <i/>
        <sz val="11"/>
        <color theme="1"/>
        <rFont val="Calibri"/>
        <family val="2"/>
        <scheme val="minor"/>
      </rPr>
      <t>2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b. La interrelació i ordre dels processos detallats és coherent: </t>
    </r>
    <r>
      <rPr>
        <i/>
        <sz val="11"/>
        <color theme="1"/>
        <rFont val="Calibri"/>
        <family val="2"/>
        <scheme val="minor"/>
      </rPr>
      <t>3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c. El cronograma té en consideració la relació i adaptació de la progressió de l'obra civil amb els treballs d'instal·lació de canonades i d'execució d'obra mecànica: </t>
    </r>
    <r>
      <rPr>
        <i/>
        <sz val="11"/>
        <color theme="1"/>
        <rFont val="Calibri"/>
        <family val="2"/>
        <scheme val="minor"/>
      </rPr>
      <t>10 punts</t>
    </r>
  </si>
  <si>
    <r>
      <t xml:space="preserve">3) Percentatge (%), expressat amb un únic decimal, que representen els mitjans de maquinària i personal propis a dedicar a l'obra respecte al total a executar, valorat en funció de la següent escala de puntuació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fins a 10 punts</t>
    </r>
    <r>
      <rPr>
        <sz val="11"/>
        <color theme="1"/>
        <rFont val="Calibri"/>
        <family val="2"/>
        <scheme val="minor"/>
      </rPr>
      <t xml:space="preserve">):                                                                                                                                                                             a. 100% - 90%: </t>
    </r>
    <r>
      <rPr>
        <i/>
        <sz val="11"/>
        <color theme="1"/>
        <rFont val="Calibri"/>
        <family val="2"/>
        <scheme val="minor"/>
      </rPr>
      <t>10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b. 89,9% - 70%: </t>
    </r>
    <r>
      <rPr>
        <i/>
        <sz val="11"/>
        <color theme="1"/>
        <rFont val="Calibri"/>
        <family val="2"/>
        <scheme val="minor"/>
      </rPr>
      <t>7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c. 69,9% - 50%: </t>
    </r>
    <r>
      <rPr>
        <i/>
        <sz val="11"/>
        <color theme="1"/>
        <rFont val="Calibri"/>
        <family val="2"/>
        <scheme val="minor"/>
      </rPr>
      <t>5 punts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d. 49,9% - 0%: </t>
    </r>
    <r>
      <rPr>
        <i/>
        <sz val="11"/>
        <color theme="1"/>
        <rFont val="Calibri"/>
        <family val="2"/>
        <scheme val="minor"/>
      </rPr>
      <t>0 punts</t>
    </r>
  </si>
  <si>
    <t>Puntuació tècnica</t>
  </si>
  <si>
    <t>Mitjana puntuació tècnica</t>
  </si>
  <si>
    <t>Diferència puntuació mitjana</t>
  </si>
  <si>
    <t xml:space="preserve">Mitjana diferències </t>
  </si>
  <si>
    <t>Oferta A --&gt;</t>
  </si>
  <si>
    <t>Oferta B --&gt;</t>
  </si>
  <si>
    <t>Cuando concurran dos licitadores, la que sea inferior en más de 20 unidades porcentuales a la otra oferta</t>
  </si>
  <si>
    <t>25 &lt; 47</t>
  </si>
  <si>
    <t>tot i que alguna de les ofertes recaigui en alguna de les possibles causes de l'art. 85 RGLCAP</t>
  </si>
  <si>
    <t>*impossible OAB</t>
  </si>
  <si>
    <t>Sobre B "Càlcul d'ofertes anormalment baixes (Part tècnica)"</t>
  </si>
  <si>
    <t>Temeritat</t>
  </si>
  <si>
    <t>Art. 85 RGLCAP</t>
  </si>
  <si>
    <t>Apartat XV Informe de motivació de necessitat</t>
  </si>
  <si>
    <t>47 = 47</t>
  </si>
  <si>
    <r>
      <t>Puntuació                                        (</t>
    </r>
    <r>
      <rPr>
        <b/>
        <u/>
        <sz val="11"/>
        <color rgb="FF000000"/>
        <rFont val="Calibri"/>
        <family val="2"/>
        <scheme val="minor"/>
      </rPr>
      <t>màxim 50 punts)</t>
    </r>
  </si>
  <si>
    <t>Preu del contracte (sense IVA)</t>
  </si>
  <si>
    <r>
      <t xml:space="preserve">Classificació resultant </t>
    </r>
    <r>
      <rPr>
        <i/>
        <sz val="14"/>
        <color theme="1"/>
        <rFont val="Calibri"/>
        <family val="2"/>
        <scheme val="minor"/>
      </rPr>
      <t>de les empreses presentades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</si>
</sst>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9"/>
      <color rgb="FF00206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E3F3"/>
        <bgColor rgb="FFDEEBF7"/>
      </patternFill>
    </fill>
    <fill>
      <patternFill patternType="solid">
        <fgColor rgb="FF8FAADC"/>
        <bgColor rgb="FF99CCFF"/>
      </patternFill>
    </fill>
    <fill>
      <patternFill patternType="solid">
        <fgColor rgb="FFFBE5D6"/>
        <bgColor rgb="FFDE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E7E6E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14" borderId="0" xfId="0" applyFill="1"/>
    <xf numFmtId="0" fontId="0" fillId="10" borderId="6" xfId="0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2" fillId="0" borderId="0" xfId="0" quotePrefix="1" applyFont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9" fontId="23" fillId="0" borderId="1" xfId="1" applyFont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/>
    </xf>
    <xf numFmtId="0" fontId="21" fillId="16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4" fillId="13" borderId="16" xfId="0" applyFont="1" applyFill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164" fontId="0" fillId="14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4" fontId="14" fillId="1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7" fillId="8" borderId="1" xfId="0" applyFont="1" applyFill="1" applyBorder="1" applyAlignment="1">
      <alignment horizontal="left" vertical="center" wrapText="1"/>
    </xf>
    <xf numFmtId="0" fontId="17" fillId="8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31" fillId="0" borderId="0" xfId="0" applyFont="1"/>
    <xf numFmtId="0" fontId="32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17" fillId="13" borderId="28" xfId="0" applyFont="1" applyFill="1" applyBorder="1" applyAlignment="1">
      <alignment horizontal="center" vertical="center"/>
    </xf>
    <xf numFmtId="0" fontId="17" fillId="13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7" fillId="9" borderId="2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64" fontId="3" fillId="0" borderId="2" xfId="1" quotePrefix="1" applyNumberFormat="1" applyFont="1" applyBorder="1" applyAlignment="1">
      <alignment horizontal="center" vertical="center" wrapText="1"/>
    </xf>
    <xf numFmtId="164" fontId="3" fillId="0" borderId="4" xfId="1" quotePrefix="1" applyNumberFormat="1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3"/>
  <sheetViews>
    <sheetView tabSelected="1" zoomScale="90" zoomScaleNormal="90" workbookViewId="0">
      <selection activeCell="D16" sqref="D16"/>
    </sheetView>
  </sheetViews>
  <sheetFormatPr baseColWidth="10" defaultColWidth="9.28515625" defaultRowHeight="15" x14ac:dyDescent="0.25"/>
  <cols>
    <col min="2" max="2" width="27.28515625" customWidth="1"/>
    <col min="3" max="3" width="11.7109375" customWidth="1"/>
    <col min="4" max="4" width="73.140625" customWidth="1"/>
  </cols>
  <sheetData>
    <row r="3" spans="2:4" ht="20.25" customHeight="1" x14ac:dyDescent="0.25">
      <c r="B3" s="60" t="s">
        <v>21</v>
      </c>
      <c r="C3" s="61"/>
      <c r="D3" s="62"/>
    </row>
    <row r="4" spans="2:4" x14ac:dyDescent="0.25">
      <c r="B4" s="2" t="s">
        <v>0</v>
      </c>
      <c r="C4" s="3" t="s">
        <v>8</v>
      </c>
      <c r="D4" s="3" t="s">
        <v>1</v>
      </c>
    </row>
    <row r="5" spans="2:4" ht="51" x14ac:dyDescent="0.25">
      <c r="B5" s="7" t="s">
        <v>24</v>
      </c>
      <c r="C5" s="8" t="s">
        <v>25</v>
      </c>
      <c r="D5" s="18" t="s">
        <v>27</v>
      </c>
    </row>
    <row r="6" spans="2:4" ht="51" x14ac:dyDescent="0.25">
      <c r="B6" s="7" t="s">
        <v>23</v>
      </c>
      <c r="C6" s="8" t="s">
        <v>26</v>
      </c>
      <c r="D6" s="18" t="s">
        <v>28</v>
      </c>
    </row>
    <row r="13" spans="2:4" x14ac:dyDescent="0.25">
      <c r="B13" s="1"/>
      <c r="C13" s="1"/>
    </row>
  </sheetData>
  <mergeCells count="1">
    <mergeCell ref="B3:D3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F3C0-9171-42C2-961C-277A7291C49E}">
  <sheetPr>
    <pageSetUpPr fitToPage="1"/>
  </sheetPr>
  <dimension ref="B2:N12"/>
  <sheetViews>
    <sheetView zoomScale="70" zoomScaleNormal="70" workbookViewId="0">
      <pane ySplit="6" topLeftCell="A8" activePane="bottomLeft" state="frozen"/>
      <selection pane="bottomLeft" activeCell="D7" sqref="D7"/>
    </sheetView>
  </sheetViews>
  <sheetFormatPr baseColWidth="10" defaultColWidth="11.42578125" defaultRowHeight="15" x14ac:dyDescent="0.25"/>
  <cols>
    <col min="1" max="1" width="9.28515625" customWidth="1"/>
    <col min="2" max="2" width="25.7109375" customWidth="1"/>
    <col min="3" max="3" width="64" customWidth="1"/>
    <col min="4" max="4" width="66.85546875" customWidth="1"/>
    <col min="5" max="5" width="9.28515625" customWidth="1"/>
    <col min="6" max="6" width="10.28515625" bestFit="1" customWidth="1"/>
    <col min="7" max="7" width="13.28515625" customWidth="1"/>
    <col min="8" max="8" width="11.28515625" customWidth="1"/>
    <col min="9" max="9" width="1.28515625" customWidth="1"/>
    <col min="10" max="10" width="11.7109375" bestFit="1" customWidth="1"/>
    <col min="12" max="12" width="22.42578125" customWidth="1"/>
  </cols>
  <sheetData>
    <row r="2" spans="2:14" ht="15.75" thickBot="1" x14ac:dyDescent="0.3"/>
    <row r="3" spans="2:14" ht="18" customHeight="1" x14ac:dyDescent="0.25">
      <c r="B3" s="22" t="s">
        <v>10</v>
      </c>
      <c r="C3" s="23"/>
      <c r="D3" s="23"/>
      <c r="E3" s="23"/>
      <c r="F3" s="24"/>
    </row>
    <row r="4" spans="2:14" ht="33" customHeight="1" x14ac:dyDescent="0.25">
      <c r="B4" s="82" t="s">
        <v>2</v>
      </c>
      <c r="C4" s="85" t="s">
        <v>29</v>
      </c>
      <c r="D4" s="86"/>
      <c r="E4" s="86"/>
      <c r="F4" s="25"/>
      <c r="G4" s="9"/>
    </row>
    <row r="5" spans="2:14" ht="31.15" customHeight="1" x14ac:dyDescent="0.25">
      <c r="B5" s="83"/>
      <c r="C5" s="87" t="s">
        <v>3</v>
      </c>
      <c r="D5" s="87" t="s">
        <v>4</v>
      </c>
      <c r="E5" s="78" t="s">
        <v>12</v>
      </c>
      <c r="F5" s="80" t="s">
        <v>11</v>
      </c>
    </row>
    <row r="6" spans="2:14" ht="39" customHeight="1" thickBot="1" x14ac:dyDescent="0.3">
      <c r="B6" s="84"/>
      <c r="C6" s="88"/>
      <c r="D6" s="88"/>
      <c r="E6" s="79"/>
      <c r="F6" s="81"/>
    </row>
    <row r="7" spans="2:14" ht="103.9" customHeight="1" x14ac:dyDescent="0.25">
      <c r="B7" s="26" t="s">
        <v>22</v>
      </c>
      <c r="C7" s="32" t="s">
        <v>36</v>
      </c>
      <c r="D7" s="35" t="s">
        <v>31</v>
      </c>
      <c r="E7" s="4">
        <v>25</v>
      </c>
      <c r="F7" s="66">
        <f>SUM(E7:E9)</f>
        <v>47</v>
      </c>
      <c r="J7" s="68" t="s">
        <v>18</v>
      </c>
      <c r="K7" s="69"/>
      <c r="L7" s="69"/>
      <c r="M7" s="70" t="s">
        <v>19</v>
      </c>
      <c r="N7" s="71"/>
    </row>
    <row r="8" spans="2:14" ht="200.45" customHeight="1" x14ac:dyDescent="0.25">
      <c r="B8" s="27"/>
      <c r="C8" s="40" t="s">
        <v>37</v>
      </c>
      <c r="D8" s="35" t="s">
        <v>32</v>
      </c>
      <c r="E8" s="4">
        <v>15</v>
      </c>
      <c r="F8" s="64"/>
      <c r="J8" s="72" t="s">
        <v>22</v>
      </c>
      <c r="K8" s="73"/>
      <c r="L8" s="73"/>
      <c r="M8" s="73">
        <f>F7</f>
        <v>47</v>
      </c>
      <c r="N8" s="74"/>
    </row>
    <row r="9" spans="2:14" ht="197.45" customHeight="1" thickBot="1" x14ac:dyDescent="0.3">
      <c r="B9" s="33"/>
      <c r="C9" s="41" t="s">
        <v>38</v>
      </c>
      <c r="D9" s="36" t="s">
        <v>33</v>
      </c>
      <c r="E9" s="42">
        <v>7</v>
      </c>
      <c r="F9" s="67"/>
      <c r="J9" s="75" t="s">
        <v>23</v>
      </c>
      <c r="K9" s="76"/>
      <c r="L9" s="76"/>
      <c r="M9" s="76">
        <f>F10</f>
        <v>25</v>
      </c>
      <c r="N9" s="77"/>
    </row>
    <row r="10" spans="2:14" ht="105.75" thickTop="1" x14ac:dyDescent="0.25">
      <c r="B10" s="28" t="s">
        <v>23</v>
      </c>
      <c r="C10" s="32" t="s">
        <v>39</v>
      </c>
      <c r="D10" s="10" t="s">
        <v>34</v>
      </c>
      <c r="E10" s="4">
        <v>0</v>
      </c>
      <c r="F10" s="63">
        <f>SUM(E10:E12)</f>
        <v>25</v>
      </c>
    </row>
    <row r="11" spans="2:14" ht="196.9" customHeight="1" x14ac:dyDescent="0.25">
      <c r="B11" s="28"/>
      <c r="C11" s="40" t="s">
        <v>40</v>
      </c>
      <c r="D11" s="35" t="s">
        <v>32</v>
      </c>
      <c r="E11" s="4">
        <v>15</v>
      </c>
      <c r="F11" s="64"/>
    </row>
    <row r="12" spans="2:14" ht="190.15" customHeight="1" thickBot="1" x14ac:dyDescent="0.3">
      <c r="B12" s="29"/>
      <c r="C12" s="41" t="s">
        <v>41</v>
      </c>
      <c r="D12" s="36" t="s">
        <v>35</v>
      </c>
      <c r="E12" s="21">
        <v>10</v>
      </c>
      <c r="F12" s="65"/>
    </row>
  </sheetData>
  <mergeCells count="14">
    <mergeCell ref="E5:E6"/>
    <mergeCell ref="F5:F6"/>
    <mergeCell ref="B4:B6"/>
    <mergeCell ref="C4:E4"/>
    <mergeCell ref="C5:C6"/>
    <mergeCell ref="D5:D6"/>
    <mergeCell ref="F10:F12"/>
    <mergeCell ref="F7:F9"/>
    <mergeCell ref="J7:L7"/>
    <mergeCell ref="M7:N7"/>
    <mergeCell ref="J8:L8"/>
    <mergeCell ref="M8:N8"/>
    <mergeCell ref="J9:L9"/>
    <mergeCell ref="M9:N9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37CF-8BE1-475D-9BD2-95D8744E75FF}">
  <dimension ref="A1:F13"/>
  <sheetViews>
    <sheetView zoomScale="110" zoomScaleNormal="110" workbookViewId="0">
      <selection activeCell="D28" sqref="D28"/>
    </sheetView>
  </sheetViews>
  <sheetFormatPr baseColWidth="10" defaultRowHeight="15" x14ac:dyDescent="0.25"/>
  <cols>
    <col min="1" max="1" width="24.85546875" customWidth="1"/>
    <col min="2" max="2" width="18.85546875" customWidth="1"/>
    <col min="3" max="4" width="15.85546875" customWidth="1"/>
    <col min="5" max="5" width="19" customWidth="1"/>
    <col min="6" max="6" width="16.85546875" customWidth="1"/>
  </cols>
  <sheetData>
    <row r="1" spans="1:6" x14ac:dyDescent="0.25">
      <c r="A1" s="89"/>
      <c r="B1" s="89"/>
      <c r="C1" s="89"/>
      <c r="D1" s="89"/>
      <c r="E1" s="89"/>
    </row>
    <row r="3" spans="1:6" x14ac:dyDescent="0.25">
      <c r="A3" s="95" t="s">
        <v>52</v>
      </c>
      <c r="B3" s="96"/>
      <c r="C3" s="96"/>
      <c r="D3" s="96"/>
      <c r="E3" s="97"/>
      <c r="F3" s="54" t="s">
        <v>30</v>
      </c>
    </row>
    <row r="4" spans="1:6" x14ac:dyDescent="0.25">
      <c r="A4" s="98" t="s">
        <v>55</v>
      </c>
      <c r="B4" s="99"/>
      <c r="C4" s="99"/>
      <c r="D4" s="99"/>
      <c r="E4" s="99"/>
      <c r="F4" s="100"/>
    </row>
    <row r="5" spans="1:6" ht="42" customHeight="1" x14ac:dyDescent="0.25">
      <c r="A5" s="51" t="s">
        <v>2</v>
      </c>
      <c r="B5" s="52" t="s">
        <v>42</v>
      </c>
      <c r="C5" s="53" t="s">
        <v>43</v>
      </c>
      <c r="D5" s="53" t="s">
        <v>44</v>
      </c>
      <c r="E5" s="52" t="s">
        <v>45</v>
      </c>
      <c r="F5" s="52" t="s">
        <v>53</v>
      </c>
    </row>
    <row r="6" spans="1:6" ht="38.25" x14ac:dyDescent="0.25">
      <c r="A6" s="49" t="s">
        <v>22</v>
      </c>
      <c r="B6" s="31">
        <v>47</v>
      </c>
      <c r="C6" s="73">
        <f>AVERAGE(B6,B7)</f>
        <v>36</v>
      </c>
      <c r="D6" s="31">
        <f>B6-C6</f>
        <v>11</v>
      </c>
      <c r="E6" s="73">
        <f>AVERAGE(11,11)</f>
        <v>11</v>
      </c>
      <c r="F6" s="56" t="b">
        <f>IF(B6&gt;(C6+E6),"Desproporcionada")</f>
        <v>0</v>
      </c>
    </row>
    <row r="7" spans="1:6" x14ac:dyDescent="0.25">
      <c r="A7" s="50" t="s">
        <v>23</v>
      </c>
      <c r="B7" s="31">
        <v>25</v>
      </c>
      <c r="C7" s="90"/>
      <c r="D7" s="31">
        <f>B7-C6</f>
        <v>-11</v>
      </c>
      <c r="E7" s="73"/>
      <c r="F7" s="55" t="b">
        <f>IF(B7&gt;(C6+E6),"Desproporcionada")</f>
        <v>0</v>
      </c>
    </row>
    <row r="9" spans="1:6" x14ac:dyDescent="0.25">
      <c r="A9" s="48" t="s">
        <v>46</v>
      </c>
      <c r="B9" s="45" t="s">
        <v>56</v>
      </c>
    </row>
    <row r="10" spans="1:6" x14ac:dyDescent="0.25">
      <c r="A10" s="48" t="s">
        <v>47</v>
      </c>
      <c r="B10" s="45" t="s">
        <v>49</v>
      </c>
    </row>
    <row r="11" spans="1:6" x14ac:dyDescent="0.25">
      <c r="A11" s="46"/>
      <c r="B11" s="45"/>
    </row>
    <row r="12" spans="1:6" x14ac:dyDescent="0.25">
      <c r="A12" s="47"/>
      <c r="B12" s="45"/>
      <c r="C12" s="57" t="s">
        <v>51</v>
      </c>
      <c r="D12" s="91" t="s">
        <v>50</v>
      </c>
      <c r="E12" s="92"/>
    </row>
    <row r="13" spans="1:6" x14ac:dyDescent="0.25">
      <c r="D13" s="93"/>
      <c r="E13" s="94"/>
    </row>
  </sheetData>
  <mergeCells count="6">
    <mergeCell ref="A1:E1"/>
    <mergeCell ref="C6:C7"/>
    <mergeCell ref="E6:E7"/>
    <mergeCell ref="D12:E13"/>
    <mergeCell ref="A3:E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6969-453E-48C8-95D0-DBA0D739EEB7}">
  <dimension ref="A3:I15"/>
  <sheetViews>
    <sheetView zoomScale="80" zoomScaleNormal="80" workbookViewId="0">
      <selection activeCell="N6" sqref="N6"/>
    </sheetView>
  </sheetViews>
  <sheetFormatPr baseColWidth="10" defaultColWidth="11.42578125" defaultRowHeight="15" x14ac:dyDescent="0.25"/>
  <cols>
    <col min="1" max="1" width="13.28515625" customWidth="1"/>
    <col min="2" max="2" width="25.7109375" customWidth="1"/>
    <col min="3" max="3" width="23.7109375" bestFit="1" customWidth="1"/>
    <col min="4" max="4" width="13.7109375" customWidth="1"/>
    <col min="5" max="5" width="15.42578125" bestFit="1" customWidth="1"/>
    <col min="8" max="8" width="4.5703125" customWidth="1"/>
    <col min="9" max="9" width="17.7109375" customWidth="1"/>
  </cols>
  <sheetData>
    <row r="3" spans="1:9" ht="18.75" customHeight="1" x14ac:dyDescent="0.25">
      <c r="B3" s="101" t="s">
        <v>9</v>
      </c>
      <c r="C3" s="102"/>
      <c r="D3" s="103"/>
      <c r="E3" s="20" t="s">
        <v>30</v>
      </c>
    </row>
    <row r="4" spans="1:9" ht="66" customHeight="1" x14ac:dyDescent="0.25">
      <c r="B4" s="108" t="s">
        <v>2</v>
      </c>
      <c r="C4" s="110" t="s">
        <v>20</v>
      </c>
      <c r="D4" s="111"/>
      <c r="E4" s="106" t="s">
        <v>57</v>
      </c>
      <c r="G4" s="13" t="s">
        <v>13</v>
      </c>
      <c r="H4" s="14"/>
      <c r="I4" s="16" t="s">
        <v>14</v>
      </c>
    </row>
    <row r="5" spans="1:9" ht="21" customHeight="1" x14ac:dyDescent="0.25">
      <c r="B5" s="109"/>
      <c r="C5" s="112" t="s">
        <v>58</v>
      </c>
      <c r="D5" s="113"/>
      <c r="E5" s="107"/>
      <c r="G5" s="13"/>
      <c r="H5" s="14"/>
      <c r="I5" s="16"/>
    </row>
    <row r="6" spans="1:9" ht="55.15" customHeight="1" x14ac:dyDescent="0.25">
      <c r="B6" s="11" t="s">
        <v>22</v>
      </c>
      <c r="C6" s="104">
        <v>34958.660000000003</v>
      </c>
      <c r="D6" s="105"/>
      <c r="E6" s="12">
        <f>IF(C6&gt;35673.12,"EXCLOSA",IF(I6="Desproporcionada","Desproporcionada",(1-((C6-MIN($C$6:$C$7))/35673.12*1))*50))</f>
        <v>42.501398812327032</v>
      </c>
      <c r="G6" s="15" t="str">
        <f>IF(C6&gt;$C$7,"--",-(C6-$C$7)/$C$7)</f>
        <v>--</v>
      </c>
      <c r="H6" s="14"/>
      <c r="I6" s="17" t="str">
        <f>IF(G6="--","--",IF(G6&gt;0.2,"Desproporcionada","--"))</f>
        <v>--</v>
      </c>
    </row>
    <row r="7" spans="1:9" ht="55.15" customHeight="1" x14ac:dyDescent="0.25">
      <c r="B7" s="11" t="s">
        <v>23</v>
      </c>
      <c r="C7" s="104">
        <v>29608.69</v>
      </c>
      <c r="D7" s="105"/>
      <c r="E7" s="12">
        <f>IF(C7&gt;35673.12,"EXCLOSA",IF(I7="Desproporcionada","Desproporcionada",(1-((C7-MIN($C$6:$C$7))/35673.12*1))*50))</f>
        <v>50</v>
      </c>
      <c r="G7" s="15">
        <f>IF(C7&gt;$C$6,"--",-(C7-$C$6)/$C$7)</f>
        <v>0.18068918280410262</v>
      </c>
      <c r="H7" s="14"/>
      <c r="I7" s="17" t="str">
        <f>IF(G7="--","--",IF(G7&gt;0.2,"Desproporcionada","--"))</f>
        <v>--</v>
      </c>
    </row>
    <row r="9" spans="1:9" x14ac:dyDescent="0.25">
      <c r="B9" s="5" t="s">
        <v>5</v>
      </c>
      <c r="C9" s="30">
        <f>AVERAGE(C6:D7)</f>
        <v>32283.675000000003</v>
      </c>
      <c r="D9" s="30"/>
    </row>
    <row r="15" spans="1:9" x14ac:dyDescent="0.25">
      <c r="A15" s="59" t="s">
        <v>54</v>
      </c>
      <c r="B15" s="58" t="s">
        <v>48</v>
      </c>
      <c r="C15" s="57"/>
      <c r="D15" s="57"/>
      <c r="E15" s="57"/>
      <c r="F15" s="57"/>
      <c r="G15" s="57"/>
    </row>
  </sheetData>
  <mergeCells count="7">
    <mergeCell ref="B3:D3"/>
    <mergeCell ref="C7:D7"/>
    <mergeCell ref="E4:E5"/>
    <mergeCell ref="C6:D6"/>
    <mergeCell ref="B4:B5"/>
    <mergeCell ref="C4:D4"/>
    <mergeCell ref="C5:D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6"/>
  <sheetViews>
    <sheetView zoomScale="120" zoomScaleNormal="120" workbookViewId="0">
      <selection activeCell="K8" sqref="K8"/>
    </sheetView>
  </sheetViews>
  <sheetFormatPr baseColWidth="10" defaultColWidth="11.42578125" defaultRowHeight="15" x14ac:dyDescent="0.25"/>
  <cols>
    <col min="2" max="2" width="7.7109375" customWidth="1"/>
    <col min="3" max="3" width="28.7109375" customWidth="1"/>
    <col min="4" max="4" width="9.85546875" customWidth="1"/>
    <col min="5" max="5" width="10.140625" customWidth="1"/>
    <col min="6" max="6" width="10.28515625" customWidth="1"/>
  </cols>
  <sheetData>
    <row r="1" spans="2:6" ht="15.75" thickBot="1" x14ac:dyDescent="0.3"/>
    <row r="2" spans="2:6" ht="19.5" thickBot="1" x14ac:dyDescent="0.35">
      <c r="B2" s="114" t="s">
        <v>59</v>
      </c>
      <c r="C2" s="115"/>
      <c r="D2" s="115"/>
      <c r="E2" s="115"/>
      <c r="F2" s="116"/>
    </row>
    <row r="3" spans="2:6" ht="45" x14ac:dyDescent="0.25">
      <c r="B3" s="117" t="s">
        <v>6</v>
      </c>
      <c r="C3" s="117" t="s">
        <v>0</v>
      </c>
      <c r="D3" s="119" t="s">
        <v>7</v>
      </c>
      <c r="E3" s="119" t="s">
        <v>15</v>
      </c>
      <c r="F3" s="6" t="s">
        <v>17</v>
      </c>
    </row>
    <row r="4" spans="2:6" x14ac:dyDescent="0.25">
      <c r="B4" s="118"/>
      <c r="C4" s="118"/>
      <c r="D4" s="120"/>
      <c r="E4" s="120"/>
      <c r="F4" s="19" t="s">
        <v>16</v>
      </c>
    </row>
    <row r="5" spans="2:6" ht="25.5" x14ac:dyDescent="0.25">
      <c r="B5" s="31">
        <v>1</v>
      </c>
      <c r="C5" s="7" t="s">
        <v>22</v>
      </c>
      <c r="D5" s="37">
        <v>47</v>
      </c>
      <c r="E5" s="38">
        <v>42.5</v>
      </c>
      <c r="F5" s="34">
        <f>+D5+E5</f>
        <v>89.5</v>
      </c>
    </row>
    <row r="6" spans="2:6" x14ac:dyDescent="0.25">
      <c r="B6" s="31">
        <v>2</v>
      </c>
      <c r="C6" s="39" t="s">
        <v>23</v>
      </c>
      <c r="D6" s="43">
        <v>25</v>
      </c>
      <c r="E6" s="44">
        <v>50</v>
      </c>
      <c r="F6" s="34">
        <f>+D6+E6</f>
        <v>75</v>
      </c>
    </row>
  </sheetData>
  <mergeCells count="5">
    <mergeCell ref="B2:F2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Sobre A (13.11.2023)</vt:lpstr>
      <vt:lpstr>Sobre B (valoració tècnica)</vt:lpstr>
      <vt:lpstr>OAB</vt:lpstr>
      <vt:lpstr>Sobre C (20.11.2023)</vt:lpstr>
      <vt:lpstr>PUNTUACIÓ 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Ignasi Hidalgo</dc:creator>
  <cp:keywords/>
  <dc:description/>
  <cp:lastModifiedBy>Ignasi Hidalgo</cp:lastModifiedBy>
  <cp:revision/>
  <cp:lastPrinted>2023-11-17T07:24:27Z</cp:lastPrinted>
  <dcterms:created xsi:type="dcterms:W3CDTF">2015-06-05T18:19:34Z</dcterms:created>
  <dcterms:modified xsi:type="dcterms:W3CDTF">2023-11-21T06:47:28Z</dcterms:modified>
  <cp:category/>
  <cp:contentStatus/>
</cp:coreProperties>
</file>