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AA EXPEDIENTS EN ESTUDI/COMITÉ/30.10/CTTE934 Serveis treballs mecànics PVE/DOCUMENTACIO/"/>
    </mc:Choice>
  </mc:AlternateContent>
  <xr:revisionPtr revIDLastSave="368" documentId="8_{52F29A37-DEB7-4E53-B7DA-AFF9D0B9E8D8}" xr6:coauthVersionLast="47" xr6:coauthVersionMax="47" xr10:uidLastSave="{EF45049E-44CC-4C07-A7BE-24C021059BE3}"/>
  <bookViews>
    <workbookView xWindow="-108" yWindow="-108" windowWidth="23256" windowHeight="12576" xr2:uid="{C0436353-C847-4052-8800-26AD03A9383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S11" i="1"/>
  <c r="S12" i="1"/>
  <c r="S13" i="1"/>
  <c r="S14" i="1"/>
  <c r="O11" i="1"/>
  <c r="O12" i="1"/>
  <c r="O13" i="1"/>
  <c r="O14" i="1"/>
  <c r="S18" i="1"/>
  <c r="S19" i="1"/>
  <c r="S20" i="1"/>
  <c r="S21" i="1"/>
  <c r="S22" i="1"/>
  <c r="S23" i="1"/>
  <c r="S17" i="1"/>
  <c r="O18" i="1"/>
  <c r="O19" i="1"/>
  <c r="O20" i="1"/>
  <c r="O21" i="1"/>
  <c r="O22" i="1"/>
  <c r="O23" i="1"/>
  <c r="O17" i="1"/>
  <c r="K18" i="1"/>
  <c r="K19" i="1"/>
  <c r="K20" i="1"/>
  <c r="K21" i="1"/>
  <c r="K22" i="1"/>
  <c r="K23" i="1"/>
  <c r="K17" i="1"/>
  <c r="K11" i="1"/>
  <c r="K12" i="1"/>
  <c r="K13" i="1"/>
  <c r="K14" i="1"/>
  <c r="G18" i="1"/>
  <c r="G19" i="1"/>
  <c r="G20" i="1"/>
  <c r="G21" i="1"/>
  <c r="G22" i="1"/>
  <c r="G23" i="1"/>
  <c r="G17" i="1"/>
  <c r="G7" i="1"/>
  <c r="G8" i="1"/>
  <c r="G9" i="1"/>
  <c r="G10" i="1"/>
  <c r="G11" i="1"/>
  <c r="G12" i="1"/>
  <c r="G13" i="1"/>
  <c r="G14" i="1"/>
  <c r="G6" i="1"/>
  <c r="K24" i="1" l="1"/>
  <c r="H10" i="1"/>
  <c r="H9" i="1"/>
  <c r="H8" i="1"/>
  <c r="K8" i="1" s="1"/>
  <c r="H7" i="1"/>
  <c r="K7" i="1" s="1"/>
  <c r="H6" i="1"/>
  <c r="V10" i="1"/>
  <c r="U10" i="1"/>
  <c r="V9" i="1"/>
  <c r="U9" i="1"/>
  <c r="V8" i="1"/>
  <c r="U8" i="1"/>
  <c r="V7" i="1"/>
  <c r="U7" i="1"/>
  <c r="V6" i="1"/>
  <c r="U6" i="1"/>
  <c r="L9" i="1" l="1"/>
  <c r="K9" i="1"/>
  <c r="L6" i="1"/>
  <c r="O6" i="1" s="1"/>
  <c r="K6" i="1"/>
  <c r="L10" i="1"/>
  <c r="K10" i="1"/>
  <c r="P6" i="1"/>
  <c r="L7" i="1"/>
  <c r="L8" i="1"/>
  <c r="K15" i="1" l="1"/>
  <c r="K25" i="1" s="1"/>
  <c r="T6" i="1"/>
  <c r="S6" i="1"/>
  <c r="P7" i="1"/>
  <c r="O7" i="1"/>
  <c r="P8" i="1"/>
  <c r="S8" i="1" s="1"/>
  <c r="O8" i="1"/>
  <c r="P10" i="1"/>
  <c r="O10" i="1"/>
  <c r="P9" i="1"/>
  <c r="O9" i="1"/>
  <c r="T8" i="1"/>
  <c r="D41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4" i="1"/>
  <c r="U14" i="1"/>
  <c r="T14" i="1"/>
  <c r="V13" i="1"/>
  <c r="U13" i="1"/>
  <c r="T13" i="1"/>
  <c r="V12" i="1"/>
  <c r="U12" i="1"/>
  <c r="T12" i="1"/>
  <c r="V11" i="1"/>
  <c r="U11" i="1"/>
  <c r="T11" i="1"/>
  <c r="W8" i="1" l="1"/>
  <c r="S10" i="1"/>
  <c r="W10" i="1" s="1"/>
  <c r="T10" i="1"/>
  <c r="T7" i="1"/>
  <c r="S7" i="1"/>
  <c r="W7" i="1" s="1"/>
  <c r="S9" i="1"/>
  <c r="W9" i="1" s="1"/>
  <c r="T9" i="1"/>
  <c r="W6" i="1"/>
  <c r="W14" i="1"/>
  <c r="S15" i="1" l="1"/>
  <c r="G15" i="1"/>
  <c r="W20" i="1"/>
  <c r="W18" i="1"/>
  <c r="W12" i="1"/>
  <c r="W11" i="1"/>
  <c r="W19" i="1"/>
  <c r="W13" i="1"/>
  <c r="W21" i="1"/>
  <c r="O15" i="1"/>
  <c r="G24" i="1"/>
  <c r="S24" i="1"/>
  <c r="O24" i="1"/>
  <c r="W22" i="1"/>
  <c r="W17" i="1"/>
  <c r="W15" i="1" l="1"/>
  <c r="S25" i="1"/>
  <c r="C28" i="1"/>
  <c r="O25" i="1"/>
  <c r="W23" i="1"/>
  <c r="W24" i="1" s="1"/>
  <c r="W25" i="1" l="1"/>
  <c r="C31" i="1"/>
  <c r="C32" i="1" s="1"/>
  <c r="C37" i="1"/>
  <c r="C40" i="1"/>
  <c r="C38" i="1"/>
  <c r="C39" i="1"/>
  <c r="C29" i="1"/>
  <c r="C30" i="1" s="1"/>
  <c r="E38" i="1" l="1"/>
  <c r="E40" i="1"/>
  <c r="C33" i="1"/>
  <c r="C34" i="1" s="1"/>
  <c r="C41" i="1"/>
</calcChain>
</file>

<file path=xl/sharedStrings.xml><?xml version="1.0" encoding="utf-8"?>
<sst xmlns="http://schemas.openxmlformats.org/spreadsheetml/2006/main" count="78" uniqueCount="54">
  <si>
    <t>Parada 1</t>
  </si>
  <si>
    <t>Parada 2</t>
  </si>
  <si>
    <t>Parada 3</t>
  </si>
  <si>
    <t>Parada 4</t>
  </si>
  <si>
    <t>TOTALES</t>
  </si>
  <si>
    <t>Ítem</t>
  </si>
  <si>
    <t>ACTIVIDAD</t>
  </si>
  <si>
    <t>€/ud</t>
  </si>
  <si>
    <t>pax</t>
  </si>
  <si>
    <t>desplazamientos</t>
  </si>
  <si>
    <t>eur</t>
  </si>
  <si>
    <t>Mantenimiento en paradas*</t>
  </si>
  <si>
    <t>MP1</t>
  </si>
  <si>
    <t>MP2</t>
  </si>
  <si>
    <t>MP3</t>
  </si>
  <si>
    <t>MP4</t>
  </si>
  <si>
    <t>Partida para implantación/des implantación (caseta de obra, herramientas, maquinaria, torno, contenedor herramienta, máquina lapear, …)</t>
  </si>
  <si>
    <t>MP5</t>
  </si>
  <si>
    <t>Bolsa para imprevistos</t>
  </si>
  <si>
    <t>subtotal</t>
  </si>
  <si>
    <t>MPM1</t>
  </si>
  <si>
    <t>MPM2</t>
  </si>
  <si>
    <t>MPM3</t>
  </si>
  <si>
    <t>MPM4</t>
  </si>
  <si>
    <t>MPM5</t>
  </si>
  <si>
    <t>MPM6</t>
  </si>
  <si>
    <t>MPM7</t>
  </si>
  <si>
    <t>Partida para implantación/des implantación (caseta de obra, herramientas, maquinaria, torno contenedor herramienta, máquina lapear, …)</t>
  </si>
  <si>
    <t>PRESUPUESTO LICITACIÓN (2 paradas)</t>
  </si>
  <si>
    <t>IVA 21%</t>
  </si>
  <si>
    <t>TOTAL BASE LICITACIÓN (2 paradas)</t>
  </si>
  <si>
    <t>PRORROGAS (1+1)</t>
  </si>
  <si>
    <t>PRESUPUESTO Y PRÓRROGAS (2+1+1)</t>
  </si>
  <si>
    <t>POSIBLES MODIFICACIONES (20%)</t>
  </si>
  <si>
    <t>VALOR ESTIMADO DEL CONTRATO (4 paradas+20%)</t>
  </si>
  <si>
    <t>COSTES SALARIALES</t>
  </si>
  <si>
    <t>GASTOS MATERIALES</t>
  </si>
  <si>
    <t>GASTOS ESTRUCTURALES</t>
  </si>
  <si>
    <t>BENEFICIO EMPRESA</t>
  </si>
  <si>
    <t>TOTAL</t>
  </si>
  <si>
    <t>MP6</t>
  </si>
  <si>
    <t>MP7</t>
  </si>
  <si>
    <t>MP8</t>
  </si>
  <si>
    <t>MP9</t>
  </si>
  <si>
    <t>uds
(jornadas)</t>
  </si>
  <si>
    <t>Mantenimiento planta en marcha*</t>
  </si>
  <si>
    <t>* precios con herramental y consumibles incluidos</t>
  </si>
  <si>
    <t xml:space="preserve">Ayudante. Precio jornada de 12 horas </t>
  </si>
  <si>
    <t xml:space="preserve">Oficial primera mecánico. Precio jornada de 12 horas </t>
  </si>
  <si>
    <t xml:space="preserve">Soldador. Precio jornada de 12 horas </t>
  </si>
  <si>
    <t xml:space="preserve">Tubero. Precio jornada de 12 horas </t>
  </si>
  <si>
    <t xml:space="preserve">Encargado. Precio jornada de 12 horas </t>
  </si>
  <si>
    <t xml:space="preserve">Jefe de obra. Precio jornada de 12 horas </t>
  </si>
  <si>
    <t xml:space="preserve">Técnico especialista en mantenimiento de ventiladores según indicaciones del PPT. Precio jornada de 12 horas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</si>
</sst>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\ &quot;€&quot;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Verdana"/>
      <family val="2"/>
    </font>
    <font>
      <sz val="9"/>
      <color theme="1"/>
      <name val="Verdana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5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4" fontId="2" fillId="2" borderId="22" xfId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4" fontId="2" fillId="2" borderId="27" xfId="1" applyFont="1" applyFill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7" fillId="2" borderId="28" xfId="0" applyNumberFormat="1" applyFont="1" applyFill="1" applyBorder="1" applyAlignment="1">
      <alignment horizontal="center" vertical="center"/>
    </xf>
    <xf numFmtId="0" fontId="6" fillId="0" borderId="0" xfId="0" applyFont="1"/>
    <xf numFmtId="164" fontId="5" fillId="3" borderId="37" xfId="0" applyNumberFormat="1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164" fontId="5" fillId="3" borderId="39" xfId="0" applyNumberFormat="1" applyFont="1" applyFill="1" applyBorder="1" applyAlignment="1">
      <alignment horizontal="center" vertical="center"/>
    </xf>
    <xf numFmtId="164" fontId="5" fillId="3" borderId="38" xfId="0" applyNumberFormat="1" applyFont="1" applyFill="1" applyBorder="1" applyAlignment="1">
      <alignment horizontal="center" vertical="center"/>
    </xf>
    <xf numFmtId="164" fontId="5" fillId="2" borderId="40" xfId="0" applyNumberFormat="1" applyFont="1" applyFill="1" applyBorder="1" applyAlignment="1">
      <alignment horizontal="center" vertical="center"/>
    </xf>
    <xf numFmtId="164" fontId="5" fillId="2" borderId="41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4" fontId="2" fillId="2" borderId="20" xfId="1" applyFont="1" applyFill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35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2" borderId="40" xfId="0" applyNumberFormat="1" applyFont="1" applyFill="1" applyBorder="1" applyAlignment="1">
      <alignment horizontal="center" vertical="center"/>
    </xf>
    <xf numFmtId="164" fontId="7" fillId="2" borderId="41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64" fontId="7" fillId="2" borderId="36" xfId="0" applyNumberFormat="1" applyFont="1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64" fontId="4" fillId="2" borderId="44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164" fontId="4" fillId="2" borderId="43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164" fontId="4" fillId="2" borderId="4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4" fontId="4" fillId="0" borderId="0" xfId="1" applyFont="1" applyBorder="1" applyAlignment="1">
      <alignment vertical="center"/>
    </xf>
    <xf numFmtId="44" fontId="2" fillId="0" borderId="0" xfId="0" applyNumberFormat="1" applyFont="1"/>
    <xf numFmtId="165" fontId="8" fillId="0" borderId="0" xfId="2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44" fontId="0" fillId="0" borderId="0" xfId="0" applyNumberForma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/>
    </xf>
    <xf numFmtId="0" fontId="4" fillId="2" borderId="43" xfId="0" applyFont="1" applyFill="1" applyBorder="1" applyAlignment="1">
      <alignment vertical="center"/>
    </xf>
    <xf numFmtId="44" fontId="10" fillId="0" borderId="0" xfId="0" applyNumberFormat="1" applyFont="1" applyAlignment="1">
      <alignment wrapText="1"/>
    </xf>
    <xf numFmtId="0" fontId="3" fillId="0" borderId="44" xfId="0" applyFont="1" applyBorder="1" applyAlignment="1">
      <alignment horizontal="center" vertical="center"/>
    </xf>
    <xf numFmtId="164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24191-A1BD-452C-9872-D7C9F4C10DCC}">
  <dimension ref="A2:Y41"/>
  <sheetViews>
    <sheetView tabSelected="1" topLeftCell="A17" zoomScale="85" zoomScaleNormal="85" workbookViewId="0">
      <selection activeCell="J21" sqref="J21"/>
    </sheetView>
  </sheetViews>
  <sheetFormatPr baseColWidth="10" defaultColWidth="11.5546875" defaultRowHeight="14.4" x14ac:dyDescent="0.3"/>
  <cols>
    <col min="1" max="1" width="11.5546875" style="1"/>
    <col min="2" max="2" width="54.33203125" style="72" customWidth="1"/>
    <col min="3" max="3" width="20" bestFit="1" customWidth="1"/>
    <col min="4" max="4" width="8.109375" bestFit="1" customWidth="1"/>
    <col min="5" max="5" width="10.88671875" customWidth="1"/>
    <col min="6" max="6" width="10" customWidth="1"/>
    <col min="7" max="7" width="12.6640625" bestFit="1" customWidth="1"/>
    <col min="8" max="8" width="5.33203125" bestFit="1" customWidth="1"/>
    <col min="9" max="9" width="10.88671875" customWidth="1"/>
    <col min="10" max="10" width="10" customWidth="1"/>
    <col min="11" max="11" width="12.6640625" bestFit="1" customWidth="1"/>
    <col min="12" max="12" width="5.33203125" bestFit="1" customWidth="1"/>
    <col min="13" max="13" width="10.88671875" customWidth="1"/>
    <col min="14" max="14" width="10" customWidth="1"/>
    <col min="15" max="15" width="12.6640625" bestFit="1" customWidth="1"/>
    <col min="16" max="16" width="5.33203125" bestFit="1" customWidth="1"/>
    <col min="17" max="17" width="10.88671875" customWidth="1"/>
    <col min="18" max="18" width="10" customWidth="1"/>
    <col min="19" max="19" width="12.6640625" bestFit="1" customWidth="1"/>
    <col min="20" max="20" width="8.6640625" customWidth="1"/>
    <col min="22" max="22" width="15" bestFit="1" customWidth="1"/>
    <col min="23" max="23" width="18" bestFit="1" customWidth="1"/>
    <col min="25" max="25" width="15.33203125" bestFit="1" customWidth="1"/>
  </cols>
  <sheetData>
    <row r="2" spans="1:25" ht="15" thickBot="1" x14ac:dyDescent="0.35"/>
    <row r="3" spans="1:25" ht="15" thickBot="1" x14ac:dyDescent="0.35">
      <c r="B3" s="73"/>
      <c r="C3" s="81"/>
      <c r="D3" s="89" t="s">
        <v>0</v>
      </c>
      <c r="E3" s="90"/>
      <c r="F3" s="90"/>
      <c r="G3" s="91"/>
      <c r="H3" s="89" t="s">
        <v>1</v>
      </c>
      <c r="I3" s="90"/>
      <c r="J3" s="90"/>
      <c r="K3" s="91"/>
      <c r="L3" s="89" t="s">
        <v>2</v>
      </c>
      <c r="M3" s="90"/>
      <c r="N3" s="90"/>
      <c r="O3" s="91"/>
      <c r="P3" s="89" t="s">
        <v>3</v>
      </c>
      <c r="Q3" s="90"/>
      <c r="R3" s="90"/>
      <c r="S3" s="90"/>
      <c r="T3" s="92" t="s">
        <v>4</v>
      </c>
      <c r="U3" s="93"/>
      <c r="V3" s="93"/>
      <c r="W3" s="94"/>
    </row>
    <row r="4" spans="1:25" ht="38.4" thickBot="1" x14ac:dyDescent="0.35">
      <c r="A4" s="3" t="s">
        <v>5</v>
      </c>
      <c r="B4" s="83" t="s">
        <v>6</v>
      </c>
      <c r="C4" s="4" t="s">
        <v>7</v>
      </c>
      <c r="D4" s="5" t="s">
        <v>8</v>
      </c>
      <c r="E4" s="6" t="s">
        <v>9</v>
      </c>
      <c r="F4" s="6" t="s">
        <v>44</v>
      </c>
      <c r="G4" s="7" t="s">
        <v>10</v>
      </c>
      <c r="H4" s="5" t="s">
        <v>8</v>
      </c>
      <c r="I4" s="6" t="s">
        <v>9</v>
      </c>
      <c r="J4" s="6" t="s">
        <v>44</v>
      </c>
      <c r="K4" s="7" t="s">
        <v>10</v>
      </c>
      <c r="L4" s="5" t="s">
        <v>8</v>
      </c>
      <c r="M4" s="6" t="s">
        <v>9</v>
      </c>
      <c r="N4" s="6" t="s">
        <v>44</v>
      </c>
      <c r="O4" s="7" t="s">
        <v>10</v>
      </c>
      <c r="P4" s="5" t="s">
        <v>8</v>
      </c>
      <c r="Q4" s="6" t="s">
        <v>9</v>
      </c>
      <c r="R4" s="6" t="s">
        <v>44</v>
      </c>
      <c r="S4" s="8" t="s">
        <v>10</v>
      </c>
      <c r="T4" s="5" t="s">
        <v>8</v>
      </c>
      <c r="U4" s="6" t="s">
        <v>9</v>
      </c>
      <c r="V4" s="6" t="s">
        <v>44</v>
      </c>
      <c r="W4" s="7" t="s">
        <v>10</v>
      </c>
    </row>
    <row r="5" spans="1:25" x14ac:dyDescent="0.3">
      <c r="A5" s="84"/>
      <c r="B5" s="74" t="s">
        <v>11</v>
      </c>
      <c r="C5" s="9"/>
      <c r="D5" s="10"/>
      <c r="E5" s="11"/>
      <c r="F5" s="12"/>
      <c r="G5" s="13"/>
      <c r="H5" s="10"/>
      <c r="I5" s="11"/>
      <c r="J5" s="12"/>
      <c r="K5" s="13"/>
      <c r="L5" s="10"/>
      <c r="M5" s="11"/>
      <c r="N5" s="12"/>
      <c r="O5" s="13"/>
      <c r="P5" s="10"/>
      <c r="Q5" s="11"/>
      <c r="R5" s="12"/>
      <c r="S5" s="11"/>
      <c r="T5" s="14"/>
      <c r="U5" s="15"/>
      <c r="V5" s="16"/>
      <c r="W5" s="17"/>
    </row>
    <row r="6" spans="1:25" x14ac:dyDescent="0.3">
      <c r="A6" s="85" t="s">
        <v>12</v>
      </c>
      <c r="B6" s="75" t="s">
        <v>48</v>
      </c>
      <c r="C6" s="18">
        <v>528</v>
      </c>
      <c r="D6" s="19">
        <v>8</v>
      </c>
      <c r="E6" s="20">
        <v>1</v>
      </c>
      <c r="F6" s="20">
        <v>30</v>
      </c>
      <c r="G6" s="21">
        <f>$C6*D6*E6*F6</f>
        <v>126720</v>
      </c>
      <c r="H6" s="19">
        <f>D6</f>
        <v>8</v>
      </c>
      <c r="I6" s="20">
        <v>1</v>
      </c>
      <c r="J6" s="20">
        <v>30</v>
      </c>
      <c r="K6" s="21">
        <f>$C6*H6*I6*J6</f>
        <v>126720</v>
      </c>
      <c r="L6" s="19">
        <f>H6</f>
        <v>8</v>
      </c>
      <c r="M6" s="20">
        <v>1</v>
      </c>
      <c r="N6" s="20">
        <v>30</v>
      </c>
      <c r="O6" s="21">
        <f>$C6*L6*M6*N6</f>
        <v>126720</v>
      </c>
      <c r="P6" s="19">
        <f>L6</f>
        <v>8</v>
      </c>
      <c r="Q6" s="20">
        <v>1</v>
      </c>
      <c r="R6" s="20">
        <v>30</v>
      </c>
      <c r="S6" s="21">
        <f>$C6*P6*Q6*R6</f>
        <v>126720</v>
      </c>
      <c r="T6" s="22">
        <f t="shared" ref="T6:T10" si="0">D6+H6+L6+P6</f>
        <v>32</v>
      </c>
      <c r="U6" s="23">
        <f t="shared" ref="U6:U10" si="1">E6+I6+M6+Q6</f>
        <v>4</v>
      </c>
      <c r="V6" s="23">
        <f t="shared" ref="V6:V10" si="2">F6+J6+N6+R6</f>
        <v>120</v>
      </c>
      <c r="W6" s="24">
        <f t="shared" ref="W6:W10" si="3">G6+K6+O6+S6</f>
        <v>506880</v>
      </c>
      <c r="Y6" s="71"/>
    </row>
    <row r="7" spans="1:25" x14ac:dyDescent="0.3">
      <c r="A7" s="85" t="s">
        <v>13</v>
      </c>
      <c r="B7" s="75" t="s">
        <v>47</v>
      </c>
      <c r="C7" s="18">
        <v>432</v>
      </c>
      <c r="D7" s="19">
        <v>8</v>
      </c>
      <c r="E7" s="20">
        <v>1</v>
      </c>
      <c r="F7" s="20">
        <v>30</v>
      </c>
      <c r="G7" s="21">
        <f t="shared" ref="G7:G14" si="4">$C7*D7*E7*F7</f>
        <v>103680</v>
      </c>
      <c r="H7" s="19">
        <f t="shared" ref="H7:H10" si="5">D7</f>
        <v>8</v>
      </c>
      <c r="I7" s="20">
        <v>1</v>
      </c>
      <c r="J7" s="20">
        <v>30</v>
      </c>
      <c r="K7" s="21">
        <f t="shared" ref="K7:K14" si="6">$C7*H7*I7*J7</f>
        <v>103680</v>
      </c>
      <c r="L7" s="19">
        <f t="shared" ref="L7:L10" si="7">H7</f>
        <v>8</v>
      </c>
      <c r="M7" s="20">
        <v>1</v>
      </c>
      <c r="N7" s="20">
        <v>30</v>
      </c>
      <c r="O7" s="21">
        <f t="shared" ref="O7:O14" si="8">$C7*L7*M7*N7</f>
        <v>103680</v>
      </c>
      <c r="P7" s="19">
        <f t="shared" ref="P7:P10" si="9">L7</f>
        <v>8</v>
      </c>
      <c r="Q7" s="20">
        <v>1</v>
      </c>
      <c r="R7" s="20">
        <v>30</v>
      </c>
      <c r="S7" s="21">
        <f t="shared" ref="S7:S14" si="10">$C7*P7*Q7*R7</f>
        <v>103680</v>
      </c>
      <c r="T7" s="22">
        <f t="shared" si="0"/>
        <v>32</v>
      </c>
      <c r="U7" s="23">
        <f t="shared" si="1"/>
        <v>4</v>
      </c>
      <c r="V7" s="23">
        <f t="shared" si="2"/>
        <v>120</v>
      </c>
      <c r="W7" s="24">
        <f t="shared" si="3"/>
        <v>414720</v>
      </c>
    </row>
    <row r="8" spans="1:25" x14ac:dyDescent="0.3">
      <c r="A8" s="85" t="s">
        <v>14</v>
      </c>
      <c r="B8" s="75" t="s">
        <v>49</v>
      </c>
      <c r="C8" s="18">
        <v>557</v>
      </c>
      <c r="D8" s="19">
        <v>2</v>
      </c>
      <c r="E8" s="20">
        <v>1</v>
      </c>
      <c r="F8" s="20">
        <v>30</v>
      </c>
      <c r="G8" s="21">
        <f t="shared" si="4"/>
        <v>33420</v>
      </c>
      <c r="H8" s="19">
        <f t="shared" si="5"/>
        <v>2</v>
      </c>
      <c r="I8" s="20">
        <v>1</v>
      </c>
      <c r="J8" s="20">
        <v>30</v>
      </c>
      <c r="K8" s="21">
        <f t="shared" si="6"/>
        <v>33420</v>
      </c>
      <c r="L8" s="19">
        <f t="shared" si="7"/>
        <v>2</v>
      </c>
      <c r="M8" s="20">
        <v>1</v>
      </c>
      <c r="N8" s="20">
        <v>30</v>
      </c>
      <c r="O8" s="21">
        <f t="shared" si="8"/>
        <v>33420</v>
      </c>
      <c r="P8" s="19">
        <f t="shared" si="9"/>
        <v>2</v>
      </c>
      <c r="Q8" s="20">
        <v>1</v>
      </c>
      <c r="R8" s="20">
        <v>30</v>
      </c>
      <c r="S8" s="21">
        <f t="shared" si="10"/>
        <v>33420</v>
      </c>
      <c r="T8" s="22">
        <f t="shared" si="0"/>
        <v>8</v>
      </c>
      <c r="U8" s="23">
        <f t="shared" si="1"/>
        <v>4</v>
      </c>
      <c r="V8" s="23">
        <f t="shared" si="2"/>
        <v>120</v>
      </c>
      <c r="W8" s="24">
        <f t="shared" si="3"/>
        <v>133680</v>
      </c>
    </row>
    <row r="9" spans="1:25" x14ac:dyDescent="0.3">
      <c r="A9" s="85" t="s">
        <v>15</v>
      </c>
      <c r="B9" s="75" t="s">
        <v>50</v>
      </c>
      <c r="C9" s="18">
        <v>557</v>
      </c>
      <c r="D9" s="19">
        <v>2</v>
      </c>
      <c r="E9" s="20">
        <v>1</v>
      </c>
      <c r="F9" s="20">
        <v>30</v>
      </c>
      <c r="G9" s="21">
        <f t="shared" si="4"/>
        <v>33420</v>
      </c>
      <c r="H9" s="19">
        <f t="shared" si="5"/>
        <v>2</v>
      </c>
      <c r="I9" s="20">
        <v>1</v>
      </c>
      <c r="J9" s="20">
        <v>30</v>
      </c>
      <c r="K9" s="21">
        <f t="shared" si="6"/>
        <v>33420</v>
      </c>
      <c r="L9" s="19">
        <f t="shared" si="7"/>
        <v>2</v>
      </c>
      <c r="M9" s="20">
        <v>1</v>
      </c>
      <c r="N9" s="20">
        <v>30</v>
      </c>
      <c r="O9" s="21">
        <f t="shared" si="8"/>
        <v>33420</v>
      </c>
      <c r="P9" s="19">
        <f t="shared" si="9"/>
        <v>2</v>
      </c>
      <c r="Q9" s="20">
        <v>1</v>
      </c>
      <c r="R9" s="20">
        <v>30</v>
      </c>
      <c r="S9" s="21">
        <f t="shared" si="10"/>
        <v>33420</v>
      </c>
      <c r="T9" s="22">
        <f t="shared" si="0"/>
        <v>8</v>
      </c>
      <c r="U9" s="23">
        <f t="shared" si="1"/>
        <v>4</v>
      </c>
      <c r="V9" s="23">
        <f t="shared" si="2"/>
        <v>120</v>
      </c>
      <c r="W9" s="24">
        <f t="shared" si="3"/>
        <v>133680</v>
      </c>
    </row>
    <row r="10" spans="1:25" x14ac:dyDescent="0.3">
      <c r="A10" s="85" t="s">
        <v>17</v>
      </c>
      <c r="B10" s="75" t="s">
        <v>51</v>
      </c>
      <c r="C10" s="18">
        <v>672</v>
      </c>
      <c r="D10" s="19">
        <v>2</v>
      </c>
      <c r="E10" s="20">
        <v>1</v>
      </c>
      <c r="F10" s="20">
        <v>30</v>
      </c>
      <c r="G10" s="21">
        <f t="shared" si="4"/>
        <v>40320</v>
      </c>
      <c r="H10" s="19">
        <f t="shared" si="5"/>
        <v>2</v>
      </c>
      <c r="I10" s="20">
        <v>1</v>
      </c>
      <c r="J10" s="20">
        <v>30</v>
      </c>
      <c r="K10" s="21">
        <f t="shared" si="6"/>
        <v>40320</v>
      </c>
      <c r="L10" s="19">
        <f t="shared" si="7"/>
        <v>2</v>
      </c>
      <c r="M10" s="20">
        <v>1</v>
      </c>
      <c r="N10" s="20">
        <v>30</v>
      </c>
      <c r="O10" s="21">
        <f t="shared" si="8"/>
        <v>40320</v>
      </c>
      <c r="P10" s="19">
        <f t="shared" si="9"/>
        <v>2</v>
      </c>
      <c r="Q10" s="20">
        <v>1</v>
      </c>
      <c r="R10" s="20">
        <v>30</v>
      </c>
      <c r="S10" s="21">
        <f t="shared" si="10"/>
        <v>40320</v>
      </c>
      <c r="T10" s="22">
        <f t="shared" si="0"/>
        <v>8</v>
      </c>
      <c r="U10" s="23">
        <f t="shared" si="1"/>
        <v>4</v>
      </c>
      <c r="V10" s="23">
        <f t="shared" si="2"/>
        <v>120</v>
      </c>
      <c r="W10" s="24">
        <f t="shared" si="3"/>
        <v>161280</v>
      </c>
    </row>
    <row r="11" spans="1:25" x14ac:dyDescent="0.3">
      <c r="A11" s="85" t="s">
        <v>40</v>
      </c>
      <c r="B11" s="75" t="s">
        <v>52</v>
      </c>
      <c r="C11" s="18">
        <v>1083.3333333333333</v>
      </c>
      <c r="D11" s="19">
        <v>1</v>
      </c>
      <c r="E11" s="20">
        <v>1</v>
      </c>
      <c r="F11" s="20">
        <v>30</v>
      </c>
      <c r="G11" s="21">
        <f t="shared" si="4"/>
        <v>32499.999999999996</v>
      </c>
      <c r="H11" s="19">
        <v>1</v>
      </c>
      <c r="I11" s="20">
        <v>1</v>
      </c>
      <c r="J11" s="20">
        <v>30</v>
      </c>
      <c r="K11" s="21">
        <f t="shared" si="6"/>
        <v>32499.999999999996</v>
      </c>
      <c r="L11" s="19">
        <v>1</v>
      </c>
      <c r="M11" s="20">
        <v>1</v>
      </c>
      <c r="N11" s="20">
        <v>30</v>
      </c>
      <c r="O11" s="21">
        <f t="shared" si="8"/>
        <v>32499.999999999996</v>
      </c>
      <c r="P11" s="19">
        <v>1</v>
      </c>
      <c r="Q11" s="20">
        <v>1</v>
      </c>
      <c r="R11" s="20">
        <v>30</v>
      </c>
      <c r="S11" s="21">
        <f t="shared" si="10"/>
        <v>32499.999999999996</v>
      </c>
      <c r="T11" s="22">
        <f t="shared" ref="T11:T14" si="11">D11+H11+L11+P11</f>
        <v>4</v>
      </c>
      <c r="U11" s="23">
        <f t="shared" ref="U11:W14" si="12">E11+I11+M11+Q11</f>
        <v>4</v>
      </c>
      <c r="V11" s="23">
        <f t="shared" si="12"/>
        <v>120</v>
      </c>
      <c r="W11" s="24">
        <f t="shared" si="12"/>
        <v>129999.99999999999</v>
      </c>
    </row>
    <row r="12" spans="1:25" ht="37.799999999999997" x14ac:dyDescent="0.3">
      <c r="A12" s="85" t="s">
        <v>41</v>
      </c>
      <c r="B12" s="75" t="s">
        <v>53</v>
      </c>
      <c r="C12" s="18">
        <v>768</v>
      </c>
      <c r="D12" s="19">
        <v>1</v>
      </c>
      <c r="E12" s="20">
        <v>1</v>
      </c>
      <c r="F12" s="20">
        <v>18</v>
      </c>
      <c r="G12" s="21">
        <f t="shared" si="4"/>
        <v>13824</v>
      </c>
      <c r="H12" s="19">
        <v>1</v>
      </c>
      <c r="I12" s="20">
        <v>1</v>
      </c>
      <c r="J12" s="20">
        <v>18</v>
      </c>
      <c r="K12" s="21">
        <f t="shared" si="6"/>
        <v>13824</v>
      </c>
      <c r="L12" s="19">
        <v>1</v>
      </c>
      <c r="M12" s="20">
        <v>1</v>
      </c>
      <c r="N12" s="20">
        <v>18</v>
      </c>
      <c r="O12" s="21">
        <f t="shared" si="8"/>
        <v>13824</v>
      </c>
      <c r="P12" s="19">
        <v>1</v>
      </c>
      <c r="Q12" s="20">
        <v>1</v>
      </c>
      <c r="R12" s="20">
        <v>18</v>
      </c>
      <c r="S12" s="21">
        <f t="shared" si="10"/>
        <v>13824</v>
      </c>
      <c r="T12" s="22">
        <f>D12+H12+L12+P12</f>
        <v>4</v>
      </c>
      <c r="U12" s="23">
        <f>E12+I12+M12+Q12</f>
        <v>4</v>
      </c>
      <c r="V12" s="23">
        <f>F12+J12+N12+R12</f>
        <v>72</v>
      </c>
      <c r="W12" s="24">
        <f>G12+K12+O12+S12</f>
        <v>55296</v>
      </c>
    </row>
    <row r="13" spans="1:25" ht="37.799999999999997" x14ac:dyDescent="0.3">
      <c r="A13" s="85" t="s">
        <v>42</v>
      </c>
      <c r="B13" s="75" t="s">
        <v>16</v>
      </c>
      <c r="C13" s="18">
        <v>6600</v>
      </c>
      <c r="D13" s="19">
        <v>1</v>
      </c>
      <c r="E13" s="20">
        <v>1</v>
      </c>
      <c r="F13" s="20">
        <v>1</v>
      </c>
      <c r="G13" s="21">
        <f t="shared" si="4"/>
        <v>6600</v>
      </c>
      <c r="H13" s="19">
        <v>1</v>
      </c>
      <c r="I13" s="20">
        <v>1</v>
      </c>
      <c r="J13" s="20">
        <v>1</v>
      </c>
      <c r="K13" s="21">
        <f t="shared" si="6"/>
        <v>6600</v>
      </c>
      <c r="L13" s="19">
        <v>1</v>
      </c>
      <c r="M13" s="20">
        <v>1</v>
      </c>
      <c r="N13" s="20">
        <v>1</v>
      </c>
      <c r="O13" s="21">
        <f t="shared" si="8"/>
        <v>6600</v>
      </c>
      <c r="P13" s="19">
        <v>1</v>
      </c>
      <c r="Q13" s="20">
        <v>1</v>
      </c>
      <c r="R13" s="20">
        <v>1</v>
      </c>
      <c r="S13" s="21">
        <f t="shared" si="10"/>
        <v>6600</v>
      </c>
      <c r="T13" s="22">
        <f t="shared" si="11"/>
        <v>4</v>
      </c>
      <c r="U13" s="23">
        <f t="shared" si="12"/>
        <v>4</v>
      </c>
      <c r="V13" s="23">
        <f t="shared" si="12"/>
        <v>4</v>
      </c>
      <c r="W13" s="24">
        <f t="shared" si="12"/>
        <v>26400</v>
      </c>
    </row>
    <row r="14" spans="1:25" x14ac:dyDescent="0.3">
      <c r="A14" s="85" t="s">
        <v>43</v>
      </c>
      <c r="B14" s="75" t="s">
        <v>18</v>
      </c>
      <c r="C14" s="18">
        <v>20000</v>
      </c>
      <c r="D14" s="19">
        <v>1</v>
      </c>
      <c r="E14" s="20">
        <v>1</v>
      </c>
      <c r="F14" s="20">
        <v>1</v>
      </c>
      <c r="G14" s="21">
        <f t="shared" si="4"/>
        <v>20000</v>
      </c>
      <c r="H14" s="19">
        <v>1</v>
      </c>
      <c r="I14" s="20">
        <v>1</v>
      </c>
      <c r="J14" s="20">
        <v>1</v>
      </c>
      <c r="K14" s="21">
        <f t="shared" si="6"/>
        <v>20000</v>
      </c>
      <c r="L14" s="19">
        <v>1</v>
      </c>
      <c r="M14" s="20">
        <v>1</v>
      </c>
      <c r="N14" s="20">
        <v>1</v>
      </c>
      <c r="O14" s="21">
        <f t="shared" si="8"/>
        <v>20000</v>
      </c>
      <c r="P14" s="19">
        <v>1</v>
      </c>
      <c r="Q14" s="20">
        <v>1</v>
      </c>
      <c r="R14" s="20">
        <v>1</v>
      </c>
      <c r="S14" s="21">
        <f t="shared" si="10"/>
        <v>20000</v>
      </c>
      <c r="T14" s="25">
        <f t="shared" si="11"/>
        <v>4</v>
      </c>
      <c r="U14" s="26">
        <f t="shared" si="12"/>
        <v>4</v>
      </c>
      <c r="V14" s="26">
        <f t="shared" si="12"/>
        <v>4</v>
      </c>
      <c r="W14" s="27">
        <f t="shared" si="12"/>
        <v>80000</v>
      </c>
    </row>
    <row r="15" spans="1:25" s="36" customFormat="1" x14ac:dyDescent="0.3">
      <c r="A15" s="86"/>
      <c r="B15" s="76" t="s">
        <v>19</v>
      </c>
      <c r="C15" s="28"/>
      <c r="D15" s="29"/>
      <c r="E15" s="30"/>
      <c r="F15" s="31"/>
      <c r="G15" s="32">
        <f>SUM(G5:G14)</f>
        <v>410484</v>
      </c>
      <c r="H15" s="29"/>
      <c r="I15" s="30"/>
      <c r="J15" s="31"/>
      <c r="K15" s="32">
        <f>SUM(K5:K14)</f>
        <v>410484</v>
      </c>
      <c r="L15" s="29"/>
      <c r="M15" s="30"/>
      <c r="N15" s="31"/>
      <c r="O15" s="32">
        <f>SUM(O5:O14)</f>
        <v>410484</v>
      </c>
      <c r="P15" s="29"/>
      <c r="Q15" s="30"/>
      <c r="R15" s="31"/>
      <c r="S15" s="30">
        <f>SUM(S5:S14)</f>
        <v>410484</v>
      </c>
      <c r="T15" s="33"/>
      <c r="U15" s="34"/>
      <c r="V15" s="34"/>
      <c r="W15" s="35">
        <f>SUM(W5:W14)</f>
        <v>1641936</v>
      </c>
    </row>
    <row r="16" spans="1:25" x14ac:dyDescent="0.3">
      <c r="A16" s="87"/>
      <c r="B16" s="77" t="s">
        <v>45</v>
      </c>
      <c r="C16" s="37"/>
      <c r="D16" s="38"/>
      <c r="E16" s="39"/>
      <c r="F16" s="39"/>
      <c r="G16" s="40"/>
      <c r="H16" s="38"/>
      <c r="I16" s="39"/>
      <c r="J16" s="39"/>
      <c r="K16" s="40"/>
      <c r="L16" s="38"/>
      <c r="M16" s="39"/>
      <c r="N16" s="39"/>
      <c r="O16" s="40"/>
      <c r="P16" s="38"/>
      <c r="Q16" s="39"/>
      <c r="R16" s="39"/>
      <c r="S16" s="41"/>
      <c r="T16" s="42"/>
      <c r="U16" s="43"/>
      <c r="V16" s="44"/>
      <c r="W16" s="45"/>
    </row>
    <row r="17" spans="1:23" x14ac:dyDescent="0.3">
      <c r="A17" s="85" t="s">
        <v>20</v>
      </c>
      <c r="B17" s="75" t="s">
        <v>48</v>
      </c>
      <c r="C17" s="18">
        <v>660</v>
      </c>
      <c r="D17" s="19">
        <v>2</v>
      </c>
      <c r="E17" s="46">
        <v>3</v>
      </c>
      <c r="F17" s="20">
        <v>10</v>
      </c>
      <c r="G17" s="21">
        <f>$C17*D17*E17*F17</f>
        <v>39600</v>
      </c>
      <c r="H17" s="19">
        <v>2</v>
      </c>
      <c r="I17" s="46">
        <v>3</v>
      </c>
      <c r="J17" s="20">
        <v>10</v>
      </c>
      <c r="K17" s="21">
        <f>$C17*H17*I17*J17</f>
        <v>39600</v>
      </c>
      <c r="L17" s="19">
        <v>2</v>
      </c>
      <c r="M17" s="46">
        <v>3</v>
      </c>
      <c r="N17" s="20">
        <v>10</v>
      </c>
      <c r="O17" s="21">
        <f>$C17*L17*M17*N17</f>
        <v>39600</v>
      </c>
      <c r="P17" s="19">
        <v>2</v>
      </c>
      <c r="Q17" s="46">
        <v>3</v>
      </c>
      <c r="R17" s="20">
        <v>10</v>
      </c>
      <c r="S17" s="21">
        <f>$C17*P17*Q17*R17</f>
        <v>39600</v>
      </c>
      <c r="T17" s="22">
        <f t="shared" ref="T17:W23" si="13">D17+H17+L17+P17</f>
        <v>8</v>
      </c>
      <c r="U17" s="23">
        <f t="shared" si="13"/>
        <v>12</v>
      </c>
      <c r="V17" s="23">
        <f t="shared" si="13"/>
        <v>40</v>
      </c>
      <c r="W17" s="47">
        <f t="shared" si="13"/>
        <v>158400</v>
      </c>
    </row>
    <row r="18" spans="1:23" x14ac:dyDescent="0.3">
      <c r="A18" s="85" t="s">
        <v>21</v>
      </c>
      <c r="B18" s="75" t="s">
        <v>47</v>
      </c>
      <c r="C18" s="18">
        <v>540</v>
      </c>
      <c r="D18" s="19">
        <v>2</v>
      </c>
      <c r="E18" s="46">
        <v>3</v>
      </c>
      <c r="F18" s="20">
        <v>10</v>
      </c>
      <c r="G18" s="21">
        <f t="shared" ref="G18:G23" si="14">$C18*D18*E18*F18</f>
        <v>32400</v>
      </c>
      <c r="H18" s="19">
        <v>2</v>
      </c>
      <c r="I18" s="46">
        <v>3</v>
      </c>
      <c r="J18" s="20">
        <v>10</v>
      </c>
      <c r="K18" s="21">
        <f t="shared" ref="K18:K23" si="15">$C18*H18*I18*J18</f>
        <v>32400</v>
      </c>
      <c r="L18" s="19">
        <v>2</v>
      </c>
      <c r="M18" s="46">
        <v>3</v>
      </c>
      <c r="N18" s="20">
        <v>10</v>
      </c>
      <c r="O18" s="21">
        <f t="shared" ref="O18:O23" si="16">$C18*L18*M18*N18</f>
        <v>32400</v>
      </c>
      <c r="P18" s="19">
        <v>2</v>
      </c>
      <c r="Q18" s="46">
        <v>3</v>
      </c>
      <c r="R18" s="20">
        <v>10</v>
      </c>
      <c r="S18" s="21">
        <f t="shared" ref="S18:S23" si="17">$C18*P18*Q18*R18</f>
        <v>32400</v>
      </c>
      <c r="T18" s="22">
        <f t="shared" si="13"/>
        <v>8</v>
      </c>
      <c r="U18" s="23">
        <f t="shared" si="13"/>
        <v>12</v>
      </c>
      <c r="V18" s="23">
        <f t="shared" si="13"/>
        <v>40</v>
      </c>
      <c r="W18" s="47">
        <f t="shared" si="13"/>
        <v>129600</v>
      </c>
    </row>
    <row r="19" spans="1:23" x14ac:dyDescent="0.3">
      <c r="A19" s="85" t="s">
        <v>22</v>
      </c>
      <c r="B19" s="75" t="s">
        <v>49</v>
      </c>
      <c r="C19" s="18">
        <v>696</v>
      </c>
      <c r="D19" s="19">
        <v>1</v>
      </c>
      <c r="E19" s="46">
        <v>3</v>
      </c>
      <c r="F19" s="20">
        <v>10</v>
      </c>
      <c r="G19" s="21">
        <f t="shared" si="14"/>
        <v>20880</v>
      </c>
      <c r="H19" s="19">
        <v>1</v>
      </c>
      <c r="I19" s="46">
        <v>3</v>
      </c>
      <c r="J19" s="20">
        <v>10</v>
      </c>
      <c r="K19" s="21">
        <f t="shared" si="15"/>
        <v>20880</v>
      </c>
      <c r="L19" s="19">
        <v>1</v>
      </c>
      <c r="M19" s="46">
        <v>3</v>
      </c>
      <c r="N19" s="20">
        <v>10</v>
      </c>
      <c r="O19" s="21">
        <f t="shared" si="16"/>
        <v>20880</v>
      </c>
      <c r="P19" s="19">
        <v>1</v>
      </c>
      <c r="Q19" s="46">
        <v>3</v>
      </c>
      <c r="R19" s="20">
        <v>10</v>
      </c>
      <c r="S19" s="21">
        <f t="shared" si="17"/>
        <v>20880</v>
      </c>
      <c r="T19" s="22">
        <f t="shared" si="13"/>
        <v>4</v>
      </c>
      <c r="U19" s="23">
        <f t="shared" si="13"/>
        <v>12</v>
      </c>
      <c r="V19" s="23">
        <f t="shared" si="13"/>
        <v>40</v>
      </c>
      <c r="W19" s="47">
        <f t="shared" si="13"/>
        <v>83520</v>
      </c>
    </row>
    <row r="20" spans="1:23" x14ac:dyDescent="0.3">
      <c r="A20" s="85" t="s">
        <v>23</v>
      </c>
      <c r="B20" s="75" t="s">
        <v>50</v>
      </c>
      <c r="C20" s="18">
        <v>696</v>
      </c>
      <c r="D20" s="19">
        <v>1</v>
      </c>
      <c r="E20" s="46">
        <v>3</v>
      </c>
      <c r="F20" s="20">
        <v>10</v>
      </c>
      <c r="G20" s="21">
        <f t="shared" si="14"/>
        <v>20880</v>
      </c>
      <c r="H20" s="19">
        <v>1</v>
      </c>
      <c r="I20" s="46">
        <v>3</v>
      </c>
      <c r="J20" s="20">
        <v>10</v>
      </c>
      <c r="K20" s="21">
        <f t="shared" si="15"/>
        <v>20880</v>
      </c>
      <c r="L20" s="19">
        <v>1</v>
      </c>
      <c r="M20" s="46">
        <v>3</v>
      </c>
      <c r="N20" s="20">
        <v>10</v>
      </c>
      <c r="O20" s="21">
        <f t="shared" si="16"/>
        <v>20880</v>
      </c>
      <c r="P20" s="19">
        <v>1</v>
      </c>
      <c r="Q20" s="46">
        <v>3</v>
      </c>
      <c r="R20" s="20">
        <v>10</v>
      </c>
      <c r="S20" s="21">
        <f t="shared" si="17"/>
        <v>20880</v>
      </c>
      <c r="T20" s="22">
        <f t="shared" si="13"/>
        <v>4</v>
      </c>
      <c r="U20" s="23">
        <f t="shared" si="13"/>
        <v>12</v>
      </c>
      <c r="V20" s="23">
        <f t="shared" si="13"/>
        <v>40</v>
      </c>
      <c r="W20" s="47">
        <f t="shared" si="13"/>
        <v>83520</v>
      </c>
    </row>
    <row r="21" spans="1:23" ht="37.799999999999997" x14ac:dyDescent="0.3">
      <c r="A21" s="85" t="s">
        <v>24</v>
      </c>
      <c r="B21" s="75" t="s">
        <v>53</v>
      </c>
      <c r="C21" s="18">
        <v>960</v>
      </c>
      <c r="D21" s="19">
        <v>1</v>
      </c>
      <c r="E21" s="46">
        <v>3</v>
      </c>
      <c r="F21" s="20">
        <v>5</v>
      </c>
      <c r="G21" s="21">
        <f t="shared" si="14"/>
        <v>14400</v>
      </c>
      <c r="H21" s="19">
        <v>1</v>
      </c>
      <c r="I21" s="46">
        <v>3</v>
      </c>
      <c r="J21" s="20">
        <v>5</v>
      </c>
      <c r="K21" s="21">
        <f t="shared" si="15"/>
        <v>14400</v>
      </c>
      <c r="L21" s="19">
        <v>1</v>
      </c>
      <c r="M21" s="46">
        <v>3</v>
      </c>
      <c r="N21" s="20">
        <v>5</v>
      </c>
      <c r="O21" s="21">
        <f t="shared" si="16"/>
        <v>14400</v>
      </c>
      <c r="P21" s="19">
        <v>1</v>
      </c>
      <c r="Q21" s="46">
        <v>3</v>
      </c>
      <c r="R21" s="20">
        <v>5</v>
      </c>
      <c r="S21" s="21">
        <f t="shared" si="17"/>
        <v>14400</v>
      </c>
      <c r="T21" s="22">
        <f t="shared" si="13"/>
        <v>4</v>
      </c>
      <c r="U21" s="23">
        <f t="shared" si="13"/>
        <v>12</v>
      </c>
      <c r="V21" s="23">
        <f t="shared" si="13"/>
        <v>20</v>
      </c>
      <c r="W21" s="47">
        <f t="shared" si="13"/>
        <v>57600</v>
      </c>
    </row>
    <row r="22" spans="1:23" x14ac:dyDescent="0.3">
      <c r="A22" s="85" t="s">
        <v>25</v>
      </c>
      <c r="B22" s="75" t="s">
        <v>51</v>
      </c>
      <c r="C22" s="18">
        <v>840</v>
      </c>
      <c r="D22" s="19">
        <v>1</v>
      </c>
      <c r="E22" s="46">
        <v>3</v>
      </c>
      <c r="F22" s="20">
        <v>10</v>
      </c>
      <c r="G22" s="21">
        <f t="shared" si="14"/>
        <v>25200</v>
      </c>
      <c r="H22" s="19">
        <v>1</v>
      </c>
      <c r="I22" s="46">
        <v>3</v>
      </c>
      <c r="J22" s="20">
        <v>10</v>
      </c>
      <c r="K22" s="21">
        <f t="shared" si="15"/>
        <v>25200</v>
      </c>
      <c r="L22" s="19">
        <v>1</v>
      </c>
      <c r="M22" s="46">
        <v>3</v>
      </c>
      <c r="N22" s="20">
        <v>10</v>
      </c>
      <c r="O22" s="21">
        <f t="shared" si="16"/>
        <v>25200</v>
      </c>
      <c r="P22" s="19">
        <v>1</v>
      </c>
      <c r="Q22" s="46">
        <v>3</v>
      </c>
      <c r="R22" s="20">
        <v>10</v>
      </c>
      <c r="S22" s="21">
        <f t="shared" si="17"/>
        <v>25200</v>
      </c>
      <c r="T22" s="22">
        <f t="shared" si="13"/>
        <v>4</v>
      </c>
      <c r="U22" s="23">
        <f t="shared" si="13"/>
        <v>12</v>
      </c>
      <c r="V22" s="23">
        <f t="shared" si="13"/>
        <v>40</v>
      </c>
      <c r="W22" s="47">
        <f t="shared" si="13"/>
        <v>100800</v>
      </c>
    </row>
    <row r="23" spans="1:23" ht="37.799999999999997" x14ac:dyDescent="0.3">
      <c r="A23" s="85" t="s">
        <v>26</v>
      </c>
      <c r="B23" s="75" t="s">
        <v>27</v>
      </c>
      <c r="C23" s="18">
        <v>6600</v>
      </c>
      <c r="D23" s="19">
        <v>1</v>
      </c>
      <c r="E23" s="20">
        <v>3</v>
      </c>
      <c r="F23" s="20">
        <v>1</v>
      </c>
      <c r="G23" s="21">
        <f t="shared" si="14"/>
        <v>19800</v>
      </c>
      <c r="H23" s="19">
        <v>1</v>
      </c>
      <c r="I23" s="20">
        <v>3</v>
      </c>
      <c r="J23" s="20">
        <v>1</v>
      </c>
      <c r="K23" s="21">
        <f t="shared" si="15"/>
        <v>19800</v>
      </c>
      <c r="L23" s="19">
        <v>1</v>
      </c>
      <c r="M23" s="20">
        <v>3</v>
      </c>
      <c r="N23" s="20">
        <v>1</v>
      </c>
      <c r="O23" s="21">
        <f t="shared" si="16"/>
        <v>19800</v>
      </c>
      <c r="P23" s="19">
        <v>1</v>
      </c>
      <c r="Q23" s="20">
        <v>3</v>
      </c>
      <c r="R23" s="20">
        <v>1</v>
      </c>
      <c r="S23" s="21">
        <f t="shared" si="17"/>
        <v>19800</v>
      </c>
      <c r="T23" s="22">
        <f t="shared" si="13"/>
        <v>4</v>
      </c>
      <c r="U23" s="23">
        <f t="shared" si="13"/>
        <v>12</v>
      </c>
      <c r="V23" s="23">
        <f t="shared" si="13"/>
        <v>4</v>
      </c>
      <c r="W23" s="47">
        <f t="shared" si="13"/>
        <v>79200</v>
      </c>
    </row>
    <row r="24" spans="1:23" s="36" customFormat="1" x14ac:dyDescent="0.3">
      <c r="A24" s="88"/>
      <c r="B24" s="78" t="s">
        <v>19</v>
      </c>
      <c r="C24" s="48"/>
      <c r="D24" s="49"/>
      <c r="E24" s="50"/>
      <c r="F24" s="51"/>
      <c r="G24" s="52">
        <f>SUM(G17:G23)</f>
        <v>173160</v>
      </c>
      <c r="H24" s="49"/>
      <c r="I24" s="50"/>
      <c r="J24" s="51"/>
      <c r="K24" s="52">
        <f>SUM(K17:K23)</f>
        <v>173160</v>
      </c>
      <c r="L24" s="49"/>
      <c r="M24" s="50"/>
      <c r="N24" s="51"/>
      <c r="O24" s="52">
        <f>SUM(O17:O23)</f>
        <v>173160</v>
      </c>
      <c r="P24" s="49"/>
      <c r="Q24" s="50"/>
      <c r="R24" s="51"/>
      <c r="S24" s="52">
        <f>SUM(S17:S23)</f>
        <v>173160</v>
      </c>
      <c r="T24" s="53"/>
      <c r="U24" s="54"/>
      <c r="V24" s="55"/>
      <c r="W24" s="56">
        <f>SUM(W17:W23)</f>
        <v>692640</v>
      </c>
    </row>
    <row r="25" spans="1:23" ht="15" thickBot="1" x14ac:dyDescent="0.35">
      <c r="A25" s="57"/>
      <c r="B25" s="79" t="s">
        <v>4</v>
      </c>
      <c r="C25" s="58"/>
      <c r="D25" s="59"/>
      <c r="E25" s="60"/>
      <c r="F25" s="61"/>
      <c r="G25" s="62">
        <f>G24+G15</f>
        <v>583644</v>
      </c>
      <c r="H25" s="59"/>
      <c r="I25" s="60"/>
      <c r="J25" s="61"/>
      <c r="K25" s="62">
        <f>K24+K15</f>
        <v>583644</v>
      </c>
      <c r="L25" s="59"/>
      <c r="M25" s="60"/>
      <c r="N25" s="61"/>
      <c r="O25" s="62">
        <f>O24+O15</f>
        <v>583644</v>
      </c>
      <c r="P25" s="59"/>
      <c r="Q25" s="60"/>
      <c r="R25" s="61"/>
      <c r="S25" s="62">
        <f>S24+S15</f>
        <v>583644</v>
      </c>
      <c r="T25" s="63"/>
      <c r="U25" s="64"/>
      <c r="V25" s="64"/>
      <c r="W25" s="65">
        <f>W24+W15</f>
        <v>2334576</v>
      </c>
    </row>
    <row r="26" spans="1:23" x14ac:dyDescent="0.3">
      <c r="B26" s="72" t="s">
        <v>46</v>
      </c>
    </row>
    <row r="28" spans="1:23" x14ac:dyDescent="0.3">
      <c r="B28" s="66" t="s">
        <v>28</v>
      </c>
      <c r="C28" s="67">
        <f>G25+K25</f>
        <v>1167288</v>
      </c>
      <c r="I28" s="82"/>
    </row>
    <row r="29" spans="1:23" x14ac:dyDescent="0.3">
      <c r="B29" s="66" t="s">
        <v>29</v>
      </c>
      <c r="C29" s="67">
        <f>C28*0.21</f>
        <v>245130.47999999998</v>
      </c>
      <c r="I29" s="82"/>
    </row>
    <row r="30" spans="1:23" x14ac:dyDescent="0.3">
      <c r="B30" s="66" t="s">
        <v>30</v>
      </c>
      <c r="C30" s="67">
        <f>C28+C29</f>
        <v>1412418.48</v>
      </c>
      <c r="I30" s="82"/>
    </row>
    <row r="31" spans="1:23" x14ac:dyDescent="0.3">
      <c r="B31" s="66" t="s">
        <v>31</v>
      </c>
      <c r="C31" s="67">
        <f>O25+S25</f>
        <v>1167288</v>
      </c>
      <c r="I31" s="82"/>
    </row>
    <row r="32" spans="1:23" x14ac:dyDescent="0.3">
      <c r="B32" s="66" t="s">
        <v>32</v>
      </c>
      <c r="C32" s="67">
        <f>C28+C31</f>
        <v>2334576</v>
      </c>
      <c r="I32" s="82"/>
    </row>
    <row r="33" spans="2:9" x14ac:dyDescent="0.3">
      <c r="B33" s="66" t="s">
        <v>33</v>
      </c>
      <c r="C33" s="67">
        <f>C32*0.2</f>
        <v>466915.2</v>
      </c>
      <c r="I33" s="82"/>
    </row>
    <row r="34" spans="2:9" x14ac:dyDescent="0.3">
      <c r="B34" s="66" t="s">
        <v>34</v>
      </c>
      <c r="C34" s="67">
        <f>C32+C33</f>
        <v>2801491.2</v>
      </c>
    </row>
    <row r="35" spans="2:9" x14ac:dyDescent="0.3">
      <c r="B35" s="73"/>
      <c r="C35" s="2"/>
    </row>
    <row r="36" spans="2:9" x14ac:dyDescent="0.3">
      <c r="B36" s="73"/>
      <c r="C36" s="2"/>
    </row>
    <row r="37" spans="2:9" x14ac:dyDescent="0.3">
      <c r="B37" s="66" t="s">
        <v>35</v>
      </c>
      <c r="C37" s="68">
        <f>$C$28*D37</f>
        <v>723718.55999999994</v>
      </c>
      <c r="D37" s="69">
        <v>0.62</v>
      </c>
    </row>
    <row r="38" spans="2:9" x14ac:dyDescent="0.3">
      <c r="B38" s="66" t="s">
        <v>36</v>
      </c>
      <c r="C38" s="68">
        <f>$C$28*D38</f>
        <v>221784.72</v>
      </c>
      <c r="D38" s="69">
        <v>0.19</v>
      </c>
      <c r="E38" s="80">
        <f>C37+C38</f>
        <v>945503.27999999991</v>
      </c>
    </row>
    <row r="39" spans="2:9" x14ac:dyDescent="0.3">
      <c r="B39" s="66" t="s">
        <v>37</v>
      </c>
      <c r="C39" s="68">
        <f>$C$28*D39</f>
        <v>151747.44</v>
      </c>
      <c r="D39" s="69">
        <v>0.13</v>
      </c>
    </row>
    <row r="40" spans="2:9" x14ac:dyDescent="0.3">
      <c r="B40" s="66" t="s">
        <v>38</v>
      </c>
      <c r="C40" s="68">
        <f t="shared" ref="C40" si="18">$C$28*D40</f>
        <v>70037.279999999999</v>
      </c>
      <c r="D40" s="69">
        <v>0.06</v>
      </c>
      <c r="E40" s="80">
        <f>C39+C40</f>
        <v>221784.72</v>
      </c>
    </row>
    <row r="41" spans="2:9" x14ac:dyDescent="0.3">
      <c r="B41" s="66" t="s">
        <v>39</v>
      </c>
      <c r="C41" s="68">
        <f>SUM(C37:C40)</f>
        <v>1167288</v>
      </c>
      <c r="D41" s="70">
        <f>SUM(D37:D40)</f>
        <v>1</v>
      </c>
    </row>
  </sheetData>
  <mergeCells count="5">
    <mergeCell ref="D3:G3"/>
    <mergeCell ref="H3:K3"/>
    <mergeCell ref="L3:O3"/>
    <mergeCell ref="P3:S3"/>
    <mergeCell ref="T3:W3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4AC0D-864C-44F7-A088-B7DB0858E08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7" ma:contentTypeDescription="Crear nuevo documento." ma:contentTypeScope="" ma:versionID="81ff704deb576e397b23e6bc92d0c7a0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c388d5449eb50532d05b5c916319a994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38DB95-DB09-44DA-B5A8-B9EB7DDC87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D46BF4-4B73-4B96-8353-69401CE397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Casillas Martín</dc:creator>
  <cp:lastModifiedBy>Pol Casanovas Chevalier</cp:lastModifiedBy>
  <dcterms:created xsi:type="dcterms:W3CDTF">2023-09-25T19:02:35Z</dcterms:created>
  <dcterms:modified xsi:type="dcterms:W3CDTF">2023-10-31T07:23:36Z</dcterms:modified>
</cp:coreProperties>
</file>