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tabRatio="611" activeTab="1"/>
  </bookViews>
  <sheets>
    <sheet name="RESUM PUNTS" sheetId="9" r:id="rId1"/>
    <sheet name="televisió" sheetId="1" r:id="rId2"/>
    <sheet name="imprès" sheetId="2" r:id="rId3"/>
    <sheet name="ràdio" sheetId="3" r:id="rId4"/>
    <sheet name="Full1" sheetId="6" state="hidden" r:id="rId5"/>
    <sheet name="digital" sheetId="8" r:id="rId6"/>
  </sheets>
  <definedNames>
    <definedName name="_xlnm.Print_Area" localSheetId="5">digital!$B$2:$I$109</definedName>
    <definedName name="_xlnm.Print_Area" localSheetId="2">imprès!$B$2:$H$35</definedName>
    <definedName name="_xlnm.Print_Area" localSheetId="3">ràdio!$B$2:$H$95</definedName>
    <definedName name="_xlnm.Print_Area" localSheetId="1">televisió!$B$2:$H$16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9" l="1"/>
  <c r="G4" i="2" l="1"/>
  <c r="O71" i="8" l="1"/>
  <c r="N71" i="8"/>
  <c r="M71" i="8"/>
  <c r="O70" i="8"/>
  <c r="I70" i="8"/>
  <c r="M70" i="8" s="1"/>
  <c r="N70" i="8" s="1"/>
  <c r="O69" i="8"/>
  <c r="N69" i="8"/>
  <c r="M69" i="8"/>
  <c r="O68" i="8"/>
  <c r="I68" i="8"/>
  <c r="M68" i="8" s="1"/>
  <c r="N68" i="8" s="1"/>
  <c r="M34" i="8"/>
  <c r="N34" i="8"/>
  <c r="O34" i="8"/>
  <c r="I61" i="8" l="1"/>
  <c r="I59" i="8"/>
  <c r="I57" i="8"/>
  <c r="O33" i="8" l="1"/>
  <c r="I33" i="8"/>
  <c r="M33" i="8" s="1"/>
  <c r="N33" i="8" s="1"/>
  <c r="O94" i="8"/>
  <c r="M94" i="8"/>
  <c r="N94" i="8" s="1"/>
  <c r="O90" i="8"/>
  <c r="M90" i="8"/>
  <c r="N90" i="8" s="1"/>
  <c r="O86" i="8"/>
  <c r="M86" i="8"/>
  <c r="N86" i="8" s="1"/>
  <c r="O85" i="8"/>
  <c r="M85" i="8"/>
  <c r="N85" i="8" s="1"/>
  <c r="O84" i="8"/>
  <c r="M84" i="8"/>
  <c r="N84" i="8" s="1"/>
  <c r="O80" i="8"/>
  <c r="M80" i="8"/>
  <c r="N80" i="8" s="1"/>
  <c r="O76" i="8"/>
  <c r="N76" i="8"/>
  <c r="M76" i="8"/>
  <c r="O75" i="8"/>
  <c r="N75" i="8"/>
  <c r="M75" i="8"/>
  <c r="O74" i="8"/>
  <c r="I74" i="8"/>
  <c r="M74" i="8" s="1"/>
  <c r="N74" i="8" s="1"/>
  <c r="O73" i="8"/>
  <c r="N73" i="8"/>
  <c r="M73" i="8"/>
  <c r="O72" i="8"/>
  <c r="I72" i="8"/>
  <c r="M72" i="8" s="1"/>
  <c r="N72" i="8" s="1"/>
  <c r="O67" i="8"/>
  <c r="N67" i="8"/>
  <c r="M67" i="8"/>
  <c r="O66" i="8"/>
  <c r="I66" i="8"/>
  <c r="M66" i="8" s="1"/>
  <c r="N66" i="8" s="1"/>
  <c r="O62" i="8"/>
  <c r="N62" i="8"/>
  <c r="M62" i="8"/>
  <c r="O61" i="8"/>
  <c r="M61" i="8"/>
  <c r="N61" i="8" s="1"/>
  <c r="O60" i="8"/>
  <c r="N60" i="8"/>
  <c r="M60" i="8"/>
  <c r="O59" i="8"/>
  <c r="M59" i="8"/>
  <c r="N59" i="8" s="1"/>
  <c r="O58" i="8"/>
  <c r="N58" i="8"/>
  <c r="M58" i="8"/>
  <c r="O57" i="8"/>
  <c r="M57" i="8"/>
  <c r="N57" i="8" s="1"/>
  <c r="O56" i="8"/>
  <c r="N56" i="8"/>
  <c r="M56" i="8"/>
  <c r="O55" i="8"/>
  <c r="I55" i="8"/>
  <c r="M55" i="8" s="1"/>
  <c r="N55" i="8" s="1"/>
  <c r="O54" i="8"/>
  <c r="N54" i="8"/>
  <c r="M54" i="8"/>
  <c r="O53" i="8"/>
  <c r="I53" i="8"/>
  <c r="M53" i="8" s="1"/>
  <c r="N53" i="8" s="1"/>
  <c r="O52" i="8"/>
  <c r="N52" i="8"/>
  <c r="M52" i="8"/>
  <c r="O51" i="8"/>
  <c r="I51" i="8"/>
  <c r="M51" i="8" s="1"/>
  <c r="N51" i="8" s="1"/>
  <c r="O50" i="8"/>
  <c r="N50" i="8"/>
  <c r="M50" i="8"/>
  <c r="O49" i="8"/>
  <c r="I49" i="8"/>
  <c r="M49" i="8" s="1"/>
  <c r="N49" i="8" s="1"/>
  <c r="O48" i="8"/>
  <c r="N48" i="8"/>
  <c r="M48" i="8"/>
  <c r="O47" i="8"/>
  <c r="I47" i="8"/>
  <c r="M47" i="8" s="1"/>
  <c r="N47" i="8" s="1"/>
  <c r="O46" i="8"/>
  <c r="N46" i="8"/>
  <c r="M46" i="8"/>
  <c r="O45" i="8"/>
  <c r="I45" i="8"/>
  <c r="M45" i="8" s="1"/>
  <c r="N45" i="8" s="1"/>
  <c r="O44" i="8"/>
  <c r="N44" i="8"/>
  <c r="M44" i="8"/>
  <c r="O43" i="8"/>
  <c r="I43" i="8"/>
  <c r="M43" i="8" s="1"/>
  <c r="N43" i="8" s="1"/>
  <c r="O42" i="8"/>
  <c r="N42" i="8"/>
  <c r="M42" i="8"/>
  <c r="O41" i="8"/>
  <c r="I41" i="8"/>
  <c r="M41" i="8" s="1"/>
  <c r="N41" i="8" s="1"/>
  <c r="O40" i="8"/>
  <c r="N40" i="8"/>
  <c r="M40" i="8"/>
  <c r="O39" i="8"/>
  <c r="I39" i="8"/>
  <c r="M39" i="8" s="1"/>
  <c r="N39" i="8" s="1"/>
  <c r="O38" i="8"/>
  <c r="I38" i="8"/>
  <c r="M38" i="8" s="1"/>
  <c r="N38" i="8" s="1"/>
  <c r="O37" i="8"/>
  <c r="N37" i="8"/>
  <c r="M37" i="8"/>
  <c r="O36" i="8"/>
  <c r="I36" i="8"/>
  <c r="M36" i="8" s="1"/>
  <c r="N36" i="8" s="1"/>
  <c r="O35" i="8"/>
  <c r="I35" i="8"/>
  <c r="M35" i="8" s="1"/>
  <c r="N35" i="8" s="1"/>
  <c r="O29" i="8"/>
  <c r="M29" i="8"/>
  <c r="N29" i="8" s="1"/>
  <c r="O28" i="8"/>
  <c r="M28" i="8"/>
  <c r="N28" i="8" s="1"/>
  <c r="O27" i="8"/>
  <c r="M27" i="8"/>
  <c r="N27" i="8" s="1"/>
  <c r="O26" i="8"/>
  <c r="M26" i="8"/>
  <c r="N26" i="8" s="1"/>
  <c r="O25" i="8"/>
  <c r="M25" i="8"/>
  <c r="N25" i="8" s="1"/>
  <c r="O24" i="8"/>
  <c r="M24" i="8"/>
  <c r="N24" i="8" s="1"/>
  <c r="O23" i="8"/>
  <c r="M23" i="8"/>
  <c r="N23" i="8" s="1"/>
  <c r="O22" i="8"/>
  <c r="M22" i="8"/>
  <c r="N22" i="8" s="1"/>
  <c r="O21" i="8"/>
  <c r="M21" i="8"/>
  <c r="N21" i="8" s="1"/>
  <c r="O20" i="8"/>
  <c r="M20" i="8"/>
  <c r="N20" i="8" s="1"/>
  <c r="O19" i="8"/>
  <c r="M19" i="8"/>
  <c r="N19" i="8" s="1"/>
  <c r="O18" i="8"/>
  <c r="M18" i="8"/>
  <c r="N18" i="8" s="1"/>
  <c r="O17" i="8"/>
  <c r="M17" i="8"/>
  <c r="N17" i="8" s="1"/>
  <c r="O16" i="8"/>
  <c r="M16" i="8"/>
  <c r="N16" i="8" s="1"/>
  <c r="O15" i="8"/>
  <c r="M15" i="8"/>
  <c r="N15" i="8" s="1"/>
  <c r="O14" i="8"/>
  <c r="M14" i="8"/>
  <c r="N14" i="8" s="1"/>
  <c r="O13" i="8"/>
  <c r="M13" i="8"/>
  <c r="N13" i="8" s="1"/>
  <c r="O12" i="8"/>
  <c r="M12" i="8"/>
  <c r="N12" i="8" s="1"/>
  <c r="O11" i="8"/>
  <c r="M11" i="8"/>
  <c r="N11" i="8" s="1"/>
  <c r="O10" i="8"/>
  <c r="M10" i="8"/>
  <c r="N10" i="8" s="1"/>
  <c r="O9" i="8"/>
  <c r="M9" i="8"/>
  <c r="N9" i="8" s="1"/>
  <c r="O8" i="8"/>
  <c r="M8" i="8"/>
  <c r="N8" i="8" s="1"/>
  <c r="N85" i="3"/>
  <c r="N81" i="3"/>
  <c r="N26" i="2"/>
  <c r="N22" i="2"/>
  <c r="N17" i="2"/>
  <c r="H17" i="2"/>
  <c r="L17" i="2" s="1"/>
  <c r="M17" i="2" s="1"/>
  <c r="N16" i="2"/>
  <c r="H16" i="2"/>
  <c r="L16" i="2" s="1"/>
  <c r="M16" i="2" s="1"/>
  <c r="N75" i="3"/>
  <c r="H75" i="3"/>
  <c r="L75" i="3" s="1"/>
  <c r="M75" i="3" s="1"/>
  <c r="E55" i="6"/>
  <c r="E54" i="6"/>
  <c r="E50" i="6"/>
  <c r="E49" i="6"/>
  <c r="E47" i="6"/>
  <c r="E46" i="6"/>
  <c r="E38" i="6"/>
  <c r="E37" i="6"/>
  <c r="E22" i="6"/>
  <c r="L8" i="1"/>
  <c r="M8" i="1" s="1"/>
  <c r="L26" i="2"/>
  <c r="M26" i="2" s="1"/>
  <c r="L22" i="2"/>
  <c r="M22" i="2" s="1"/>
  <c r="L85" i="3"/>
  <c r="L81" i="3"/>
  <c r="M81" i="3" s="1"/>
  <c r="N70" i="3"/>
  <c r="N67" i="3"/>
  <c r="N65" i="3"/>
  <c r="N62" i="3"/>
  <c r="N60" i="3"/>
  <c r="N57" i="3"/>
  <c r="N55" i="3"/>
  <c r="N52" i="3"/>
  <c r="N49" i="3"/>
  <c r="N46" i="3"/>
  <c r="N43" i="3"/>
  <c r="N40" i="3"/>
  <c r="N37" i="3"/>
  <c r="N34" i="3"/>
  <c r="N31" i="3"/>
  <c r="N28" i="3"/>
  <c r="N25" i="3"/>
  <c r="N22" i="3"/>
  <c r="N19" i="3"/>
  <c r="H74" i="3"/>
  <c r="H69" i="3"/>
  <c r="H68" i="3"/>
  <c r="H66" i="3"/>
  <c r="L66" i="3" s="1"/>
  <c r="M66" i="3" s="1"/>
  <c r="H64" i="3"/>
  <c r="L64" i="3" s="1"/>
  <c r="M64" i="3" s="1"/>
  <c r="H63" i="3"/>
  <c r="L63" i="3" s="1"/>
  <c r="M63" i="3" s="1"/>
  <c r="H61" i="3"/>
  <c r="L61" i="3" s="1"/>
  <c r="M61" i="3" s="1"/>
  <c r="H59" i="3"/>
  <c r="L59" i="3" s="1"/>
  <c r="M59" i="3" s="1"/>
  <c r="H58" i="3"/>
  <c r="L58" i="3" s="1"/>
  <c r="M58" i="3" s="1"/>
  <c r="H56" i="3"/>
  <c r="L56" i="3" s="1"/>
  <c r="M56" i="3" s="1"/>
  <c r="H54" i="3"/>
  <c r="L54" i="3" s="1"/>
  <c r="M54" i="3" s="1"/>
  <c r="H53" i="3"/>
  <c r="L53" i="3" s="1"/>
  <c r="M53" i="3" s="1"/>
  <c r="H51" i="3"/>
  <c r="L51" i="3" s="1"/>
  <c r="M51" i="3" s="1"/>
  <c r="H50" i="3"/>
  <c r="L50" i="3" s="1"/>
  <c r="M50" i="3" s="1"/>
  <c r="H48" i="3"/>
  <c r="L48" i="3" s="1"/>
  <c r="M48" i="3" s="1"/>
  <c r="H47" i="3"/>
  <c r="L47" i="3" s="1"/>
  <c r="M47" i="3" s="1"/>
  <c r="H45" i="3"/>
  <c r="L45" i="3" s="1"/>
  <c r="M45" i="3" s="1"/>
  <c r="H44" i="3"/>
  <c r="L44" i="3" s="1"/>
  <c r="M44" i="3" s="1"/>
  <c r="H42" i="3"/>
  <c r="H41" i="3"/>
  <c r="H39" i="3"/>
  <c r="H38" i="3"/>
  <c r="L38" i="3" s="1"/>
  <c r="M38" i="3" s="1"/>
  <c r="H36" i="3"/>
  <c r="L36" i="3" s="1"/>
  <c r="M36" i="3" s="1"/>
  <c r="H35" i="3"/>
  <c r="L35" i="3" s="1"/>
  <c r="M35" i="3" s="1"/>
  <c r="H33" i="3"/>
  <c r="L33" i="3" s="1"/>
  <c r="M33" i="3" s="1"/>
  <c r="H32" i="3"/>
  <c r="L32" i="3" s="1"/>
  <c r="M32" i="3" s="1"/>
  <c r="H30" i="3"/>
  <c r="L30" i="3" s="1"/>
  <c r="M30" i="3" s="1"/>
  <c r="H29" i="3"/>
  <c r="L29" i="3" s="1"/>
  <c r="M29" i="3" s="1"/>
  <c r="H27" i="3"/>
  <c r="L27" i="3" s="1"/>
  <c r="M27" i="3" s="1"/>
  <c r="H26" i="3"/>
  <c r="L26" i="3" s="1"/>
  <c r="M26" i="3" s="1"/>
  <c r="H24" i="3"/>
  <c r="L24" i="3" s="1"/>
  <c r="M24" i="3" s="1"/>
  <c r="H23" i="3"/>
  <c r="L23" i="3" s="1"/>
  <c r="M23" i="3" s="1"/>
  <c r="H21" i="3"/>
  <c r="H20" i="3"/>
  <c r="L20" i="3" s="1"/>
  <c r="M20" i="3" s="1"/>
  <c r="H18" i="3"/>
  <c r="H17" i="3"/>
  <c r="L17" i="3" s="1"/>
  <c r="M17" i="3" s="1"/>
  <c r="H15" i="3"/>
  <c r="L15" i="3" s="1"/>
  <c r="M15" i="3" s="1"/>
  <c r="H13" i="3"/>
  <c r="L13" i="3" s="1"/>
  <c r="M13" i="3" s="1"/>
  <c r="H11" i="3"/>
  <c r="L11" i="3" s="1"/>
  <c r="M11" i="3" s="1"/>
  <c r="H9" i="3"/>
  <c r="L9" i="3" s="1"/>
  <c r="M9" i="3" s="1"/>
  <c r="H8" i="3"/>
  <c r="L8" i="3" s="1"/>
  <c r="M8" i="3" s="1"/>
  <c r="H14" i="2"/>
  <c r="L14" i="2" s="1"/>
  <c r="M14" i="2" s="1"/>
  <c r="L77" i="3"/>
  <c r="M77" i="3" s="1"/>
  <c r="N14" i="2"/>
  <c r="L74" i="3"/>
  <c r="M74" i="3" s="1"/>
  <c r="L68" i="3"/>
  <c r="M68" i="3" s="1"/>
  <c r="L42" i="3"/>
  <c r="M42" i="3" s="1"/>
  <c r="L41" i="3"/>
  <c r="M41" i="3" s="1"/>
  <c r="L39" i="3"/>
  <c r="M39" i="3" s="1"/>
  <c r="L21" i="3"/>
  <c r="M21" i="3" s="1"/>
  <c r="L18" i="3"/>
  <c r="M18" i="3" s="1"/>
  <c r="M85" i="3"/>
  <c r="N77" i="3"/>
  <c r="N76" i="3"/>
  <c r="L76" i="3"/>
  <c r="M76" i="3" s="1"/>
  <c r="N74" i="3"/>
  <c r="L70" i="3"/>
  <c r="M70" i="3" s="1"/>
  <c r="N69" i="3"/>
  <c r="N68" i="3"/>
  <c r="L67" i="3"/>
  <c r="M67" i="3" s="1"/>
  <c r="N66" i="3"/>
  <c r="L65" i="3"/>
  <c r="M65" i="3" s="1"/>
  <c r="N64" i="3"/>
  <c r="N63" i="3"/>
  <c r="L62" i="3"/>
  <c r="M62" i="3" s="1"/>
  <c r="N61" i="3"/>
  <c r="L60" i="3"/>
  <c r="M60" i="3" s="1"/>
  <c r="N59" i="3"/>
  <c r="N58" i="3"/>
  <c r="L57" i="3"/>
  <c r="M57" i="3" s="1"/>
  <c r="N56" i="3"/>
  <c r="L55" i="3"/>
  <c r="M55" i="3" s="1"/>
  <c r="N54" i="3"/>
  <c r="N53" i="3"/>
  <c r="L52" i="3"/>
  <c r="M52" i="3" s="1"/>
  <c r="N51" i="3"/>
  <c r="N50" i="3"/>
  <c r="L49" i="3"/>
  <c r="M49" i="3" s="1"/>
  <c r="N48" i="3"/>
  <c r="N47" i="3"/>
  <c r="L46" i="3"/>
  <c r="M46" i="3" s="1"/>
  <c r="N45" i="3"/>
  <c r="N44" i="3"/>
  <c r="L43" i="3"/>
  <c r="M43" i="3" s="1"/>
  <c r="N42" i="3"/>
  <c r="N41" i="3"/>
  <c r="L40" i="3"/>
  <c r="M40" i="3" s="1"/>
  <c r="N39" i="3"/>
  <c r="N38" i="3"/>
  <c r="L37" i="3"/>
  <c r="M37" i="3" s="1"/>
  <c r="N36" i="3"/>
  <c r="N35" i="3"/>
  <c r="L34" i="3"/>
  <c r="M34" i="3" s="1"/>
  <c r="N33" i="3"/>
  <c r="N32" i="3"/>
  <c r="L31" i="3"/>
  <c r="M31" i="3" s="1"/>
  <c r="N30" i="3"/>
  <c r="N29" i="3"/>
  <c r="L28" i="3"/>
  <c r="M28" i="3"/>
  <c r="N27" i="3"/>
  <c r="N26" i="3"/>
  <c r="L25" i="3"/>
  <c r="M25" i="3" s="1"/>
  <c r="N24" i="3"/>
  <c r="N23" i="3"/>
  <c r="L22" i="3"/>
  <c r="M22" i="3" s="1"/>
  <c r="N21" i="3"/>
  <c r="N20" i="3"/>
  <c r="L19" i="3"/>
  <c r="M19" i="3" s="1"/>
  <c r="N18" i="3"/>
  <c r="N17" i="3"/>
  <c r="N16" i="3"/>
  <c r="L16" i="3"/>
  <c r="M16" i="3" s="1"/>
  <c r="N15" i="3"/>
  <c r="N14" i="3"/>
  <c r="L14" i="3"/>
  <c r="M14" i="3" s="1"/>
  <c r="N13" i="3"/>
  <c r="N12" i="3"/>
  <c r="L12" i="3"/>
  <c r="M12" i="3" s="1"/>
  <c r="N11" i="3"/>
  <c r="N10" i="3"/>
  <c r="L10" i="3"/>
  <c r="M10" i="3" s="1"/>
  <c r="N9" i="3"/>
  <c r="N8" i="3"/>
  <c r="N18" i="2"/>
  <c r="M18" i="2"/>
  <c r="L18" i="2"/>
  <c r="N15" i="2"/>
  <c r="M15" i="2"/>
  <c r="L15" i="2"/>
  <c r="N10" i="2"/>
  <c r="M10" i="2"/>
  <c r="L10" i="2"/>
  <c r="N9" i="2"/>
  <c r="M9" i="2"/>
  <c r="L9" i="2"/>
  <c r="N8" i="2"/>
  <c r="M8" i="2"/>
  <c r="L8" i="2"/>
  <c r="N8" i="1"/>
  <c r="L69" i="3"/>
  <c r="M69" i="3" s="1"/>
  <c r="G4" i="3" l="1"/>
  <c r="C5" i="9" s="1"/>
  <c r="C4" i="9"/>
  <c r="G4" i="1"/>
  <c r="C3" i="9" s="1"/>
  <c r="H4" i="8"/>
  <c r="C6" i="9" s="1"/>
</calcChain>
</file>

<file path=xl/sharedStrings.xml><?xml version="1.0" encoding="utf-8"?>
<sst xmlns="http://schemas.openxmlformats.org/spreadsheetml/2006/main" count="1143" uniqueCount="225">
  <si>
    <t>(AQUÍ escriure el nom de l'empresa)</t>
  </si>
  <si>
    <t>TELEVISIÓ</t>
  </si>
  <si>
    <t>PUNTS</t>
  </si>
  <si>
    <t>MITJÀ IMPRÈS</t>
  </si>
  <si>
    <t>RÀDIO</t>
  </si>
  <si>
    <t>Punts</t>
  </si>
  <si>
    <t>Suport</t>
  </si>
  <si>
    <t>Tipologia de compra
i Format</t>
  </si>
  <si>
    <t>Preu o Cost
Acord Marc</t>
  </si>
  <si>
    <t>Preu o Cost NET Expedient*</t>
  </si>
  <si>
    <t xml:space="preserve">Oferta </t>
  </si>
  <si>
    <t>Valor a comparar</t>
  </si>
  <si>
    <t>DIGITAL</t>
  </si>
  <si>
    <t>... €</t>
  </si>
  <si>
    <t>FORMATS CONVENCIONALS* - Descompte detallat a l'Acord Marc</t>
  </si>
  <si>
    <t>Descompte
Acord Marc</t>
  </si>
  <si>
    <t>Descompte
Expedient*</t>
  </si>
  <si>
    <t>-</t>
  </si>
  <si>
    <t>...%</t>
  </si>
  <si>
    <t>FORMATS CONVENCIONALS* - Comissió d'agència</t>
  </si>
  <si>
    <t>Tipologia de compra i Format</t>
  </si>
  <si>
    <t xml:space="preserve">C.Ag.Màx. Acord Marc </t>
  </si>
  <si>
    <t>C.Ag. Expedient</t>
  </si>
  <si>
    <t>FORMATS/ACCIONS ESPECIALS* - Comissió d'Agència</t>
  </si>
  <si>
    <t>Comissió d'agència FORMATS/ACCIONS ESPECIALS* Televisió</t>
  </si>
  <si>
    <t>COST Net pujada i baixada 1 espot (plataforma d’intercanvi d’arxius)</t>
  </si>
  <si>
    <r>
      <t xml:space="preserve">*FORMATS/ACCIONS ESPECIALS: </t>
    </r>
    <r>
      <rPr>
        <sz val="8"/>
        <color theme="1"/>
        <rFont val="Calibri"/>
        <family val="2"/>
        <scheme val="minor"/>
      </rPr>
      <t xml:space="preserve">s'entén per formats/accions especials tot allò que </t>
    </r>
    <r>
      <rPr>
        <b/>
        <sz val="8"/>
        <color theme="1"/>
        <rFont val="Calibri"/>
        <family val="2"/>
        <scheme val="minor"/>
      </rPr>
      <t>no</t>
    </r>
    <r>
      <rPr>
        <sz val="8"/>
        <color theme="1"/>
        <rFont val="Calibri"/>
        <family val="2"/>
        <scheme val="minor"/>
      </rPr>
      <t xml:space="preserve"> té una tarifa publicada a partir de la qual s'hi pugui aplicar un descompte. Per aquest motiu, com que en aquest àmbit no acostumen a aplicar-se descomptes, es demana una comissió d'agència per a la gestió d'aquestes compres, si escau.</t>
    </r>
  </si>
  <si>
    <t xml:space="preserve"> </t>
  </si>
  <si>
    <t>OBSERVACIONS:</t>
  </si>
  <si>
    <t xml:space="preserve">- En cap cas es podran aplicar les dues comssions d'agència (Formats Convencionals i Formats/Accions Especials) simultàniament. </t>
  </si>
  <si>
    <t xml:space="preserve">Punts </t>
  </si>
  <si>
    <t>Suports d'ACPC</t>
  </si>
  <si>
    <t>Suports d'AMIC</t>
  </si>
  <si>
    <t>Suports d'APPEC</t>
  </si>
  <si>
    <t>Preu Net 1 inserció Pàgina Color Senar</t>
  </si>
  <si>
    <t>Time Out (directe)</t>
  </si>
  <si>
    <t>Comissió d'agència FORMATS CONVENCIONALS* Impresos</t>
  </si>
  <si>
    <t>Comissió d'agència FORMATS/ACCIONS ESPECIALS* Impresos</t>
  </si>
  <si>
    <r>
      <t xml:space="preserve">*FORMATS/ACCIONS ESPECIALS: </t>
    </r>
    <r>
      <rPr>
        <sz val="8"/>
        <color theme="1"/>
        <rFont val="Calibri"/>
        <family val="2"/>
        <scheme val="minor"/>
      </rPr>
      <t>s'entén per formats/accions especials tot allò que no té una tarifa publicada a partir de la qual s'hi pugui aplicar un descompte. Per aquest motiu, com que en aquest àmbit no acostumen a aplicar-se descomptes, es demana una comissió d'agència per a la gestió d'aquestes compres, si escau.</t>
    </r>
  </si>
  <si>
    <t>Catalunya Ràdio</t>
  </si>
  <si>
    <t>Preu Net 1 ins. Falca 20" (extrapolable)* Dl-Dv (7h-10h)</t>
  </si>
  <si>
    <t>... %</t>
  </si>
  <si>
    <t>Preu Net 1 ins. Falca 20" (extrapolable)* Dl-Dv (13h-24h)</t>
  </si>
  <si>
    <t>Catalunya Informació</t>
  </si>
  <si>
    <t>Preu Net 1 ins. Falca 20" (extrapolable)* Tota la graella</t>
  </si>
  <si>
    <t>Catalunya Música</t>
  </si>
  <si>
    <t>iCat FM</t>
  </si>
  <si>
    <t>Rac 1</t>
  </si>
  <si>
    <t>Preu Net 1 ins. Falca 20" (extrapolable)* El Mon a Rac 1/La Competència/El Barça juga a Rac1</t>
  </si>
  <si>
    <t>Preu Net 1 ins. Falca 20" (extrapolable)* Vostè Primer/Versió Rac1/Islàndia/Via Lliure/L'Espanyol juga a Rac1</t>
  </si>
  <si>
    <t>Rac 105</t>
  </si>
  <si>
    <t>Preu Net 1 ins. Falca 20" (extrapolable)* Dl-Dv (7h-11h)</t>
  </si>
  <si>
    <t>Preu Net 1 ins. Falca 20" (extrapolable)* Resta programació</t>
  </si>
  <si>
    <t>Flaixbac</t>
  </si>
  <si>
    <t>Preu Net 1 ins. Falca 20" (extrapolable)* Dl-Dv (6h-11h) 
+Va de Barça</t>
  </si>
  <si>
    <t>Flaix FM</t>
  </si>
  <si>
    <t>Preu Net 1 ins. Falca 20" (extrapolable)* Dl-Dv (6h-11h)</t>
  </si>
  <si>
    <t>Ser Regional Cat.</t>
  </si>
  <si>
    <t>Preu Net 1 ins. Falca 20" (extrapolable)* Dl-Dv (6h-10h)</t>
  </si>
  <si>
    <t>Preu Net 1 ins. Falca 20" (extrapolable)* Dl-Dv (16h-20h)</t>
  </si>
  <si>
    <t>Ser</t>
  </si>
  <si>
    <t>Ser Catalunya</t>
  </si>
  <si>
    <t>Preu Net 1 ins. Falca 20" (extrapolable)* Dl-Dv (7h-12h)</t>
  </si>
  <si>
    <t>Los 40 Cat.</t>
  </si>
  <si>
    <t>Preu Net 1 ins. Falca 20" (extrapolable)* Dl-Dv (11h-21h)</t>
  </si>
  <si>
    <t>Los 40</t>
  </si>
  <si>
    <t>Dial Cat.</t>
  </si>
  <si>
    <t>Preu Net 1 ins. Falca 20" (extrapolable)* Dl-Dv (11h-23h)</t>
  </si>
  <si>
    <t>Dial</t>
  </si>
  <si>
    <t>Los 40 Classic Cat.</t>
  </si>
  <si>
    <t>Los 40 Classic</t>
  </si>
  <si>
    <t>Europa FM Cat.</t>
  </si>
  <si>
    <t>Preu Net 1 ins. Falca 20" (extrapolable)* Dl-Dv (14h-17h)</t>
  </si>
  <si>
    <t>Europa FM</t>
  </si>
  <si>
    <t>Onda Cero Cat.</t>
  </si>
  <si>
    <t>Preu Net 1 ins. Falca 20" (extrapolable)* Dl-Dv (14-15h)</t>
  </si>
  <si>
    <t>Onda Cero</t>
  </si>
  <si>
    <t>Melodia FM Cat.</t>
  </si>
  <si>
    <t>Preu Net 1 ins. Falca 20" (extrapolable)* Dl-Dv (10h-22h)</t>
  </si>
  <si>
    <t>Melodia FM</t>
  </si>
  <si>
    <t>Cadena 100 Cat.</t>
  </si>
  <si>
    <t>Preu Net 1 ins. Falca 20" (extrapolable)* Ds (9h-14h)</t>
  </si>
  <si>
    <t>Cadena 100</t>
  </si>
  <si>
    <t>Cope Cat.</t>
  </si>
  <si>
    <t>Preu Net 1 ins. Falca 20" (extrapolable)* Herrera en la Cope</t>
  </si>
  <si>
    <t>Cope</t>
  </si>
  <si>
    <t>Rock FM Cat.</t>
  </si>
  <si>
    <t>Preu Net 1 ins. Falca 20" (extrapolable)* Dl-Dv (6h-14,30h)</t>
  </si>
  <si>
    <t>Rock FM</t>
  </si>
  <si>
    <t>Ràdio Tele Taxi</t>
  </si>
  <si>
    <t>Kiss FM Cat.</t>
  </si>
  <si>
    <t>Preu Net 1 ins. Falca 20" (extrapolable)* Dl-Dv (11h-15h)</t>
  </si>
  <si>
    <t>Kiss FM</t>
  </si>
  <si>
    <t>Digital Hits</t>
  </si>
  <si>
    <t>Preu Net 1 ins. Falca 20" (extrapolable)* Dl-Dg (8h-20h)</t>
  </si>
  <si>
    <t>Ràdio Marca Bcn</t>
  </si>
  <si>
    <t>Preu Net 1 ins. Falca 20" (extrapolable)* Marcador (Dl-Dv)</t>
  </si>
  <si>
    <t>Ràdio Marca</t>
  </si>
  <si>
    <t>Los 40 Urban Bcn</t>
  </si>
  <si>
    <t>Los 40 Urban</t>
  </si>
  <si>
    <t>Altres emissores de ràdio d'àmbit català, espanyol i internacional</t>
  </si>
  <si>
    <t>Comissió d'agència FORMATS CONVENCIONALS* Ràdio</t>
  </si>
  <si>
    <t>Comissió d'agència FORMATS/ACCIONS ESPECIALS* Ràdio</t>
  </si>
  <si>
    <t>Webs grup CCMA</t>
  </si>
  <si>
    <t>CPM* Net Video In-Stream</t>
  </si>
  <si>
    <t>Webs grup ATRESMEDIA</t>
  </si>
  <si>
    <t>CPM* Net Preroll/Midroll espot 20"/25"</t>
  </si>
  <si>
    <t>CPM* Net Preroll/Midroll espot 30"</t>
  </si>
  <si>
    <t>Webs grup MEDIASET</t>
  </si>
  <si>
    <t>Movistar</t>
  </si>
  <si>
    <t>CPM* Net Preroll (Espot Únic)</t>
  </si>
  <si>
    <t>Spotify</t>
  </si>
  <si>
    <t>CPM* Net Falca+Cover</t>
  </si>
  <si>
    <t>Smartclip</t>
  </si>
  <si>
    <t>CPM* Net Preroll/Inread</t>
  </si>
  <si>
    <t>CPV* Net Preroll/Inread</t>
  </si>
  <si>
    <t>Sunmedia</t>
  </si>
  <si>
    <t>Teads</t>
  </si>
  <si>
    <t>Acuity</t>
  </si>
  <si>
    <t>Compra Programàtica</t>
  </si>
  <si>
    <t>CPM* Net Formats display IAB</t>
  </si>
  <si>
    <t>CPM* Net Video Preroll</t>
  </si>
  <si>
    <t>CPV* Net Video Preroll</t>
  </si>
  <si>
    <t>Facebook</t>
  </si>
  <si>
    <t>Instagram</t>
  </si>
  <si>
    <t>Twitter</t>
  </si>
  <si>
    <t>Google</t>
  </si>
  <si>
    <t>Altres Cercadors</t>
  </si>
  <si>
    <t>Youtube</t>
  </si>
  <si>
    <t>Webs grup GODÓ</t>
  </si>
  <si>
    <t>CPM* Net Doble Roba</t>
  </si>
  <si>
    <t>CPM* Net Preroll</t>
  </si>
  <si>
    <t>Webs grup HERMES</t>
  </si>
  <si>
    <t>Webs  grup ARA</t>
  </si>
  <si>
    <t>Webs grup PRISA</t>
  </si>
  <si>
    <t>Webs de 20Minutos.</t>
  </si>
  <si>
    <t>Webs de Publico.</t>
  </si>
  <si>
    <t>Webs d'ElNacional.</t>
  </si>
  <si>
    <t>Webs de NacioDigital.</t>
  </si>
  <si>
    <t>Webs de Vilaweb.</t>
  </si>
  <si>
    <t>Webs de l'ACPC</t>
  </si>
  <si>
    <t>Webs de l'AMIC</t>
  </si>
  <si>
    <t>Webs de l'APPEC</t>
  </si>
  <si>
    <t>TimeOut. (Bcn)</t>
  </si>
  <si>
    <t>Qualsevol site, xarxa social, cercador, exclusivista, influencer, plataforma i dispositiu d'àmbit català, espanyol i internacional</t>
  </si>
  <si>
    <t>FORMATS CONVENCIONALS* - Recàrrec Detallat a l'Acord Marc</t>
  </si>
  <si>
    <t>Recàrrec Màxim
Acord Marc</t>
  </si>
  <si>
    <t>Recàrrec
Expedient</t>
  </si>
  <si>
    <t>Qualsevol xarxa social, cercador o site d'àmbit català, espanyol i internacional</t>
  </si>
  <si>
    <t>TECNOLOGIA* - Cost Detallat a l'Acord Marc</t>
  </si>
  <si>
    <t>Concepte</t>
  </si>
  <si>
    <t>Tipologia
de compra</t>
  </si>
  <si>
    <t>COST TECNOLÒGIC</t>
  </si>
  <si>
    <t>CPM* Tecnologia Net per a Peces fins a 300 KB</t>
  </si>
  <si>
    <t>CPM* Tecnologia Net per a Peces fins a 2,2 MB</t>
  </si>
  <si>
    <t>CPM* Tecnologia Net per a Peces fins a 10 MB</t>
  </si>
  <si>
    <t>Tot el digital d'àmbit català, espanyol i internacional</t>
  </si>
  <si>
    <r>
      <rPr>
        <b/>
        <sz val="8"/>
        <color theme="1"/>
        <rFont val="Calibri"/>
        <family val="2"/>
        <scheme val="minor"/>
      </rPr>
      <t>*CPM:</t>
    </r>
    <r>
      <rPr>
        <sz val="8"/>
        <color theme="1"/>
        <rFont val="Calibri"/>
        <family val="2"/>
        <scheme val="minor"/>
      </rPr>
      <t xml:space="preserve"> cost per mil impressions.</t>
    </r>
  </si>
  <si>
    <r>
      <rPr>
        <b/>
        <sz val="8"/>
        <color theme="1"/>
        <rFont val="Calibri"/>
        <family val="2"/>
        <scheme val="minor"/>
      </rPr>
      <t>*CPV: c</t>
    </r>
    <r>
      <rPr>
        <sz val="8"/>
        <color theme="1"/>
        <rFont val="Calibri"/>
        <family val="2"/>
        <scheme val="minor"/>
      </rPr>
      <t>ost per visualització.</t>
    </r>
  </si>
  <si>
    <r>
      <rPr>
        <b/>
        <sz val="8"/>
        <color theme="1"/>
        <rFont val="Calibri"/>
        <family val="2"/>
        <scheme val="minor"/>
      </rPr>
      <t>*CPLC:</t>
    </r>
    <r>
      <rPr>
        <sz val="8"/>
        <color theme="1"/>
        <rFont val="Calibri"/>
        <family val="2"/>
        <scheme val="minor"/>
      </rPr>
      <t xml:space="preserve"> cost per link clic.</t>
    </r>
  </si>
  <si>
    <r>
      <rPr>
        <b/>
        <sz val="8"/>
        <color theme="1"/>
        <rFont val="Calibri"/>
        <family val="2"/>
        <scheme val="minor"/>
      </rPr>
      <t>*CPC:</t>
    </r>
    <r>
      <rPr>
        <sz val="8"/>
        <color theme="1"/>
        <rFont val="Calibri"/>
        <family val="2"/>
        <scheme val="minor"/>
      </rPr>
      <t xml:space="preserve"> cost per clic.</t>
    </r>
  </si>
  <si>
    <r>
      <rPr>
        <b/>
        <sz val="8"/>
        <color theme="1"/>
        <rFont val="Calibri"/>
        <family val="2"/>
        <scheme val="minor"/>
      </rPr>
      <t xml:space="preserve">*Segmentació 3 nivells: </t>
    </r>
    <r>
      <rPr>
        <sz val="8"/>
        <color theme="1"/>
        <rFont val="Calibri"/>
        <family val="2"/>
        <scheme val="minor"/>
      </rPr>
      <t>cost basat en una segmentació, per exemple, basada en criteri geogràfic, criteri sociodemogràfic i criteri d'interessos.</t>
    </r>
  </si>
  <si>
    <t>- Cal omplir totes les caselles en TARONJA (referents a l'Acord Marc) i en GROC (referents a l'Expedient actual).</t>
  </si>
  <si>
    <r>
      <t xml:space="preserve">*FORMATS CONVENCIONALS: </t>
    </r>
    <r>
      <rPr>
        <sz val="8"/>
        <color theme="1"/>
        <rFont val="Calibri"/>
        <family val="2"/>
        <scheme val="minor"/>
      </rPr>
      <t>s'entén per formats convencionals tots aquells formats (d'anunci i de contingut) que tenen una tarifa publicada a partir de la qual s'aplica un descompte.</t>
    </r>
  </si>
  <si>
    <r>
      <t xml:space="preserve">*FORMATS CONVENCIONALS: </t>
    </r>
    <r>
      <rPr>
        <sz val="8"/>
        <color theme="1"/>
        <rFont val="Calibri"/>
        <family val="2"/>
        <scheme val="minor"/>
      </rPr>
      <t>s'entén per formats convencionals tots aquells que tenen una tarifa publicada a partir de la qual s'aplica un descompte.</t>
    </r>
  </si>
  <si>
    <t>20Minutos.</t>
  </si>
  <si>
    <t>Publico.</t>
  </si>
  <si>
    <t>FORMATS CONVENCIONALS* - Preu o Cost detallat a l'Acord Marc</t>
  </si>
  <si>
    <t>Tarifa 2022</t>
  </si>
  <si>
    <t>(omplir)</t>
  </si>
  <si>
    <t>FORMATS CONVENCIONALS* - Descompte ALTRES</t>
  </si>
  <si>
    <t>IP</t>
  </si>
  <si>
    <t>IP Cat.</t>
  </si>
  <si>
    <t>Webs grup PRENSA IBÉRICA*</t>
  </si>
  <si>
    <t>Ara.</t>
  </si>
  <si>
    <r>
      <t xml:space="preserve">LaVanguardia.
</t>
    </r>
    <r>
      <rPr>
        <sz val="8"/>
        <rFont val="Calibri"/>
        <family val="2"/>
        <scheme val="minor"/>
      </rPr>
      <t>(grup GODÓ)</t>
    </r>
  </si>
  <si>
    <r>
      <t xml:space="preserve">ElPeriodico
</t>
    </r>
    <r>
      <rPr>
        <sz val="8"/>
        <rFont val="Calibri"/>
        <family val="2"/>
        <scheme val="minor"/>
      </rPr>
      <t>(grup PRENSA IBÉRICA*)</t>
    </r>
  </si>
  <si>
    <r>
      <t xml:space="preserve">ElPuntAvui.
</t>
    </r>
    <r>
      <rPr>
        <sz val="8"/>
        <rFont val="Calibri"/>
        <family val="2"/>
        <scheme val="minor"/>
      </rPr>
      <t>(grup HERMES)</t>
    </r>
  </si>
  <si>
    <r>
      <t xml:space="preserve">ElPais.
</t>
    </r>
    <r>
      <rPr>
        <sz val="8"/>
        <rFont val="Calibri"/>
        <family val="2"/>
        <scheme val="minor"/>
      </rPr>
      <t>(Webs grup PRISA)</t>
    </r>
  </si>
  <si>
    <t>CARAT</t>
  </si>
  <si>
    <t>GESMEDIA-ITANMEDIA</t>
  </si>
  <si>
    <t>HAVAS</t>
  </si>
  <si>
    <t>WAVEMAKER</t>
  </si>
  <si>
    <r>
      <t xml:space="preserve">*Preu/Cost net Expedient: </t>
    </r>
    <r>
      <rPr>
        <sz val="8"/>
        <color theme="1"/>
        <rFont val="Calibri"/>
        <family val="2"/>
        <scheme val="minor"/>
      </rPr>
      <t>correspon a l’import net resultant que inclou tots els descomptes i càrrecs, abans de la comissió d'agència i de l'IVA.</t>
    </r>
  </si>
  <si>
    <r>
      <t xml:space="preserve">*Descompte Expedient: </t>
    </r>
    <r>
      <rPr>
        <sz val="8"/>
        <rFont val="Calibri"/>
        <family val="2"/>
        <scheme val="minor"/>
      </rPr>
      <t>inclou tots els descomptes i càrrecs abans de la comissió d'agència i de l'IVA.</t>
    </r>
  </si>
  <si>
    <r>
      <t>*Preu/Cost net Expedient:</t>
    </r>
    <r>
      <rPr>
        <sz val="8"/>
        <color theme="1"/>
        <rFont val="Calibri"/>
        <family val="2"/>
        <scheme val="minor"/>
      </rPr>
      <t xml:space="preserve"> correspon a l’import net resultant que inclou tots els descomptes i càrrecs, abans de la comissió d'agència i de l'IVA.</t>
    </r>
  </si>
  <si>
    <t>Altres suports impresos d'àmbit català, espanyol i internacional</t>
  </si>
  <si>
    <r>
      <t xml:space="preserve">*Falca 20" (extrapolable): </t>
    </r>
    <r>
      <rPr>
        <sz val="8"/>
        <color theme="1"/>
        <rFont val="Calibri"/>
        <family val="2"/>
        <scheme val="minor"/>
      </rPr>
      <t>l'import unitari per falca de 20" és extrapolable a 25" i 30", proporcionalment (i a d'altres durades segons les equivalències en les polítiques comercials de les emissores).</t>
    </r>
  </si>
  <si>
    <r>
      <rPr>
        <b/>
        <sz val="8"/>
        <color theme="1"/>
        <rFont val="Calibri"/>
        <family val="2"/>
        <scheme val="minor"/>
      </rPr>
      <t xml:space="preserve">*grup PRENSA IBÉRICA: </t>
    </r>
    <r>
      <rPr>
        <sz val="8"/>
        <color theme="1"/>
        <rFont val="Calibri"/>
        <family val="2"/>
        <scheme val="minor"/>
      </rPr>
      <t>abans grup ZETA.</t>
    </r>
  </si>
  <si>
    <t>Tarifa 2023*</t>
  </si>
  <si>
    <t>Preu Net 1 ins. Falca 20" (extrapolable)*Dl-Dv (8h-12h)</t>
  </si>
  <si>
    <t>Preu Net 1 ins. Falca 20" (extrapolable)*Dl-Dv (12h-24h)</t>
  </si>
  <si>
    <t>Tarifa 2023</t>
  </si>
  <si>
    <t>El Culturista</t>
  </si>
  <si>
    <t>Cuina (directe)</t>
  </si>
  <si>
    <t>CPM* Net Roba 300 x 300</t>
  </si>
  <si>
    <r>
      <t xml:space="preserve">Cuina. </t>
    </r>
    <r>
      <rPr>
        <sz val="8"/>
        <color theme="1"/>
        <rFont val="Calibri"/>
        <family val="2"/>
        <scheme val="minor"/>
      </rPr>
      <t>(grup ABACUS)</t>
    </r>
  </si>
  <si>
    <t>Grup ABACUS</t>
  </si>
  <si>
    <t>ElCulturista.</t>
  </si>
  <si>
    <r>
      <t xml:space="preserve">Preu Net 1 </t>
    </r>
    <r>
      <rPr>
        <u/>
        <sz val="8"/>
        <color theme="1"/>
        <rFont val="Calibri"/>
        <family val="2"/>
        <scheme val="minor"/>
      </rPr>
      <t>Quinzena</t>
    </r>
    <r>
      <rPr>
        <sz val="8"/>
        <color theme="1"/>
        <rFont val="Calibri"/>
        <family val="2"/>
        <scheme val="minor"/>
      </rPr>
      <t xml:space="preserve"> Doble Roba (Portada + Rotació)</t>
    </r>
  </si>
  <si>
    <t>CPM* Net Diversos Formats Display</t>
  </si>
  <si>
    <t>Descompte mínim per a la resta de FORMATS CONVENCIONALS*</t>
  </si>
  <si>
    <t>CPV* Net Page Post Video segmentació 3 nivells*</t>
  </si>
  <si>
    <t>CPM* Net Story segmentació 3 nivells*</t>
  </si>
  <si>
    <t>CPV* Net Video Card segmentació 3 nivells*</t>
  </si>
  <si>
    <t>CPC* Net Enllaç Patrocinat segmentació 3 nivells:</t>
  </si>
  <si>
    <t>CPM* Net Google Ads segmentació 3 nivells:</t>
  </si>
  <si>
    <t>CPV* Net True View segmentació 3 nivells*</t>
  </si>
  <si>
    <t>CPM* Net Preroll segmentació 3 nivells*</t>
  </si>
  <si>
    <r>
      <t xml:space="preserve">Descompte </t>
    </r>
    <r>
      <rPr>
        <u/>
        <sz val="8"/>
        <color theme="1"/>
        <rFont val="Calibri"/>
        <family val="2"/>
        <scheme val="minor"/>
      </rPr>
      <t>Mínim</t>
    </r>
    <r>
      <rPr>
        <sz val="8"/>
        <color theme="1"/>
        <rFont val="Calibri"/>
        <family val="2"/>
        <scheme val="minor"/>
      </rPr>
      <t xml:space="preserve"> per a qualsevol altre FORMAT CONVENCIONAL* no especificat</t>
    </r>
  </si>
  <si>
    <r>
      <t xml:space="preserve">Recàrrec </t>
    </r>
    <r>
      <rPr>
        <u/>
        <sz val="8"/>
        <color theme="1"/>
        <rFont val="Calibri"/>
        <family val="2"/>
        <scheme val="minor"/>
      </rPr>
      <t>Màxim</t>
    </r>
    <r>
      <rPr>
        <sz val="8"/>
        <color theme="1"/>
        <rFont val="Calibri"/>
        <family val="2"/>
        <scheme val="minor"/>
      </rPr>
      <t xml:space="preserve"> per a qualsevol compra que impliqui una segmentació de 4 o + nivells</t>
    </r>
  </si>
  <si>
    <r>
      <t xml:space="preserve">Descompte </t>
    </r>
    <r>
      <rPr>
        <u/>
        <sz val="8"/>
        <color theme="1"/>
        <rFont val="Calibri"/>
        <family val="2"/>
        <scheme val="minor"/>
      </rPr>
      <t>Mínim</t>
    </r>
    <r>
      <rPr>
        <sz val="8"/>
        <color theme="1"/>
        <rFont val="Calibri"/>
        <family val="2"/>
        <scheme val="minor"/>
      </rPr>
      <t xml:space="preserve"> per a qualsevol altre FORMAT CONVENCIONAL*</t>
    </r>
  </si>
  <si>
    <t>Descompte Mínim per a la resta de FORMATS CONVENCIONALS* (NO extrapolables de 20") Tota la graella</t>
  </si>
  <si>
    <t>Descompte Mínim per a la resta de FORMATS CONVENCIONALS*</t>
  </si>
  <si>
    <t>Descompte Mínim per a qualsevol FORMAT CONVENCIONAL*</t>
  </si>
  <si>
    <t>Preu Net 1 inserció Pàgina Preferent Color Senar</t>
  </si>
  <si>
    <t>Vadegust.</t>
  </si>
  <si>
    <t>Mammaproof.</t>
  </si>
  <si>
    <r>
      <t xml:space="preserve">Preu Net 1 </t>
    </r>
    <r>
      <rPr>
        <u/>
        <sz val="8"/>
        <color theme="1"/>
        <rFont val="Calibri"/>
        <family val="2"/>
        <scheme val="minor"/>
      </rPr>
      <t>Mes</t>
    </r>
    <r>
      <rPr>
        <sz val="8"/>
        <color theme="1"/>
        <rFont val="Calibri"/>
        <family val="2"/>
        <scheme val="minor"/>
      </rPr>
      <t xml:space="preserve"> Doble Roba (Portada + Rotació)</t>
    </r>
  </si>
  <si>
    <t>televisió</t>
  </si>
  <si>
    <t>imprès</t>
  </si>
  <si>
    <t>ràdio</t>
  </si>
  <si>
    <t>total PUNTS</t>
  </si>
  <si>
    <t>digital</t>
  </si>
  <si>
    <t>Exp. AG-2023-1279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</si>
</sst>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#,##0.00\ &quot;€&quot;"/>
    <numFmt numFmtId="165" formatCode="0.000"/>
    <numFmt numFmtId="166" formatCode="0.000000"/>
    <numFmt numFmtId="167" formatCode="_-* #,##0.000\ &quot;€&quot;_-;\-* #,##0.000\ &quot;€&quot;_-;_-* &quot;-&quot;?\ &quot;€&quot;_-;_-@_-"/>
    <numFmt numFmtId="168" formatCode="#,##0.0000\ &quot;€&quot;"/>
    <numFmt numFmtId="169" formatCode="#,##0.000\ &quot;€&quot;"/>
    <numFmt numFmtId="170" formatCode="0.0000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0000FF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i/>
      <sz val="6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i/>
      <sz val="8"/>
      <color theme="0" tint="-0.499984740745262"/>
      <name val="Calibri"/>
      <family val="2"/>
      <scheme val="minor"/>
    </font>
    <font>
      <b/>
      <i/>
      <sz val="8"/>
      <color rgb="FF0000FF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rgb="FF0000FF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rgb="FF00B05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Trellis">
        <fgColor theme="6"/>
        <bgColor theme="0"/>
      </patternFill>
    </fill>
    <fill>
      <patternFill patternType="lightTrellis">
        <fgColor theme="6"/>
        <bgColor theme="2"/>
      </patternFill>
    </fill>
    <fill>
      <patternFill patternType="lightTrellis">
        <fgColor theme="6"/>
        <bgColor theme="8" tint="0.79998168889431442"/>
      </patternFill>
    </fill>
    <fill>
      <patternFill patternType="lightTrellis">
        <fgColor theme="6"/>
        <bgColor theme="0" tint="-0.14999847407452621"/>
      </patternFill>
    </fill>
    <fill>
      <patternFill patternType="lightTrellis">
        <fgColor theme="6"/>
      </patternFill>
    </fill>
    <fill>
      <patternFill patternType="solid">
        <fgColor theme="1"/>
        <bgColor theme="6"/>
      </patternFill>
    </fill>
    <fill>
      <patternFill patternType="solid">
        <fgColor indexed="65"/>
        <bgColor indexed="64"/>
      </patternFill>
    </fill>
    <fill>
      <patternFill patternType="lightTrellis">
        <fgColor theme="6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1">
    <xf numFmtId="0" fontId="0" fillId="0" borderId="0" xfId="0"/>
    <xf numFmtId="0" fontId="0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5" fontId="13" fillId="2" borderId="0" xfId="0" applyNumberFormat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44" fontId="14" fillId="2" borderId="0" xfId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165" fontId="17" fillId="4" borderId="1" xfId="0" applyNumberFormat="1" applyFont="1" applyFill="1" applyBorder="1" applyAlignment="1">
      <alignment vertical="top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165" fontId="19" fillId="2" borderId="4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0" fontId="11" fillId="2" borderId="4" xfId="2" applyNumberFormat="1" applyFont="1" applyFill="1" applyBorder="1" applyAlignment="1">
      <alignment horizontal="center" vertical="center" wrapText="1"/>
    </xf>
    <xf numFmtId="10" fontId="19" fillId="2" borderId="4" xfId="0" applyNumberFormat="1" applyFont="1" applyFill="1" applyBorder="1" applyAlignment="1">
      <alignment horizontal="center" vertical="center" wrapText="1"/>
    </xf>
    <xf numFmtId="44" fontId="21" fillId="2" borderId="4" xfId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top"/>
    </xf>
    <xf numFmtId="0" fontId="20" fillId="2" borderId="4" xfId="0" applyFont="1" applyFill="1" applyBorder="1" applyAlignment="1">
      <alignment vertical="top" wrapText="1"/>
    </xf>
    <xf numFmtId="0" fontId="18" fillId="2" borderId="4" xfId="0" applyFont="1" applyFill="1" applyBorder="1" applyAlignment="1">
      <alignment vertical="top" wrapText="1"/>
    </xf>
    <xf numFmtId="164" fontId="23" fillId="4" borderId="4" xfId="1" quotePrefix="1" applyNumberFormat="1" applyFont="1" applyFill="1" applyBorder="1" applyAlignment="1">
      <alignment horizontal="right" vertical="top" wrapText="1"/>
    </xf>
    <xf numFmtId="164" fontId="24" fillId="5" borderId="4" xfId="1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20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Border="1"/>
    <xf numFmtId="0" fontId="16" fillId="2" borderId="0" xfId="0" applyFont="1" applyFill="1" applyAlignment="1">
      <alignment vertical="center"/>
    </xf>
    <xf numFmtId="44" fontId="14" fillId="4" borderId="2" xfId="1" applyFont="1" applyFill="1" applyBorder="1" applyAlignment="1">
      <alignment horizontal="left" vertical="center" wrapText="1"/>
    </xf>
    <xf numFmtId="0" fontId="17" fillId="0" borderId="0" xfId="0" applyFont="1" applyAlignment="1">
      <alignment vertical="top"/>
    </xf>
    <xf numFmtId="0" fontId="16" fillId="2" borderId="0" xfId="0" applyFont="1" applyFill="1" applyBorder="1" applyAlignment="1">
      <alignment vertical="center"/>
    </xf>
    <xf numFmtId="0" fontId="11" fillId="2" borderId="4" xfId="0" applyFont="1" applyFill="1" applyBorder="1" applyAlignment="1">
      <alignment vertical="top" wrapText="1"/>
    </xf>
    <xf numFmtId="44" fontId="27" fillId="4" borderId="2" xfId="1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164" fontId="11" fillId="2" borderId="4" xfId="1" applyNumberFormat="1" applyFont="1" applyFill="1" applyBorder="1" applyAlignment="1">
      <alignment horizontal="center" vertical="center" wrapText="1"/>
    </xf>
    <xf numFmtId="10" fontId="21" fillId="2" borderId="4" xfId="2" applyNumberFormat="1" applyFont="1" applyFill="1" applyBorder="1" applyAlignment="1">
      <alignment horizontal="center" vertical="center" wrapText="1"/>
    </xf>
    <xf numFmtId="10" fontId="23" fillId="4" borderId="4" xfId="2" applyNumberFormat="1" applyFont="1" applyFill="1" applyBorder="1" applyAlignment="1">
      <alignment horizontal="center" vertical="top"/>
    </xf>
    <xf numFmtId="10" fontId="24" fillId="5" borderId="4" xfId="2" applyNumberFormat="1" applyFont="1" applyFill="1" applyBorder="1" applyAlignment="1">
      <alignment horizontal="center" vertical="top"/>
    </xf>
    <xf numFmtId="165" fontId="23" fillId="2" borderId="4" xfId="0" applyNumberFormat="1" applyFont="1" applyFill="1" applyBorder="1" applyAlignment="1">
      <alignment horizontal="center" vertical="top"/>
    </xf>
    <xf numFmtId="164" fontId="21" fillId="2" borderId="0" xfId="1" applyNumberFormat="1" applyFont="1" applyFill="1" applyBorder="1" applyAlignment="1">
      <alignment horizontal="right" vertical="top" wrapText="1"/>
    </xf>
    <xf numFmtId="0" fontId="11" fillId="2" borderId="4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vertical="center"/>
    </xf>
    <xf numFmtId="165" fontId="28" fillId="2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 wrapText="1"/>
    </xf>
    <xf numFmtId="10" fontId="28" fillId="2" borderId="0" xfId="0" applyNumberFormat="1" applyFont="1" applyFill="1" applyBorder="1" applyAlignment="1">
      <alignment horizontal="center" vertical="center" wrapText="1"/>
    </xf>
    <xf numFmtId="164" fontId="29" fillId="2" borderId="0" xfId="1" applyNumberFormat="1" applyFont="1" applyFill="1" applyBorder="1" applyAlignment="1">
      <alignment horizontal="right" vertical="center" wrapText="1"/>
    </xf>
    <xf numFmtId="10" fontId="8" fillId="2" borderId="0" xfId="0" applyNumberFormat="1" applyFont="1" applyFill="1" applyBorder="1" applyAlignment="1">
      <alignment horizontal="center" vertical="center"/>
    </xf>
    <xf numFmtId="10" fontId="29" fillId="2" borderId="0" xfId="2" applyNumberFormat="1" applyFont="1" applyFill="1" applyBorder="1" applyAlignment="1">
      <alignment horizontal="center" vertical="center"/>
    </xf>
    <xf numFmtId="164" fontId="29" fillId="2" borderId="0" xfId="1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top"/>
    </xf>
    <xf numFmtId="165" fontId="17" fillId="7" borderId="1" xfId="0" applyNumberFormat="1" applyFont="1" applyFill="1" applyBorder="1" applyAlignment="1">
      <alignment vertical="top"/>
    </xf>
    <xf numFmtId="0" fontId="16" fillId="7" borderId="5" xfId="0" applyFont="1" applyFill="1" applyBorder="1" applyAlignment="1">
      <alignment horizontal="center" vertical="top" wrapText="1"/>
    </xf>
    <xf numFmtId="164" fontId="16" fillId="7" borderId="2" xfId="0" applyNumberFormat="1" applyFont="1" applyFill="1" applyBorder="1" applyAlignment="1">
      <alignment horizontal="right" vertical="top" wrapText="1"/>
    </xf>
    <xf numFmtId="10" fontId="17" fillId="7" borderId="3" xfId="0" applyNumberFormat="1" applyFont="1" applyFill="1" applyBorder="1" applyAlignment="1">
      <alignment vertical="top" wrapText="1"/>
    </xf>
    <xf numFmtId="164" fontId="4" fillId="2" borderId="0" xfId="1" applyNumberFormat="1" applyFont="1" applyFill="1" applyBorder="1" applyAlignment="1">
      <alignment horizontal="right" vertical="center"/>
    </xf>
    <xf numFmtId="165" fontId="19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 wrapText="1"/>
    </xf>
    <xf numFmtId="10" fontId="21" fillId="2" borderId="4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vertical="center" wrapText="1"/>
    </xf>
    <xf numFmtId="165" fontId="18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44" fontId="21" fillId="2" borderId="0" xfId="1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6" fillId="2" borderId="1" xfId="0" applyFont="1" applyFill="1" applyBorder="1" applyAlignment="1">
      <alignment horizontal="left" vertical="top"/>
    </xf>
    <xf numFmtId="165" fontId="23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24" fillId="2" borderId="0" xfId="2" applyNumberFormat="1" applyFont="1" applyFill="1" applyBorder="1" applyAlignment="1">
      <alignment horizontal="right" vertical="center"/>
    </xf>
    <xf numFmtId="10" fontId="21" fillId="2" borderId="0" xfId="1" applyNumberFormat="1" applyFont="1" applyFill="1" applyBorder="1" applyAlignment="1">
      <alignment horizontal="center" vertical="center"/>
    </xf>
    <xf numFmtId="10" fontId="21" fillId="2" borderId="0" xfId="1" quotePrefix="1" applyNumberFormat="1" applyFont="1" applyFill="1" applyBorder="1" applyAlignment="1">
      <alignment horizontal="right" vertical="center"/>
    </xf>
    <xf numFmtId="164" fontId="20" fillId="2" borderId="0" xfId="0" applyNumberFormat="1" applyFont="1" applyFill="1" applyBorder="1" applyAlignment="1">
      <alignment horizontal="right" vertical="center"/>
    </xf>
    <xf numFmtId="0" fontId="25" fillId="2" borderId="0" xfId="0" applyFont="1" applyFill="1" applyBorder="1" applyAlignment="1">
      <alignment vertical="top"/>
    </xf>
    <xf numFmtId="0" fontId="20" fillId="2" borderId="0" xfId="0" applyFont="1" applyFill="1" applyBorder="1" applyAlignment="1">
      <alignment horizontal="left" vertical="top" wrapText="1"/>
    </xf>
    <xf numFmtId="0" fontId="30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left" vertical="top" wrapText="1"/>
    </xf>
    <xf numFmtId="165" fontId="20" fillId="2" borderId="0" xfId="0" applyNumberFormat="1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right" vertical="top" wrapText="1"/>
    </xf>
    <xf numFmtId="10" fontId="20" fillId="2" borderId="0" xfId="1" applyNumberFormat="1" applyFont="1" applyFill="1" applyBorder="1" applyAlignment="1">
      <alignment horizontal="left" vertical="top" wrapText="1"/>
    </xf>
    <xf numFmtId="10" fontId="20" fillId="2" borderId="0" xfId="0" applyNumberFormat="1" applyFont="1" applyFill="1" applyBorder="1" applyAlignment="1">
      <alignment horizontal="left" vertical="top" wrapText="1"/>
    </xf>
    <xf numFmtId="164" fontId="20" fillId="2" borderId="0" xfId="1" applyNumberFormat="1" applyFont="1" applyFill="1" applyBorder="1" applyAlignment="1">
      <alignment horizontal="right" vertical="top"/>
    </xf>
    <xf numFmtId="164" fontId="20" fillId="2" borderId="0" xfId="1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vertical="center" wrapText="1"/>
    </xf>
    <xf numFmtId="164" fontId="14" fillId="2" borderId="2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vertical="top"/>
    </xf>
    <xf numFmtId="0" fontId="6" fillId="4" borderId="2" xfId="0" applyFont="1" applyFill="1" applyBorder="1" applyAlignment="1">
      <alignment horizontal="left" vertical="center" wrapText="1"/>
    </xf>
    <xf numFmtId="164" fontId="6" fillId="4" borderId="2" xfId="0" quotePrefix="1" applyNumberFormat="1" applyFont="1" applyFill="1" applyBorder="1" applyAlignment="1">
      <alignment horizontal="right" vertical="center"/>
    </xf>
    <xf numFmtId="10" fontId="23" fillId="4" borderId="2" xfId="2" applyNumberFormat="1" applyFont="1" applyFill="1" applyBorder="1" applyAlignment="1">
      <alignment horizontal="center" vertical="center"/>
    </xf>
    <xf numFmtId="164" fontId="24" fillId="4" borderId="3" xfId="1" quotePrefix="1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top"/>
    </xf>
    <xf numFmtId="164" fontId="6" fillId="6" borderId="4" xfId="0" quotePrefix="1" applyNumberFormat="1" applyFont="1" applyFill="1" applyBorder="1" applyAlignment="1">
      <alignment horizontal="right" vertical="top"/>
    </xf>
    <xf numFmtId="164" fontId="6" fillId="2" borderId="0" xfId="0" applyNumberFormat="1" applyFont="1" applyFill="1" applyAlignment="1">
      <alignment horizontal="right" vertical="top"/>
    </xf>
    <xf numFmtId="44" fontId="20" fillId="2" borderId="0" xfId="1" applyFont="1" applyFill="1" applyBorder="1" applyAlignment="1">
      <alignment vertical="top"/>
    </xf>
    <xf numFmtId="44" fontId="20" fillId="2" borderId="0" xfId="1" applyFont="1" applyFill="1" applyAlignment="1">
      <alignment vertical="top"/>
    </xf>
    <xf numFmtId="44" fontId="20" fillId="2" borderId="0" xfId="1" applyFont="1" applyFill="1" applyAlignment="1">
      <alignment vertical="center"/>
    </xf>
    <xf numFmtId="0" fontId="6" fillId="2" borderId="0" xfId="0" applyFont="1" applyFill="1" applyBorder="1" applyAlignment="1">
      <alignment horizontal="left" vertical="top" wrapText="1"/>
    </xf>
    <xf numFmtId="164" fontId="6" fillId="2" borderId="0" xfId="0" quotePrefix="1" applyNumberFormat="1" applyFont="1" applyFill="1" applyBorder="1" applyAlignment="1">
      <alignment horizontal="right" vertical="top"/>
    </xf>
    <xf numFmtId="10" fontId="23" fillId="2" borderId="0" xfId="2" applyNumberFormat="1" applyFont="1" applyFill="1" applyBorder="1" applyAlignment="1">
      <alignment horizontal="center" vertical="top"/>
    </xf>
    <xf numFmtId="10" fontId="24" fillId="2" borderId="0" xfId="2" applyNumberFormat="1" applyFont="1" applyFill="1" applyBorder="1" applyAlignment="1">
      <alignment horizontal="center" vertical="top"/>
    </xf>
    <xf numFmtId="164" fontId="6" fillId="2" borderId="0" xfId="0" applyNumberFormat="1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10" fontId="18" fillId="2" borderId="0" xfId="2" applyNumberFormat="1" applyFont="1" applyFill="1" applyAlignment="1">
      <alignment horizontal="center" vertical="center"/>
    </xf>
    <xf numFmtId="164" fontId="29" fillId="2" borderId="0" xfId="0" applyNumberFormat="1" applyFont="1" applyFill="1" applyBorder="1" applyAlignment="1">
      <alignment horizontal="right" vertical="center" wrapText="1"/>
    </xf>
    <xf numFmtId="10" fontId="29" fillId="2" borderId="0" xfId="0" applyNumberFormat="1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horizontal="center" vertical="top"/>
    </xf>
    <xf numFmtId="164" fontId="18" fillId="2" borderId="0" xfId="1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4" fontId="27" fillId="2" borderId="2" xfId="1" applyNumberFormat="1" applyFont="1" applyFill="1" applyBorder="1" applyAlignment="1">
      <alignment horizontal="right" vertical="center" wrapText="1"/>
    </xf>
    <xf numFmtId="10" fontId="14" fillId="2" borderId="2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164" fontId="16" fillId="2" borderId="0" xfId="0" applyNumberFormat="1" applyFont="1" applyFill="1" applyAlignment="1">
      <alignment horizontal="right" vertical="center"/>
    </xf>
    <xf numFmtId="10" fontId="17" fillId="2" borderId="0" xfId="1" applyNumberFormat="1" applyFont="1" applyFill="1" applyAlignment="1">
      <alignment vertical="center"/>
    </xf>
    <xf numFmtId="10" fontId="16" fillId="2" borderId="0" xfId="0" applyNumberFormat="1" applyFont="1" applyFill="1" applyAlignment="1">
      <alignment vertical="center"/>
    </xf>
    <xf numFmtId="164" fontId="31" fillId="2" borderId="0" xfId="0" applyNumberFormat="1" applyFont="1" applyFill="1" applyBorder="1" applyAlignment="1">
      <alignment horizontal="right" vertical="center" wrapText="1"/>
    </xf>
    <xf numFmtId="0" fontId="31" fillId="4" borderId="5" xfId="0" applyFont="1" applyFill="1" applyBorder="1" applyAlignment="1">
      <alignment horizontal="left" vertical="center" wrapText="1"/>
    </xf>
    <xf numFmtId="164" fontId="31" fillId="4" borderId="5" xfId="0" quotePrefix="1" applyNumberFormat="1" applyFont="1" applyFill="1" applyBorder="1" applyAlignment="1">
      <alignment horizontal="right" vertical="center"/>
    </xf>
    <xf numFmtId="10" fontId="15" fillId="4" borderId="5" xfId="2" applyNumberFormat="1" applyFont="1" applyFill="1" applyBorder="1" applyAlignment="1">
      <alignment horizontal="center" vertical="center"/>
    </xf>
    <xf numFmtId="164" fontId="26" fillId="4" borderId="9" xfId="1" quotePrefix="1" applyNumberFormat="1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left" vertical="top"/>
    </xf>
    <xf numFmtId="164" fontId="6" fillId="2" borderId="4" xfId="1" applyNumberFormat="1" applyFont="1" applyFill="1" applyBorder="1" applyAlignment="1">
      <alignment horizontal="right" vertical="top"/>
    </xf>
    <xf numFmtId="10" fontId="23" fillId="4" borderId="4" xfId="0" applyNumberFormat="1" applyFont="1" applyFill="1" applyBorder="1" applyAlignment="1">
      <alignment horizontal="center" vertical="top"/>
    </xf>
    <xf numFmtId="0" fontId="6" fillId="2" borderId="7" xfId="0" applyFont="1" applyFill="1" applyBorder="1" applyAlignment="1">
      <alignment vertical="top"/>
    </xf>
    <xf numFmtId="0" fontId="18" fillId="2" borderId="4" xfId="0" applyFont="1" applyFill="1" applyBorder="1" applyAlignment="1">
      <alignment horizontal="left" vertical="top" wrapText="1"/>
    </xf>
    <xf numFmtId="164" fontId="18" fillId="6" borderId="4" xfId="1" quotePrefix="1" applyNumberFormat="1" applyFont="1" applyFill="1" applyBorder="1" applyAlignment="1">
      <alignment horizontal="right" vertical="top"/>
    </xf>
    <xf numFmtId="164" fontId="24" fillId="2" borderId="0" xfId="0" applyNumberFormat="1" applyFont="1" applyFill="1" applyAlignment="1">
      <alignment horizontal="right" vertical="top"/>
    </xf>
    <xf numFmtId="0" fontId="11" fillId="2" borderId="0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18" fillId="2" borderId="10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top" wrapText="1"/>
    </xf>
    <xf numFmtId="164" fontId="31" fillId="2" borderId="0" xfId="0" quotePrefix="1" applyNumberFormat="1" applyFont="1" applyFill="1" applyBorder="1" applyAlignment="1">
      <alignment horizontal="right" vertical="top"/>
    </xf>
    <xf numFmtId="10" fontId="15" fillId="2" borderId="0" xfId="2" applyNumberFormat="1" applyFont="1" applyFill="1" applyBorder="1" applyAlignment="1">
      <alignment horizontal="center" vertical="top"/>
    </xf>
    <xf numFmtId="10" fontId="26" fillId="2" borderId="0" xfId="2" applyNumberFormat="1" applyFont="1" applyFill="1" applyBorder="1" applyAlignment="1">
      <alignment horizontal="center" vertical="top"/>
    </xf>
    <xf numFmtId="0" fontId="16" fillId="2" borderId="0" xfId="0" applyFont="1" applyFill="1" applyAlignment="1">
      <alignment vertical="top"/>
    </xf>
    <xf numFmtId="164" fontId="6" fillId="6" borderId="4" xfId="1" quotePrefix="1" applyNumberFormat="1" applyFont="1" applyFill="1" applyBorder="1" applyAlignment="1">
      <alignment horizontal="right" vertical="top"/>
    </xf>
    <xf numFmtId="10" fontId="33" fillId="2" borderId="0" xfId="0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right" vertical="center" wrapText="1"/>
    </xf>
    <xf numFmtId="10" fontId="34" fillId="2" borderId="0" xfId="0" applyNumberFormat="1" applyFont="1" applyFill="1" applyBorder="1" applyAlignment="1">
      <alignment horizontal="center" vertical="center"/>
    </xf>
    <xf numFmtId="10" fontId="4" fillId="2" borderId="0" xfId="2" applyNumberFormat="1" applyFont="1" applyFill="1" applyBorder="1" applyAlignment="1">
      <alignment horizontal="center" vertical="center"/>
    </xf>
    <xf numFmtId="164" fontId="18" fillId="2" borderId="0" xfId="2" applyNumberFormat="1" applyFont="1" applyFill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/>
    </xf>
    <xf numFmtId="165" fontId="13" fillId="2" borderId="1" xfId="0" applyNumberFormat="1" applyFont="1" applyFill="1" applyBorder="1" applyAlignment="1">
      <alignment horizontal="left" vertical="center" wrapText="1"/>
    </xf>
    <xf numFmtId="44" fontId="16" fillId="2" borderId="0" xfId="1" applyFont="1" applyFill="1" applyAlignment="1">
      <alignment vertical="center"/>
    </xf>
    <xf numFmtId="0" fontId="15" fillId="2" borderId="0" xfId="0" applyFont="1" applyFill="1" applyAlignment="1">
      <alignment vertical="center"/>
    </xf>
    <xf numFmtId="165" fontId="18" fillId="2" borderId="0" xfId="0" applyNumberFormat="1" applyFont="1" applyFill="1" applyBorder="1" applyAlignment="1">
      <alignment vertical="top"/>
    </xf>
    <xf numFmtId="44" fontId="16" fillId="2" borderId="0" xfId="1" applyFont="1" applyFill="1" applyBorder="1" applyAlignment="1">
      <alignment vertical="center" wrapText="1"/>
    </xf>
    <xf numFmtId="44" fontId="15" fillId="2" borderId="0" xfId="1" quotePrefix="1" applyFont="1" applyFill="1" applyBorder="1" applyAlignment="1">
      <alignment horizontal="right" vertical="center" wrapText="1"/>
    </xf>
    <xf numFmtId="0" fontId="16" fillId="2" borderId="0" xfId="0" applyFont="1" applyFill="1" applyBorder="1"/>
    <xf numFmtId="10" fontId="23" fillId="4" borderId="4" xfId="1" quotePrefix="1" applyNumberFormat="1" applyFont="1" applyFill="1" applyBorder="1" applyAlignment="1">
      <alignment horizontal="center" vertical="top" wrapText="1"/>
    </xf>
    <xf numFmtId="10" fontId="24" fillId="5" borderId="4" xfId="0" quotePrefix="1" applyNumberFormat="1" applyFont="1" applyFill="1" applyBorder="1" applyAlignment="1">
      <alignment horizontal="center" vertical="top" wrapText="1"/>
    </xf>
    <xf numFmtId="164" fontId="24" fillId="6" borderId="4" xfId="1" quotePrefix="1" applyNumberFormat="1" applyFont="1" applyFill="1" applyBorder="1" applyAlignment="1">
      <alignment horizontal="right" vertical="top" wrapText="1"/>
    </xf>
    <xf numFmtId="164" fontId="24" fillId="6" borderId="4" xfId="1" quotePrefix="1" applyNumberFormat="1" applyFont="1" applyFill="1" applyBorder="1" applyAlignment="1">
      <alignment horizontal="right" vertical="top"/>
    </xf>
    <xf numFmtId="164" fontId="19" fillId="2" borderId="0" xfId="1" applyNumberFormat="1" applyFont="1" applyFill="1" applyBorder="1" applyAlignment="1">
      <alignment vertical="center" wrapText="1"/>
    </xf>
    <xf numFmtId="10" fontId="19" fillId="2" borderId="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/>
    </xf>
    <xf numFmtId="0" fontId="2" fillId="4" borderId="3" xfId="0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top" wrapText="1"/>
    </xf>
    <xf numFmtId="10" fontId="19" fillId="2" borderId="0" xfId="1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2" borderId="0" xfId="0" applyFill="1"/>
    <xf numFmtId="165" fontId="19" fillId="2" borderId="0" xfId="0" applyNumberFormat="1" applyFont="1" applyFill="1" applyBorder="1" applyAlignment="1">
      <alignment horizontal="center" vertical="center"/>
    </xf>
    <xf numFmtId="164" fontId="6" fillId="2" borderId="4" xfId="1" quotePrefix="1" applyNumberFormat="1" applyFont="1" applyFill="1" applyBorder="1" applyAlignment="1">
      <alignment horizontal="right" vertical="top" wrapText="1"/>
    </xf>
    <xf numFmtId="164" fontId="6" fillId="6" borderId="4" xfId="1" quotePrefix="1" applyNumberFormat="1" applyFont="1" applyFill="1" applyBorder="1" applyAlignment="1">
      <alignment horizontal="right" vertical="top" wrapText="1"/>
    </xf>
    <xf numFmtId="44" fontId="6" fillId="2" borderId="0" xfId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164" fontId="18" fillId="6" borderId="4" xfId="0" quotePrefix="1" applyNumberFormat="1" applyFont="1" applyFill="1" applyBorder="1" applyAlignment="1">
      <alignment horizontal="center" vertical="center"/>
    </xf>
    <xf numFmtId="164" fontId="18" fillId="6" borderId="4" xfId="0" quotePrefix="1" applyNumberFormat="1" applyFont="1" applyFill="1" applyBorder="1" applyAlignment="1">
      <alignment horizontal="center" vertical="top"/>
    </xf>
    <xf numFmtId="165" fontId="17" fillId="7" borderId="8" xfId="0" applyNumberFormat="1" applyFont="1" applyFill="1" applyBorder="1" applyAlignment="1">
      <alignment vertical="top"/>
    </xf>
    <xf numFmtId="0" fontId="18" fillId="2" borderId="3" xfId="0" applyFont="1" applyFill="1" applyBorder="1" applyAlignment="1">
      <alignment vertical="center"/>
    </xf>
    <xf numFmtId="0" fontId="20" fillId="2" borderId="2" xfId="0" applyFont="1" applyFill="1" applyBorder="1" applyAlignment="1">
      <alignment vertical="top"/>
    </xf>
    <xf numFmtId="0" fontId="18" fillId="2" borderId="3" xfId="0" applyFont="1" applyFill="1" applyBorder="1" applyAlignment="1">
      <alignment vertical="top"/>
    </xf>
    <xf numFmtId="0" fontId="20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right" vertical="center"/>
    </xf>
    <xf numFmtId="10" fontId="24" fillId="4" borderId="2" xfId="2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top" wrapText="1"/>
    </xf>
    <xf numFmtId="0" fontId="16" fillId="7" borderId="5" xfId="0" applyFont="1" applyFill="1" applyBorder="1" applyAlignment="1">
      <alignment horizontal="center" vertical="top"/>
    </xf>
    <xf numFmtId="44" fontId="31" fillId="4" borderId="2" xfId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7" fillId="4" borderId="2" xfId="0" applyNumberFormat="1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165" fontId="17" fillId="7" borderId="5" xfId="0" applyNumberFormat="1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center" wrapText="1"/>
    </xf>
    <xf numFmtId="165" fontId="17" fillId="7" borderId="2" xfId="0" applyNumberFormat="1" applyFont="1" applyFill="1" applyBorder="1" applyAlignment="1">
      <alignment horizontal="center" vertical="top"/>
    </xf>
    <xf numFmtId="0" fontId="18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8" fillId="2" borderId="4" xfId="0" applyFont="1" applyFill="1" applyBorder="1" applyAlignment="1">
      <alignment horizontal="center" vertical="top" wrapText="1"/>
    </xf>
    <xf numFmtId="0" fontId="6" fillId="2" borderId="4" xfId="0" quotePrefix="1" applyFont="1" applyFill="1" applyBorder="1" applyAlignment="1">
      <alignment horizontal="center" vertical="top" wrapText="1"/>
    </xf>
    <xf numFmtId="0" fontId="18" fillId="2" borderId="4" xfId="0" quotePrefix="1" applyFont="1" applyFill="1" applyBorder="1" applyAlignment="1">
      <alignment horizontal="center" vertical="center" wrapText="1"/>
    </xf>
    <xf numFmtId="0" fontId="18" fillId="2" borderId="4" xfId="0" quotePrefix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38" fillId="8" borderId="4" xfId="0" applyFont="1" applyFill="1" applyBorder="1" applyAlignment="1">
      <alignment horizontal="center" vertical="center" wrapText="1"/>
    </xf>
    <xf numFmtId="0" fontId="36" fillId="2" borderId="0" xfId="0" applyFont="1" applyFill="1"/>
    <xf numFmtId="0" fontId="0" fillId="8" borderId="0" xfId="0" applyFill="1"/>
    <xf numFmtId="0" fontId="36" fillId="8" borderId="0" xfId="0" applyFont="1" applyFill="1"/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right" vertical="center"/>
    </xf>
    <xf numFmtId="0" fontId="7" fillId="8" borderId="0" xfId="0" applyFont="1" applyFill="1" applyBorder="1" applyAlignment="1">
      <alignment horizontal="left" vertical="center" wrapText="1"/>
    </xf>
    <xf numFmtId="44" fontId="9" fillId="8" borderId="0" xfId="1" applyFont="1" applyFill="1" applyBorder="1" applyAlignment="1">
      <alignment horizontal="right" vertical="center"/>
    </xf>
    <xf numFmtId="0" fontId="0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44" fontId="11" fillId="8" borderId="0" xfId="1" applyFont="1" applyFill="1" applyBorder="1" applyAlignment="1">
      <alignment horizontal="center" vertical="center"/>
    </xf>
    <xf numFmtId="164" fontId="11" fillId="8" borderId="0" xfId="1" applyNumberFormat="1" applyFont="1" applyFill="1" applyBorder="1" applyAlignment="1">
      <alignment horizontal="center" vertical="center"/>
    </xf>
    <xf numFmtId="44" fontId="0" fillId="8" borderId="0" xfId="1" applyFont="1" applyFill="1" applyBorder="1" applyAlignment="1">
      <alignment vertical="center"/>
    </xf>
    <xf numFmtId="44" fontId="6" fillId="8" borderId="0" xfId="1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center" vertical="center"/>
    </xf>
    <xf numFmtId="0" fontId="3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0" xfId="0" applyFont="1" applyFill="1" applyAlignment="1">
      <alignment vertical="center"/>
    </xf>
    <xf numFmtId="166" fontId="3" fillId="8" borderId="0" xfId="0" applyNumberFormat="1" applyFont="1" applyFill="1" applyBorder="1" applyAlignment="1">
      <alignment vertical="center"/>
    </xf>
    <xf numFmtId="44" fontId="2" fillId="8" borderId="0" xfId="1" applyFont="1" applyFill="1" applyAlignment="1">
      <alignment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11" fillId="8" borderId="4" xfId="1" applyNumberFormat="1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vertical="center"/>
    </xf>
    <xf numFmtId="10" fontId="42" fillId="8" borderId="4" xfId="0" applyNumberFormat="1" applyFont="1" applyFill="1" applyBorder="1" applyAlignment="1">
      <alignment horizontal="center" vertical="center" wrapText="1"/>
    </xf>
    <xf numFmtId="44" fontId="2" fillId="8" borderId="0" xfId="1" applyFont="1" applyFill="1" applyBorder="1" applyAlignment="1">
      <alignment horizontal="right" vertical="top" wrapText="1"/>
    </xf>
    <xf numFmtId="164" fontId="6" fillId="9" borderId="4" xfId="1" applyNumberFormat="1" applyFont="1" applyFill="1" applyBorder="1" applyAlignment="1">
      <alignment horizontal="right" vertical="top" wrapText="1"/>
    </xf>
    <xf numFmtId="164" fontId="6" fillId="9" borderId="4" xfId="1" applyNumberFormat="1" applyFont="1" applyFill="1" applyBorder="1" applyAlignment="1">
      <alignment horizontal="right" vertical="top"/>
    </xf>
    <xf numFmtId="165" fontId="18" fillId="8" borderId="0" xfId="0" applyNumberFormat="1" applyFont="1" applyFill="1" applyBorder="1" applyAlignment="1">
      <alignment horizontal="center" vertical="top"/>
    </xf>
    <xf numFmtId="0" fontId="18" fillId="8" borderId="0" xfId="0" applyFont="1" applyFill="1" applyAlignment="1">
      <alignment vertical="top"/>
    </xf>
    <xf numFmtId="0" fontId="2" fillId="8" borderId="0" xfId="0" applyFont="1" applyFill="1" applyAlignment="1">
      <alignment vertical="top"/>
    </xf>
    <xf numFmtId="44" fontId="2" fillId="8" borderId="0" xfId="1" applyFont="1" applyFill="1" applyBorder="1" applyAlignment="1">
      <alignment horizontal="right" vertical="center" wrapText="1"/>
    </xf>
    <xf numFmtId="44" fontId="6" fillId="8" borderId="0" xfId="1" applyFont="1" applyFill="1" applyBorder="1" applyAlignment="1">
      <alignment horizontal="right" vertical="center" wrapText="1"/>
    </xf>
    <xf numFmtId="0" fontId="18" fillId="8" borderId="0" xfId="0" applyFont="1" applyFill="1" applyBorder="1"/>
    <xf numFmtId="0" fontId="14" fillId="8" borderId="0" xfId="0" applyFont="1" applyFill="1" applyAlignment="1">
      <alignment vertical="center"/>
    </xf>
    <xf numFmtId="44" fontId="16" fillId="8" borderId="0" xfId="1" applyFont="1" applyFill="1" applyBorder="1" applyAlignment="1">
      <alignment vertical="center"/>
    </xf>
    <xf numFmtId="0" fontId="16" fillId="8" borderId="0" xfId="0" applyFont="1" applyFill="1" applyBorder="1" applyAlignment="1">
      <alignment vertical="center"/>
    </xf>
    <xf numFmtId="44" fontId="24" fillId="8" borderId="0" xfId="1" applyFont="1" applyFill="1" applyBorder="1" applyAlignment="1">
      <alignment horizontal="right" vertical="center"/>
    </xf>
    <xf numFmtId="10" fontId="6" fillId="10" borderId="4" xfId="2" applyNumberFormat="1" applyFont="1" applyFill="1" applyBorder="1" applyAlignment="1">
      <alignment horizontal="left" vertical="top"/>
    </xf>
    <xf numFmtId="4" fontId="6" fillId="10" borderId="4" xfId="1" applyNumberFormat="1" applyFont="1" applyFill="1" applyBorder="1" applyAlignment="1">
      <alignment horizontal="left" vertical="top"/>
    </xf>
    <xf numFmtId="164" fontId="6" fillId="8" borderId="0" xfId="1" applyNumberFormat="1" applyFont="1" applyFill="1" applyBorder="1" applyAlignment="1">
      <alignment horizontal="right" vertical="center"/>
    </xf>
    <xf numFmtId="0" fontId="25" fillId="8" borderId="0" xfId="0" applyFont="1" applyFill="1" applyBorder="1" applyAlignment="1">
      <alignment vertical="center"/>
    </xf>
    <xf numFmtId="10" fontId="43" fillId="8" borderId="0" xfId="0" applyNumberFormat="1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vertical="top"/>
    </xf>
    <xf numFmtId="164" fontId="31" fillId="11" borderId="3" xfId="0" applyNumberFormat="1" applyFont="1" applyFill="1" applyBorder="1" applyAlignment="1">
      <alignment horizontal="right" vertical="top" wrapText="1"/>
    </xf>
    <xf numFmtId="10" fontId="4" fillId="11" borderId="3" xfId="0" applyNumberFormat="1" applyFont="1" applyFill="1" applyBorder="1" applyAlignment="1">
      <alignment vertical="top" wrapText="1"/>
    </xf>
    <xf numFmtId="0" fontId="16" fillId="8" borderId="0" xfId="0" applyFont="1" applyFill="1" applyBorder="1" applyAlignment="1">
      <alignment vertical="top"/>
    </xf>
    <xf numFmtId="0" fontId="18" fillId="8" borderId="0" xfId="0" applyFont="1" applyFill="1" applyAlignment="1">
      <alignment vertical="center"/>
    </xf>
    <xf numFmtId="0" fontId="2" fillId="8" borderId="0" xfId="0" applyFont="1" applyFill="1" applyBorder="1" applyAlignment="1">
      <alignment vertical="top"/>
    </xf>
    <xf numFmtId="0" fontId="18" fillId="8" borderId="0" xfId="0" applyFont="1" applyFill="1" applyBorder="1" applyAlignment="1">
      <alignment vertical="top"/>
    </xf>
    <xf numFmtId="10" fontId="30" fillId="8" borderId="0" xfId="2" applyNumberFormat="1" applyFont="1" applyFill="1" applyBorder="1" applyAlignment="1">
      <alignment horizontal="center" vertical="center"/>
    </xf>
    <xf numFmtId="44" fontId="25" fillId="8" borderId="0" xfId="1" applyFont="1" applyFill="1" applyBorder="1" applyAlignment="1">
      <alignment vertical="center"/>
    </xf>
    <xf numFmtId="44" fontId="2" fillId="8" borderId="0" xfId="1" applyFont="1" applyFill="1" applyBorder="1" applyAlignment="1">
      <alignment horizontal="center" vertical="center" wrapText="1"/>
    </xf>
    <xf numFmtId="44" fontId="6" fillId="8" borderId="0" xfId="1" applyFont="1" applyFill="1" applyBorder="1" applyAlignment="1">
      <alignment horizontal="center" vertical="center" wrapText="1"/>
    </xf>
    <xf numFmtId="164" fontId="6" fillId="8" borderId="0" xfId="0" applyNumberFormat="1" applyFont="1" applyFill="1"/>
    <xf numFmtId="0" fontId="18" fillId="8" borderId="0" xfId="0" applyFont="1" applyFill="1"/>
    <xf numFmtId="44" fontId="18" fillId="8" borderId="0" xfId="1" applyFont="1" applyFill="1" applyBorder="1" applyAlignment="1">
      <alignment vertical="center"/>
    </xf>
    <xf numFmtId="44" fontId="36" fillId="8" borderId="0" xfId="1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164" fontId="6" fillId="8" borderId="0" xfId="0" applyNumberFormat="1" applyFont="1" applyFill="1" applyBorder="1" applyAlignment="1">
      <alignment vertical="center"/>
    </xf>
    <xf numFmtId="10" fontId="43" fillId="8" borderId="0" xfId="1" applyNumberFormat="1" applyFont="1" applyFill="1" applyBorder="1" applyAlignment="1">
      <alignment horizontal="center" vertical="center"/>
    </xf>
    <xf numFmtId="44" fontId="2" fillId="8" borderId="0" xfId="1" applyFont="1" applyFill="1" applyBorder="1" applyAlignment="1">
      <alignment horizontal="right" vertical="top"/>
    </xf>
    <xf numFmtId="44" fontId="30" fillId="8" borderId="0" xfId="1" applyFont="1" applyFill="1" applyBorder="1" applyAlignment="1">
      <alignment horizontal="right" vertical="top"/>
    </xf>
    <xf numFmtId="164" fontId="6" fillId="8" borderId="0" xfId="1" applyNumberFormat="1" applyFont="1" applyFill="1" applyBorder="1" applyAlignment="1">
      <alignment vertical="top"/>
    </xf>
    <xf numFmtId="44" fontId="12" fillId="8" borderId="0" xfId="1" applyFont="1" applyFill="1" applyBorder="1" applyAlignment="1">
      <alignment horizontal="right" vertical="top"/>
    </xf>
    <xf numFmtId="0" fontId="25" fillId="8" borderId="0" xfId="0" applyFont="1" applyFill="1" applyBorder="1" applyAlignment="1">
      <alignment vertical="top"/>
    </xf>
    <xf numFmtId="0" fontId="36" fillId="8" borderId="0" xfId="0" applyFont="1" applyFill="1" applyBorder="1" applyAlignment="1">
      <alignment vertical="top"/>
    </xf>
    <xf numFmtId="0" fontId="30" fillId="8" borderId="0" xfId="0" applyFont="1" applyFill="1" applyBorder="1" applyAlignment="1">
      <alignment vertical="top"/>
    </xf>
    <xf numFmtId="10" fontId="44" fillId="8" borderId="0" xfId="1" applyNumberFormat="1" applyFont="1" applyFill="1" applyBorder="1" applyAlignment="1">
      <alignment horizontal="left" vertical="top" wrapText="1"/>
    </xf>
    <xf numFmtId="44" fontId="2" fillId="8" borderId="0" xfId="1" applyFont="1" applyFill="1" applyBorder="1" applyAlignment="1">
      <alignment vertical="top"/>
    </xf>
    <xf numFmtId="44" fontId="6" fillId="8" borderId="0" xfId="1" applyFont="1" applyFill="1" applyBorder="1" applyAlignment="1">
      <alignment vertical="top"/>
    </xf>
    <xf numFmtId="44" fontId="24" fillId="8" borderId="0" xfId="1" applyFont="1" applyFill="1" applyBorder="1" applyAlignment="1">
      <alignment horizontal="right" vertical="top"/>
    </xf>
    <xf numFmtId="44" fontId="2" fillId="8" borderId="0" xfId="1" applyFont="1" applyFill="1" applyAlignment="1">
      <alignment vertical="top"/>
    </xf>
    <xf numFmtId="44" fontId="6" fillId="8" borderId="0" xfId="1" applyFont="1" applyFill="1" applyAlignment="1">
      <alignment vertical="top"/>
    </xf>
    <xf numFmtId="164" fontId="6" fillId="8" borderId="0" xfId="0" applyNumberFormat="1" applyFont="1" applyFill="1" applyAlignment="1">
      <alignment vertical="top"/>
    </xf>
    <xf numFmtId="44" fontId="36" fillId="8" borderId="0" xfId="1" applyFont="1" applyFill="1" applyBorder="1" applyAlignment="1">
      <alignment vertical="top"/>
    </xf>
    <xf numFmtId="0" fontId="36" fillId="8" borderId="0" xfId="0" applyFont="1" applyFill="1" applyBorder="1" applyAlignment="1">
      <alignment vertical="center"/>
    </xf>
    <xf numFmtId="44" fontId="31" fillId="8" borderId="0" xfId="1" applyFont="1" applyFill="1" applyAlignment="1">
      <alignment horizontal="right" vertical="center"/>
    </xf>
    <xf numFmtId="44" fontId="39" fillId="8" borderId="0" xfId="1" applyFont="1" applyFill="1" applyAlignment="1">
      <alignment horizontal="right" vertical="center"/>
    </xf>
    <xf numFmtId="44" fontId="2" fillId="8" borderId="0" xfId="1" applyFont="1" applyFill="1" applyAlignment="1">
      <alignment vertical="center"/>
    </xf>
    <xf numFmtId="10" fontId="41" fillId="8" borderId="0" xfId="2" applyNumberFormat="1" applyFont="1" applyFill="1" applyBorder="1" applyAlignment="1">
      <alignment horizontal="center" vertical="top"/>
    </xf>
    <xf numFmtId="164" fontId="40" fillId="8" borderId="0" xfId="0" applyNumberFormat="1" applyFont="1" applyFill="1" applyBorder="1" applyAlignment="1">
      <alignment horizontal="right" vertical="center" wrapText="1"/>
    </xf>
    <xf numFmtId="44" fontId="6" fillId="8" borderId="0" xfId="1" applyFont="1" applyFill="1" applyAlignment="1">
      <alignment vertical="center"/>
    </xf>
    <xf numFmtId="44" fontId="25" fillId="8" borderId="0" xfId="1" applyFont="1" applyFill="1" applyBorder="1" applyAlignment="1">
      <alignment horizontal="right" vertical="top"/>
    </xf>
    <xf numFmtId="44" fontId="39" fillId="8" borderId="0" xfId="1" applyFont="1" applyFill="1" applyBorder="1" applyAlignment="1">
      <alignment horizontal="right" vertical="top"/>
    </xf>
    <xf numFmtId="44" fontId="45" fillId="8" borderId="0" xfId="1" applyFont="1" applyFill="1" applyBorder="1" applyAlignment="1">
      <alignment horizontal="right" vertical="top"/>
    </xf>
    <xf numFmtId="44" fontId="39" fillId="8" borderId="0" xfId="1" applyFont="1" applyFill="1" applyBorder="1" applyAlignment="1">
      <alignment vertical="top"/>
    </xf>
    <xf numFmtId="10" fontId="20" fillId="8" borderId="0" xfId="0" applyNumberFormat="1" applyFont="1" applyFill="1" applyBorder="1" applyAlignment="1">
      <alignment horizontal="left" vertical="top" wrapText="1"/>
    </xf>
    <xf numFmtId="164" fontId="44" fillId="8" borderId="0" xfId="0" applyNumberFormat="1" applyFont="1" applyFill="1" applyBorder="1" applyAlignment="1">
      <alignment horizontal="right" vertical="top" wrapText="1"/>
    </xf>
    <xf numFmtId="0" fontId="18" fillId="8" borderId="0" xfId="0" applyFont="1" applyFill="1" applyBorder="1" applyAlignment="1">
      <alignment horizontal="center" vertical="top"/>
    </xf>
    <xf numFmtId="44" fontId="36" fillId="8" borderId="0" xfId="1" applyFont="1" applyFill="1" applyAlignment="1">
      <alignment vertical="top"/>
    </xf>
    <xf numFmtId="0" fontId="36" fillId="8" borderId="0" xfId="0" applyFont="1" applyFill="1" applyAlignment="1">
      <alignment vertical="top"/>
    </xf>
    <xf numFmtId="0" fontId="18" fillId="8" borderId="0" xfId="0" applyFont="1" applyFill="1" applyAlignment="1">
      <alignment horizontal="center" vertical="top"/>
    </xf>
    <xf numFmtId="0" fontId="0" fillId="2" borderId="0" xfId="0" applyFill="1" applyBorder="1"/>
    <xf numFmtId="0" fontId="0" fillId="0" borderId="0" xfId="0" applyBorder="1"/>
    <xf numFmtId="44" fontId="16" fillId="8" borderId="0" xfId="1" applyFont="1" applyFill="1" applyAlignment="1">
      <alignment horizontal="right" vertical="center"/>
    </xf>
    <xf numFmtId="0" fontId="14" fillId="8" borderId="0" xfId="0" applyFont="1" applyFill="1" applyAlignment="1">
      <alignment horizontal="center" vertical="center"/>
    </xf>
    <xf numFmtId="10" fontId="19" fillId="8" borderId="4" xfId="0" applyNumberFormat="1" applyFont="1" applyFill="1" applyBorder="1" applyAlignment="1">
      <alignment horizontal="center" vertical="center" wrapText="1"/>
    </xf>
    <xf numFmtId="0" fontId="6" fillId="8" borderId="0" xfId="0" applyFont="1" applyFill="1" applyAlignment="1">
      <alignment vertical="top"/>
    </xf>
    <xf numFmtId="0" fontId="11" fillId="8" borderId="0" xfId="0" applyFont="1" applyFill="1" applyAlignment="1">
      <alignment vertical="top"/>
    </xf>
    <xf numFmtId="10" fontId="26" fillId="8" borderId="0" xfId="2" applyNumberFormat="1" applyFont="1" applyFill="1" applyBorder="1" applyAlignment="1">
      <alignment horizontal="center" vertical="top"/>
    </xf>
    <xf numFmtId="164" fontId="4" fillId="8" borderId="0" xfId="1" applyNumberFormat="1" applyFont="1" applyFill="1" applyBorder="1" applyAlignment="1">
      <alignment horizontal="right" vertical="center"/>
    </xf>
    <xf numFmtId="164" fontId="29" fillId="8" borderId="0" xfId="1" applyNumberFormat="1" applyFont="1" applyFill="1" applyBorder="1" applyAlignment="1">
      <alignment horizontal="right" vertical="center"/>
    </xf>
    <xf numFmtId="44" fontId="6" fillId="12" borderId="0" xfId="1" applyFont="1" applyFill="1" applyAlignment="1">
      <alignment vertical="center"/>
    </xf>
    <xf numFmtId="164" fontId="6" fillId="12" borderId="0" xfId="0" applyNumberFormat="1" applyFont="1" applyFill="1"/>
    <xf numFmtId="0" fontId="18" fillId="12" borderId="0" xfId="0" applyFont="1" applyFill="1"/>
    <xf numFmtId="164" fontId="20" fillId="8" borderId="0" xfId="0" applyNumberFormat="1" applyFont="1" applyFill="1" applyBorder="1" applyAlignment="1">
      <alignment horizontal="right" vertical="center"/>
    </xf>
    <xf numFmtId="10" fontId="21" fillId="8" borderId="0" xfId="1" applyNumberFormat="1" applyFont="1" applyFill="1" applyBorder="1" applyAlignment="1">
      <alignment horizontal="center" vertical="center"/>
    </xf>
    <xf numFmtId="9" fontId="18" fillId="8" borderId="0" xfId="2" applyFont="1" applyFill="1" applyBorder="1" applyAlignment="1">
      <alignment vertical="center"/>
    </xf>
    <xf numFmtId="165" fontId="6" fillId="8" borderId="0" xfId="0" applyNumberFormat="1" applyFont="1" applyFill="1" applyAlignment="1">
      <alignment horizontal="center" vertical="center"/>
    </xf>
    <xf numFmtId="0" fontId="20" fillId="8" borderId="0" xfId="0" applyFont="1" applyFill="1" applyAlignment="1">
      <alignment horizontal="left" vertical="top" wrapText="1"/>
    </xf>
    <xf numFmtId="0" fontId="11" fillId="8" borderId="0" xfId="0" applyFont="1" applyFill="1" applyBorder="1" applyAlignment="1">
      <alignment vertical="top" wrapText="1"/>
    </xf>
    <xf numFmtId="10" fontId="20" fillId="8" borderId="0" xfId="1" applyNumberFormat="1" applyFont="1" applyFill="1" applyBorder="1" applyAlignment="1">
      <alignment horizontal="left" vertical="top" wrapText="1"/>
    </xf>
    <xf numFmtId="44" fontId="18" fillId="8" borderId="0" xfId="1" applyFont="1" applyFill="1" applyBorder="1" applyAlignment="1">
      <alignment vertical="top"/>
    </xf>
    <xf numFmtId="44" fontId="18" fillId="8" borderId="0" xfId="1" applyFont="1" applyFill="1" applyAlignment="1">
      <alignment vertical="top"/>
    </xf>
    <xf numFmtId="10" fontId="23" fillId="8" borderId="0" xfId="2" applyNumberFormat="1" applyFont="1" applyFill="1" applyBorder="1" applyAlignment="1">
      <alignment horizontal="center" vertical="top"/>
    </xf>
    <xf numFmtId="10" fontId="21" fillId="8" borderId="0" xfId="0" applyNumberFormat="1" applyFont="1" applyFill="1" applyBorder="1" applyAlignment="1">
      <alignment horizontal="center" vertical="center"/>
    </xf>
    <xf numFmtId="10" fontId="11" fillId="8" borderId="0" xfId="2" applyNumberFormat="1" applyFont="1" applyFill="1" applyBorder="1" applyAlignment="1">
      <alignment horizontal="center" vertical="center"/>
    </xf>
    <xf numFmtId="10" fontId="6" fillId="8" borderId="2" xfId="2" applyNumberFormat="1" applyFont="1" applyFill="1" applyBorder="1" applyAlignment="1">
      <alignment horizontal="left" vertical="top"/>
    </xf>
    <xf numFmtId="4" fontId="6" fillId="8" borderId="2" xfId="1" applyNumberFormat="1" applyFont="1" applyFill="1" applyBorder="1" applyAlignment="1">
      <alignment horizontal="left" vertical="top"/>
    </xf>
    <xf numFmtId="0" fontId="44" fillId="8" borderId="0" xfId="0" applyFont="1" applyFill="1" applyBorder="1" applyAlignment="1">
      <alignment horizontal="center" vertical="top" wrapText="1"/>
    </xf>
    <xf numFmtId="0" fontId="31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31" fillId="8" borderId="0" xfId="0" applyFont="1" applyFill="1" applyBorder="1" applyAlignment="1">
      <alignment horizontal="left" vertical="center" wrapText="1"/>
    </xf>
    <xf numFmtId="164" fontId="24" fillId="8" borderId="0" xfId="1" applyNumberFormat="1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vertical="top" wrapText="1"/>
    </xf>
    <xf numFmtId="0" fontId="20" fillId="8" borderId="0" xfId="0" applyFont="1" applyFill="1" applyBorder="1" applyAlignment="1">
      <alignment horizontal="left" vertical="top" wrapText="1"/>
    </xf>
    <xf numFmtId="0" fontId="18" fillId="8" borderId="0" xfId="0" applyFont="1" applyFill="1" applyBorder="1" applyAlignment="1">
      <alignment vertical="top" wrapText="1"/>
    </xf>
    <xf numFmtId="164" fontId="24" fillId="8" borderId="0" xfId="1" applyNumberFormat="1" applyFont="1" applyFill="1" applyAlignment="1">
      <alignment horizontal="right" vertical="top"/>
    </xf>
    <xf numFmtId="0" fontId="20" fillId="8" borderId="0" xfId="0" quotePrefix="1" applyFont="1" applyFill="1" applyBorder="1" applyAlignment="1">
      <alignment vertical="top"/>
    </xf>
    <xf numFmtId="44" fontId="48" fillId="8" borderId="0" xfId="1" applyFont="1" applyFill="1" applyBorder="1" applyAlignment="1">
      <alignment vertical="center" wrapText="1"/>
    </xf>
    <xf numFmtId="44" fontId="39" fillId="8" borderId="0" xfId="1" applyFont="1" applyFill="1" applyBorder="1" applyAlignment="1">
      <alignment vertical="center" wrapText="1"/>
    </xf>
    <xf numFmtId="0" fontId="44" fillId="8" borderId="0" xfId="0" applyFont="1" applyFill="1" applyBorder="1" applyAlignment="1">
      <alignment horizontal="center" vertical="center" wrapText="1"/>
    </xf>
    <xf numFmtId="0" fontId="44" fillId="8" borderId="0" xfId="0" applyFont="1" applyFill="1" applyBorder="1" applyAlignment="1">
      <alignment vertical="center" wrapText="1"/>
    </xf>
    <xf numFmtId="164" fontId="45" fillId="8" borderId="0" xfId="1" applyNumberFormat="1" applyFont="1" applyFill="1" applyBorder="1" applyAlignment="1">
      <alignment horizontal="center" vertical="center" wrapText="1"/>
    </xf>
    <xf numFmtId="10" fontId="46" fillId="8" borderId="0" xfId="2" applyNumberFormat="1" applyFont="1" applyFill="1" applyBorder="1" applyAlignment="1">
      <alignment horizontal="center" vertical="center"/>
    </xf>
    <xf numFmtId="44" fontId="49" fillId="8" borderId="0" xfId="1" applyFont="1" applyFill="1" applyBorder="1" applyAlignment="1">
      <alignment horizontal="right" vertical="top"/>
    </xf>
    <xf numFmtId="44" fontId="51" fillId="8" borderId="0" xfId="1" applyFont="1" applyFill="1" applyBorder="1" applyAlignment="1">
      <alignment horizontal="right" vertical="top"/>
    </xf>
    <xf numFmtId="164" fontId="39" fillId="8" borderId="0" xfId="1" applyNumberFormat="1" applyFont="1" applyFill="1" applyBorder="1" applyAlignment="1">
      <alignment horizontal="right" vertical="top"/>
    </xf>
    <xf numFmtId="44" fontId="52" fillId="8" borderId="0" xfId="1" applyFont="1" applyFill="1" applyBorder="1" applyAlignment="1">
      <alignment horizontal="right" vertical="top"/>
    </xf>
    <xf numFmtId="0" fontId="36" fillId="8" borderId="0" xfId="0" applyFont="1" applyFill="1" applyBorder="1" applyAlignment="1">
      <alignment vertical="top" wrapText="1"/>
    </xf>
    <xf numFmtId="0" fontId="53" fillId="8" borderId="0" xfId="0" applyFont="1" applyFill="1" applyBorder="1" applyAlignment="1">
      <alignment vertical="top"/>
    </xf>
    <xf numFmtId="0" fontId="50" fillId="8" borderId="0" xfId="0" applyFont="1" applyFill="1"/>
    <xf numFmtId="0" fontId="50" fillId="2" borderId="0" xfId="0" applyFont="1" applyFill="1"/>
    <xf numFmtId="0" fontId="5" fillId="2" borderId="0" xfId="0" applyFont="1" applyFill="1"/>
    <xf numFmtId="0" fontId="46" fillId="3" borderId="2" xfId="0" applyFont="1" applyFill="1" applyBorder="1" applyAlignment="1">
      <alignment vertical="center"/>
    </xf>
    <xf numFmtId="44" fontId="31" fillId="2" borderId="2" xfId="1" applyFont="1" applyFill="1" applyBorder="1" applyAlignment="1">
      <alignment vertical="center" wrapText="1"/>
    </xf>
    <xf numFmtId="44" fontId="31" fillId="2" borderId="0" xfId="1" applyFont="1" applyFill="1" applyBorder="1" applyAlignment="1">
      <alignment vertical="center" wrapText="1"/>
    </xf>
    <xf numFmtId="164" fontId="6" fillId="5" borderId="4" xfId="2" applyNumberFormat="1" applyFont="1" applyFill="1" applyBorder="1" applyAlignment="1">
      <alignment horizontal="right" vertical="top"/>
    </xf>
    <xf numFmtId="0" fontId="31" fillId="7" borderId="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top"/>
    </xf>
    <xf numFmtId="44" fontId="11" fillId="2" borderId="0" xfId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horizontal="right" vertical="top" wrapText="1"/>
    </xf>
    <xf numFmtId="164" fontId="6" fillId="2" borderId="0" xfId="2" applyNumberFormat="1" applyFont="1" applyFill="1" applyBorder="1" applyAlignment="1">
      <alignment horizontal="right" vertical="center"/>
    </xf>
    <xf numFmtId="164" fontId="11" fillId="2" borderId="0" xfId="0" applyNumberFormat="1" applyFont="1" applyFill="1" applyBorder="1" applyAlignment="1">
      <alignment horizontal="right" vertical="top" wrapText="1"/>
    </xf>
    <xf numFmtId="0" fontId="5" fillId="0" borderId="0" xfId="0" applyFont="1"/>
    <xf numFmtId="44" fontId="24" fillId="5" borderId="4" xfId="1" applyFont="1" applyFill="1" applyBorder="1" applyAlignment="1">
      <alignment horizontal="right" vertical="top" wrapText="1"/>
    </xf>
    <xf numFmtId="164" fontId="41" fillId="8" borderId="4" xfId="1" quotePrefix="1" applyNumberFormat="1" applyFont="1" applyFill="1" applyBorder="1" applyAlignment="1">
      <alignment horizontal="right" vertical="top" wrapText="1"/>
    </xf>
    <xf numFmtId="44" fontId="47" fillId="8" borderId="2" xfId="1" applyFont="1" applyFill="1" applyBorder="1" applyAlignment="1">
      <alignment horizontal="left" vertical="center" wrapText="1"/>
    </xf>
    <xf numFmtId="10" fontId="41" fillId="8" borderId="4" xfId="1" quotePrefix="1" applyNumberFormat="1" applyFont="1" applyFill="1" applyBorder="1" applyAlignment="1">
      <alignment horizontal="center" vertical="top" wrapText="1"/>
    </xf>
    <xf numFmtId="0" fontId="47" fillId="8" borderId="2" xfId="0" applyFont="1" applyFill="1" applyBorder="1" applyAlignment="1">
      <alignment horizontal="center" vertical="center" wrapText="1"/>
    </xf>
    <xf numFmtId="0" fontId="47" fillId="8" borderId="2" xfId="0" applyFont="1" applyFill="1" applyBorder="1" applyAlignment="1">
      <alignment horizontal="left" vertical="center" wrapText="1"/>
    </xf>
    <xf numFmtId="0" fontId="49" fillId="8" borderId="2" xfId="0" applyFont="1" applyFill="1" applyBorder="1" applyAlignment="1">
      <alignment horizontal="center" vertical="center" wrapText="1"/>
    </xf>
    <xf numFmtId="164" fontId="48" fillId="8" borderId="2" xfId="0" applyNumberFormat="1" applyFont="1" applyFill="1" applyBorder="1" applyAlignment="1">
      <alignment horizontal="right" vertical="top" wrapText="1"/>
    </xf>
    <xf numFmtId="10" fontId="41" fillId="8" borderId="4" xfId="2" applyNumberFormat="1" applyFont="1" applyFill="1" applyBorder="1" applyAlignment="1">
      <alignment horizontal="center" vertical="top"/>
    </xf>
    <xf numFmtId="0" fontId="48" fillId="8" borderId="5" xfId="0" applyFont="1" applyFill="1" applyBorder="1" applyAlignment="1">
      <alignment horizontal="center" vertical="top"/>
    </xf>
    <xf numFmtId="44" fontId="11" fillId="8" borderId="3" xfId="1" applyFont="1" applyFill="1" applyBorder="1" applyAlignment="1">
      <alignment horizontal="center" vertical="center"/>
    </xf>
    <xf numFmtId="164" fontId="11" fillId="8" borderId="3" xfId="1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vertical="center" wrapText="1"/>
    </xf>
    <xf numFmtId="10" fontId="6" fillId="8" borderId="4" xfId="0" applyNumberFormat="1" applyFont="1" applyFill="1" applyBorder="1" applyAlignment="1">
      <alignment horizontal="left" vertical="top"/>
    </xf>
    <xf numFmtId="4" fontId="6" fillId="8" borderId="4" xfId="1" applyNumberFormat="1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164" fontId="31" fillId="8" borderId="3" xfId="0" applyNumberFormat="1" applyFont="1" applyFill="1" applyBorder="1" applyAlignment="1">
      <alignment horizontal="right" vertical="top" wrapText="1"/>
    </xf>
    <xf numFmtId="10" fontId="4" fillId="8" borderId="3" xfId="0" applyNumberFormat="1" applyFont="1" applyFill="1" applyBorder="1" applyAlignment="1">
      <alignment vertical="top" wrapText="1"/>
    </xf>
    <xf numFmtId="10" fontId="41" fillId="8" borderId="2" xfId="2" applyNumberFormat="1" applyFont="1" applyFill="1" applyBorder="1" applyAlignment="1">
      <alignment horizontal="center" vertical="center"/>
    </xf>
    <xf numFmtId="164" fontId="36" fillId="8" borderId="2" xfId="0" applyNumberFormat="1" applyFont="1" applyFill="1" applyBorder="1" applyAlignment="1">
      <alignment horizontal="right" vertical="top" wrapText="1"/>
    </xf>
    <xf numFmtId="164" fontId="24" fillId="8" borderId="3" xfId="1" quotePrefix="1" applyNumberFormat="1" applyFont="1" applyFill="1" applyBorder="1" applyAlignment="1">
      <alignment horizontal="right" vertical="center"/>
    </xf>
    <xf numFmtId="164" fontId="24" fillId="8" borderId="4" xfId="1" quotePrefix="1" applyNumberFormat="1" applyFont="1" applyFill="1" applyBorder="1" applyAlignment="1">
      <alignment horizontal="right" vertical="center"/>
    </xf>
    <xf numFmtId="0" fontId="2" fillId="13" borderId="0" xfId="0" applyFont="1" applyFill="1" applyAlignment="1">
      <alignment horizontal="center" vertical="center"/>
    </xf>
    <xf numFmtId="0" fontId="2" fillId="13" borderId="0" xfId="0" applyFont="1" applyFill="1" applyBorder="1" applyAlignment="1">
      <alignment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0" xfId="0" applyFont="1" applyFill="1" applyAlignment="1">
      <alignment vertical="center"/>
    </xf>
    <xf numFmtId="44" fontId="2" fillId="13" borderId="0" xfId="1" applyFont="1" applyFill="1" applyAlignment="1">
      <alignment vertical="center" wrapText="1"/>
    </xf>
    <xf numFmtId="44" fontId="2" fillId="13" borderId="0" xfId="1" applyFont="1" applyFill="1" applyBorder="1" applyAlignment="1">
      <alignment horizontal="right" vertical="top" wrapText="1"/>
    </xf>
    <xf numFmtId="0" fontId="14" fillId="13" borderId="0" xfId="0" applyFont="1" applyFill="1" applyAlignment="1">
      <alignment vertical="center"/>
    </xf>
    <xf numFmtId="0" fontId="2" fillId="13" borderId="0" xfId="0" applyFont="1" applyFill="1" applyAlignment="1">
      <alignment vertical="top"/>
    </xf>
    <xf numFmtId="44" fontId="2" fillId="13" borderId="0" xfId="1" applyFont="1" applyFill="1" applyBorder="1" applyAlignment="1">
      <alignment horizontal="right" vertical="center" wrapText="1"/>
    </xf>
    <xf numFmtId="44" fontId="2" fillId="13" borderId="0" xfId="1" applyFont="1" applyFill="1" applyBorder="1" applyAlignment="1">
      <alignment horizontal="center" vertical="center" wrapText="1"/>
    </xf>
    <xf numFmtId="44" fontId="2" fillId="13" borderId="0" xfId="1" applyFont="1" applyFill="1" applyBorder="1" applyAlignment="1">
      <alignment horizontal="right" vertical="top"/>
    </xf>
    <xf numFmtId="44" fontId="2" fillId="13" borderId="0" xfId="1" applyFont="1" applyFill="1" applyBorder="1" applyAlignment="1">
      <alignment vertical="top"/>
    </xf>
    <xf numFmtId="44" fontId="2" fillId="13" borderId="0" xfId="1" applyFont="1" applyFill="1" applyAlignment="1">
      <alignment vertical="top"/>
    </xf>
    <xf numFmtId="44" fontId="2" fillId="13" borderId="0" xfId="1" applyFont="1" applyFill="1" applyAlignment="1">
      <alignment vertical="center"/>
    </xf>
    <xf numFmtId="0" fontId="0" fillId="14" borderId="0" xfId="0" applyFill="1"/>
    <xf numFmtId="44" fontId="2" fillId="13" borderId="0" xfId="1" applyFont="1" applyFill="1" applyBorder="1" applyAlignment="1">
      <alignment horizontal="right" vertical="center"/>
    </xf>
    <xf numFmtId="0" fontId="14" fillId="13" borderId="0" xfId="0" applyFont="1" applyFill="1" applyBorder="1" applyAlignment="1">
      <alignment vertical="top"/>
    </xf>
    <xf numFmtId="0" fontId="2" fillId="13" borderId="0" xfId="0" applyFont="1" applyFill="1" applyBorder="1" applyAlignment="1">
      <alignment vertical="top"/>
    </xf>
    <xf numFmtId="10" fontId="2" fillId="13" borderId="0" xfId="2" applyNumberFormat="1" applyFont="1" applyFill="1" applyBorder="1" applyAlignment="1">
      <alignment horizontal="center" vertical="center"/>
    </xf>
    <xf numFmtId="10" fontId="23" fillId="8" borderId="4" xfId="0" applyNumberFormat="1" applyFont="1" applyFill="1" applyBorder="1" applyAlignment="1">
      <alignment horizontal="center" vertical="top"/>
    </xf>
    <xf numFmtId="10" fontId="23" fillId="8" borderId="5" xfId="2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top" wrapText="1"/>
    </xf>
    <xf numFmtId="10" fontId="23" fillId="8" borderId="4" xfId="2" applyNumberFormat="1" applyFont="1" applyFill="1" applyBorder="1" applyAlignment="1">
      <alignment horizontal="center" vertical="top"/>
    </xf>
    <xf numFmtId="0" fontId="18" fillId="8" borderId="2" xfId="0" applyFont="1" applyFill="1" applyBorder="1" applyAlignment="1">
      <alignment horizontal="center" vertical="top" wrapText="1"/>
    </xf>
    <xf numFmtId="164" fontId="39" fillId="8" borderId="2" xfId="0" quotePrefix="1" applyNumberFormat="1" applyFont="1" applyFill="1" applyBorder="1" applyAlignment="1">
      <alignment horizontal="right" vertical="center"/>
    </xf>
    <xf numFmtId="0" fontId="36" fillId="8" borderId="5" xfId="0" applyFont="1" applyFill="1" applyBorder="1" applyAlignment="1">
      <alignment horizontal="center" vertical="top" wrapText="1"/>
    </xf>
    <xf numFmtId="0" fontId="0" fillId="13" borderId="0" xfId="0" applyFill="1"/>
    <xf numFmtId="164" fontId="6" fillId="2" borderId="4" xfId="2" applyNumberFormat="1" applyFont="1" applyFill="1" applyBorder="1" applyAlignment="1">
      <alignment horizontal="right" vertical="top"/>
    </xf>
    <xf numFmtId="0" fontId="20" fillId="2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44" fontId="2" fillId="8" borderId="0" xfId="1" applyFont="1" applyFill="1" applyBorder="1" applyAlignment="1">
      <alignment vertical="center"/>
    </xf>
    <xf numFmtId="0" fontId="18" fillId="2" borderId="0" xfId="0" applyFont="1" applyFill="1" applyBorder="1" applyAlignment="1">
      <alignment vertical="top"/>
    </xf>
    <xf numFmtId="0" fontId="32" fillId="2" borderId="0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0" fontId="54" fillId="2" borderId="0" xfId="0" applyFont="1" applyFill="1" applyAlignment="1">
      <alignment vertical="top"/>
    </xf>
    <xf numFmtId="167" fontId="7" fillId="8" borderId="0" xfId="0" applyNumberFormat="1" applyFont="1" applyFill="1" applyBorder="1" applyAlignment="1">
      <alignment horizontal="left" vertical="center" wrapText="1"/>
    </xf>
    <xf numFmtId="165" fontId="16" fillId="2" borderId="0" xfId="0" applyNumberFormat="1" applyFont="1" applyFill="1" applyAlignment="1">
      <alignment vertical="center"/>
    </xf>
    <xf numFmtId="165" fontId="0" fillId="2" borderId="0" xfId="0" applyNumberFormat="1" applyFill="1"/>
    <xf numFmtId="165" fontId="16" fillId="2" borderId="0" xfId="0" applyNumberFormat="1" applyFont="1" applyFill="1" applyBorder="1" applyAlignment="1">
      <alignment vertical="center"/>
    </xf>
    <xf numFmtId="165" fontId="32" fillId="2" borderId="0" xfId="0" applyNumberFormat="1" applyFont="1" applyFill="1" applyBorder="1" applyAlignment="1">
      <alignment vertical="top"/>
    </xf>
    <xf numFmtId="168" fontId="41" fillId="15" borderId="4" xfId="1" quotePrefix="1" applyNumberFormat="1" applyFont="1" applyFill="1" applyBorder="1" applyAlignment="1">
      <alignment horizontal="right" vertical="top" wrapText="1"/>
    </xf>
    <xf numFmtId="168" fontId="41" fillId="8" borderId="4" xfId="1" quotePrefix="1" applyNumberFormat="1" applyFont="1" applyFill="1" applyBorder="1" applyAlignment="1">
      <alignment horizontal="right" vertical="top" wrapText="1"/>
    </xf>
    <xf numFmtId="169" fontId="41" fillId="15" borderId="4" xfId="1" quotePrefix="1" applyNumberFormat="1" applyFont="1" applyFill="1" applyBorder="1" applyAlignment="1">
      <alignment horizontal="right" vertical="top" wrapText="1"/>
    </xf>
    <xf numFmtId="170" fontId="41" fillId="8" borderId="4" xfId="1" quotePrefix="1" applyNumberFormat="1" applyFont="1" applyFill="1" applyBorder="1" applyAlignment="1">
      <alignment horizontal="center" vertical="top" wrapText="1"/>
    </xf>
    <xf numFmtId="0" fontId="0" fillId="0" borderId="4" xfId="0" applyBorder="1"/>
    <xf numFmtId="0" fontId="3" fillId="0" borderId="4" xfId="0" applyFont="1" applyBorder="1"/>
    <xf numFmtId="165" fontId="0" fillId="0" borderId="4" xfId="0" applyNumberFormat="1" applyBorder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165" fontId="20" fillId="2" borderId="0" xfId="0" quotePrefix="1" applyNumberFormat="1" applyFont="1" applyFill="1" applyBorder="1" applyAlignment="1">
      <alignment vertical="top"/>
    </xf>
    <xf numFmtId="0" fontId="20" fillId="2" borderId="0" xfId="0" applyFont="1" applyFill="1" applyBorder="1" applyAlignment="1">
      <alignment horizontal="left" vertical="top" wrapText="1"/>
    </xf>
    <xf numFmtId="165" fontId="20" fillId="2" borderId="0" xfId="0" quotePrefix="1" applyNumberFormat="1" applyFont="1" applyFill="1" applyBorder="1" applyAlignment="1">
      <alignment horizontal="left" vertical="top"/>
    </xf>
    <xf numFmtId="165" fontId="20" fillId="2" borderId="0" xfId="0" quotePrefix="1" applyNumberFormat="1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20" fillId="2" borderId="0" xfId="0" quotePrefix="1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/>
    </xf>
    <xf numFmtId="0" fontId="20" fillId="2" borderId="0" xfId="0" quotePrefix="1" applyFont="1" applyFill="1" applyBorder="1" applyAlignment="1">
      <alignment vertical="top"/>
    </xf>
    <xf numFmtId="165" fontId="23" fillId="0" borderId="4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165" fontId="23" fillId="0" borderId="4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vertical="top"/>
    </xf>
    <xf numFmtId="165" fontId="19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Fill="1"/>
    <xf numFmtId="165" fontId="16" fillId="0" borderId="0" xfId="0" applyNumberFormat="1" applyFont="1" applyFill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165" fontId="19" fillId="0" borderId="4" xfId="0" applyNumberFormat="1" applyFont="1" applyFill="1" applyBorder="1" applyAlignment="1">
      <alignment horizontal="center" vertical="center" wrapText="1"/>
    </xf>
    <xf numFmtId="165" fontId="33" fillId="0" borderId="0" xfId="0" applyNumberFormat="1" applyFont="1" applyFill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 vertical="center"/>
    </xf>
    <xf numFmtId="165" fontId="20" fillId="0" borderId="0" xfId="0" applyNumberFormat="1" applyFont="1" applyFill="1" applyBorder="1" applyAlignment="1">
      <alignment horizontal="left" vertical="top"/>
    </xf>
    <xf numFmtId="165" fontId="32" fillId="0" borderId="0" xfId="0" applyNumberFormat="1" applyFont="1" applyFill="1" applyBorder="1" applyAlignment="1">
      <alignment vertical="top"/>
    </xf>
    <xf numFmtId="165" fontId="0" fillId="0" borderId="0" xfId="1" applyNumberFormat="1" applyFont="1" applyFill="1"/>
    <xf numFmtId="165" fontId="31" fillId="0" borderId="0" xfId="1" applyNumberFormat="1" applyFont="1" applyFill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Alignment="1">
      <alignment vertical="center"/>
    </xf>
    <xf numFmtId="165" fontId="19" fillId="0" borderId="4" xfId="1" applyNumberFormat="1" applyFont="1" applyFill="1" applyBorder="1" applyAlignment="1">
      <alignment horizontal="center" vertical="center" wrapText="1"/>
    </xf>
    <xf numFmtId="165" fontId="22" fillId="0" borderId="4" xfId="1" applyNumberFormat="1" applyFont="1" applyFill="1" applyBorder="1" applyAlignment="1">
      <alignment horizontal="center" vertical="top"/>
    </xf>
    <xf numFmtId="165" fontId="35" fillId="0" borderId="0" xfId="1" applyNumberFormat="1" applyFont="1" applyFill="1" applyBorder="1" applyAlignment="1">
      <alignment horizontal="center" vertical="center"/>
    </xf>
    <xf numFmtId="165" fontId="22" fillId="0" borderId="0" xfId="1" applyNumberFormat="1" applyFont="1" applyFill="1" applyBorder="1" applyAlignment="1">
      <alignment horizontal="center" vertical="center"/>
    </xf>
    <xf numFmtId="165" fontId="18" fillId="0" borderId="0" xfId="1" applyNumberFormat="1" applyFont="1" applyFill="1" applyBorder="1" applyAlignment="1">
      <alignment vertical="center"/>
    </xf>
    <xf numFmtId="165" fontId="28" fillId="0" borderId="0" xfId="1" applyNumberFormat="1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vertical="top"/>
    </xf>
    <xf numFmtId="165" fontId="19" fillId="0" borderId="1" xfId="1" applyNumberFormat="1" applyFont="1" applyFill="1" applyBorder="1" applyAlignment="1">
      <alignment horizontal="center" vertical="center" wrapText="1"/>
    </xf>
    <xf numFmtId="165" fontId="23" fillId="0" borderId="0" xfId="1" applyNumberFormat="1" applyFont="1" applyFill="1" applyBorder="1" applyAlignment="1">
      <alignment horizontal="center" vertical="center"/>
    </xf>
    <xf numFmtId="165" fontId="20" fillId="0" borderId="0" xfId="1" applyNumberFormat="1" applyFont="1" applyFill="1" applyBorder="1" applyAlignment="1">
      <alignment horizontal="left" vertical="top"/>
    </xf>
    <xf numFmtId="165" fontId="32" fillId="0" borderId="0" xfId="1" applyNumberFormat="1" applyFont="1" applyFill="1" applyBorder="1" applyAlignment="1">
      <alignment vertical="top"/>
    </xf>
  </cellXfs>
  <cellStyles count="3">
    <cellStyle name="Moneda" xfId="1" builtinId="4"/>
    <cellStyle name="Normal" xfId="0" builtinId="0"/>
    <cellStyle name="Percentatge" xfId="2" builtinId="5"/>
  </cellStyles>
  <dxfs count="1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CCFF66"/>
      <color rgb="FFFFDA65"/>
      <color rgb="FFCB35C7"/>
      <color rgb="FF0000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"/>
  <sheetViews>
    <sheetView workbookViewId="0">
      <selection activeCell="H16" sqref="H16"/>
    </sheetView>
  </sheetViews>
  <sheetFormatPr defaultRowHeight="14.5" x14ac:dyDescent="0.35"/>
  <cols>
    <col min="2" max="3" width="11.36328125" customWidth="1"/>
  </cols>
  <sheetData>
    <row r="3" spans="2:3" x14ac:dyDescent="0.35">
      <c r="B3" s="457" t="s">
        <v>219</v>
      </c>
      <c r="C3" s="459">
        <f>televisió!G4</f>
        <v>0.05</v>
      </c>
    </row>
    <row r="4" spans="2:3" x14ac:dyDescent="0.35">
      <c r="B4" s="457" t="s">
        <v>220</v>
      </c>
      <c r="C4" s="459">
        <f>imprès!G4</f>
        <v>9.32</v>
      </c>
    </row>
    <row r="5" spans="2:3" x14ac:dyDescent="0.35">
      <c r="B5" s="457" t="s">
        <v>221</v>
      </c>
      <c r="C5" s="459">
        <f>ràdio!G4</f>
        <v>39.659999999999982</v>
      </c>
    </row>
    <row r="6" spans="2:3" x14ac:dyDescent="0.35">
      <c r="B6" s="457" t="s">
        <v>223</v>
      </c>
      <c r="C6" s="459">
        <f>digital!H4</f>
        <v>50.969999999999985</v>
      </c>
    </row>
    <row r="7" spans="2:3" x14ac:dyDescent="0.35">
      <c r="B7" s="458" t="s">
        <v>222</v>
      </c>
      <c r="C7" s="460">
        <f>SUM(C3:C6)</f>
        <v>99.999999999999972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tabSelected="1" zoomScale="90" zoomScaleNormal="90" workbookViewId="0">
      <selection activeCell="C2" sqref="C2"/>
    </sheetView>
  </sheetViews>
  <sheetFormatPr defaultRowHeight="14.5" x14ac:dyDescent="0.35"/>
  <cols>
    <col min="2" max="2" width="4.6328125" style="195" customWidth="1"/>
    <col min="3" max="3" width="14.6328125" customWidth="1"/>
    <col min="4" max="4" width="28.6328125" customWidth="1"/>
    <col min="5" max="5" width="8.6328125" style="386" customWidth="1"/>
    <col min="6" max="7" width="8.6328125" customWidth="1"/>
    <col min="8" max="8" width="8.90625" customWidth="1"/>
    <col min="9" max="11" width="8.6328125" customWidth="1"/>
    <col min="12" max="14" width="8.7265625" customWidth="1"/>
    <col min="15" max="15" width="3.1796875" customWidth="1"/>
    <col min="16" max="19" width="8.6328125" style="231" customWidth="1"/>
    <col min="20" max="20" width="8.7265625" customWidth="1"/>
  </cols>
  <sheetData>
    <row r="1" spans="1:34" s="195" customFormat="1" x14ac:dyDescent="0.35">
      <c r="A1" s="443"/>
      <c r="E1" s="374"/>
      <c r="J1" s="411"/>
      <c r="K1" s="232"/>
      <c r="L1" s="232"/>
      <c r="M1" s="232"/>
      <c r="N1" s="232"/>
      <c r="O1" s="232"/>
      <c r="P1" s="232"/>
      <c r="Q1" s="232"/>
      <c r="R1" s="232"/>
      <c r="S1" s="232"/>
      <c r="T1" s="232"/>
    </row>
    <row r="2" spans="1:34" s="1" customFormat="1" ht="15" customHeight="1" x14ac:dyDescent="0.35">
      <c r="A2" s="443"/>
      <c r="C2" s="473" t="s">
        <v>224</v>
      </c>
      <c r="D2" s="193"/>
      <c r="E2" s="193"/>
      <c r="F2" s="193"/>
      <c r="G2" s="193"/>
      <c r="H2" s="194"/>
      <c r="I2" s="2"/>
      <c r="J2" s="411"/>
      <c r="K2" s="234"/>
      <c r="L2" s="235"/>
      <c r="M2" s="236"/>
      <c r="N2" s="237"/>
      <c r="O2" s="448"/>
      <c r="P2" s="238"/>
      <c r="Q2" s="238"/>
      <c r="R2" s="238"/>
      <c r="S2" s="238"/>
      <c r="T2" s="239"/>
      <c r="U2" s="3"/>
      <c r="V2" s="3"/>
      <c r="W2" s="3"/>
      <c r="X2" s="3"/>
      <c r="Y2" s="3"/>
      <c r="Z2" s="3"/>
      <c r="AA2" s="3"/>
      <c r="AB2" s="3"/>
      <c r="AC2" s="3"/>
    </row>
    <row r="3" spans="1:34" s="3" customFormat="1" ht="15" customHeight="1" x14ac:dyDescent="0.35">
      <c r="A3" s="443"/>
      <c r="C3" s="4" t="s">
        <v>0</v>
      </c>
      <c r="D3" s="5"/>
      <c r="E3" s="375"/>
      <c r="F3" s="5"/>
      <c r="G3" s="5"/>
      <c r="H3" s="6"/>
      <c r="I3" s="7"/>
      <c r="J3" s="412"/>
      <c r="K3" s="240"/>
      <c r="L3" s="241"/>
      <c r="M3" s="242"/>
      <c r="N3" s="243"/>
      <c r="O3" s="448"/>
      <c r="P3" s="243"/>
      <c r="Q3" s="243"/>
      <c r="R3" s="243"/>
      <c r="S3" s="243"/>
      <c r="T3" s="239"/>
    </row>
    <row r="4" spans="1:34" s="1" customFormat="1" ht="15" customHeight="1" x14ac:dyDescent="0.35">
      <c r="A4" s="443"/>
      <c r="C4" s="8" t="s">
        <v>1</v>
      </c>
      <c r="D4" s="9"/>
      <c r="E4" s="376"/>
      <c r="F4" s="10"/>
      <c r="G4" s="11">
        <f>SUM(B6:B8)</f>
        <v>0.05</v>
      </c>
      <c r="H4" s="12" t="s">
        <v>2</v>
      </c>
      <c r="I4" s="13"/>
      <c r="J4" s="411"/>
      <c r="K4" s="234"/>
      <c r="L4" s="244"/>
      <c r="M4" s="245"/>
      <c r="N4" s="246"/>
      <c r="O4" s="448"/>
      <c r="P4" s="238"/>
      <c r="Q4" s="238"/>
      <c r="R4" s="238"/>
      <c r="S4" s="238"/>
      <c r="T4" s="239"/>
      <c r="U4" s="3"/>
      <c r="V4" s="3"/>
      <c r="W4" s="3"/>
      <c r="X4" s="3"/>
      <c r="Y4" s="3"/>
      <c r="Z4" s="3"/>
      <c r="AA4" s="3"/>
      <c r="AB4" s="3"/>
      <c r="AC4" s="3"/>
    </row>
    <row r="5" spans="1:34" s="3" customFormat="1" ht="15" customHeight="1" x14ac:dyDescent="0.35">
      <c r="A5" s="443"/>
      <c r="B5" s="14"/>
      <c r="C5" s="15"/>
      <c r="D5" s="16"/>
      <c r="E5" s="377"/>
      <c r="F5" s="18"/>
      <c r="G5" s="19"/>
      <c r="H5" s="13"/>
      <c r="I5" s="13"/>
      <c r="J5" s="413"/>
      <c r="K5" s="247"/>
      <c r="L5" s="244"/>
      <c r="M5" s="245"/>
      <c r="N5" s="246"/>
      <c r="O5" s="448"/>
      <c r="P5" s="238"/>
      <c r="Q5" s="238"/>
      <c r="R5" s="238"/>
      <c r="S5" s="238"/>
      <c r="T5" s="239"/>
    </row>
    <row r="6" spans="1:34" s="68" customFormat="1" ht="15" customHeight="1" x14ac:dyDescent="0.35">
      <c r="B6" s="60"/>
      <c r="C6" s="204" t="s">
        <v>23</v>
      </c>
      <c r="D6" s="70"/>
      <c r="E6" s="379"/>
      <c r="F6" s="71"/>
      <c r="G6" s="72"/>
      <c r="I6" s="73"/>
      <c r="J6" s="427"/>
      <c r="K6" s="273"/>
      <c r="L6" s="274"/>
      <c r="M6" s="275"/>
      <c r="N6" s="276"/>
      <c r="O6" s="276"/>
      <c r="P6" s="408"/>
      <c r="Q6" s="408"/>
      <c r="R6" s="408"/>
      <c r="S6" s="408"/>
      <c r="T6" s="276"/>
    </row>
    <row r="7" spans="1:34" s="25" customFormat="1" ht="21" x14ac:dyDescent="0.35">
      <c r="B7" s="74" t="s">
        <v>5</v>
      </c>
      <c r="C7" s="80"/>
      <c r="D7" s="76" t="s">
        <v>20</v>
      </c>
      <c r="E7" s="380"/>
      <c r="F7" s="29" t="s">
        <v>21</v>
      </c>
      <c r="G7" s="77" t="s">
        <v>22</v>
      </c>
      <c r="I7" s="66"/>
      <c r="J7" s="412"/>
      <c r="K7" s="240"/>
      <c r="L7" s="251" t="s">
        <v>10</v>
      </c>
      <c r="M7" s="252" t="s">
        <v>11</v>
      </c>
      <c r="N7" s="253"/>
      <c r="O7" s="277"/>
      <c r="P7" s="254" t="s">
        <v>21</v>
      </c>
      <c r="Q7" s="254" t="s">
        <v>21</v>
      </c>
      <c r="R7" s="254" t="s">
        <v>21</v>
      </c>
      <c r="S7" s="254" t="s">
        <v>21</v>
      </c>
      <c r="T7" s="277"/>
    </row>
    <row r="8" spans="1:34" s="39" customFormat="1" ht="15" customHeight="1" x14ac:dyDescent="0.35">
      <c r="A8" s="33"/>
      <c r="B8" s="472">
        <v>0.05</v>
      </c>
      <c r="C8" s="200" t="s">
        <v>24</v>
      </c>
      <c r="D8" s="206"/>
      <c r="E8" s="381"/>
      <c r="F8" s="54" t="s">
        <v>18</v>
      </c>
      <c r="G8" s="55" t="s">
        <v>18</v>
      </c>
      <c r="I8" s="66"/>
      <c r="J8" s="428"/>
      <c r="K8" s="278"/>
      <c r="L8" s="401" t="str">
        <f>G8</f>
        <v>...%</v>
      </c>
      <c r="M8" s="402" t="e">
        <f>1+1*L8</f>
        <v>#VALUE!</v>
      </c>
      <c r="N8" s="258" t="e">
        <f>G8-F8</f>
        <v>#VALUE!</v>
      </c>
      <c r="O8" s="279"/>
      <c r="P8" s="395">
        <v>0</v>
      </c>
      <c r="Q8" s="395">
        <v>5.0000000000000001E-4</v>
      </c>
      <c r="R8" s="395">
        <v>0</v>
      </c>
      <c r="S8" s="395">
        <v>0</v>
      </c>
      <c r="T8" s="259"/>
    </row>
    <row r="9" spans="1:34" s="86" customFormat="1" ht="15" customHeight="1" x14ac:dyDescent="0.25">
      <c r="A9" s="32"/>
      <c r="B9" s="81"/>
      <c r="C9" s="41"/>
      <c r="D9" s="41"/>
      <c r="E9" s="382"/>
      <c r="F9" s="82"/>
      <c r="G9" s="83"/>
      <c r="H9" s="84"/>
      <c r="I9" s="84"/>
      <c r="J9" s="420"/>
      <c r="K9" s="282"/>
      <c r="L9" s="283"/>
      <c r="M9" s="284"/>
      <c r="N9" s="285"/>
      <c r="O9" s="285"/>
      <c r="P9" s="233"/>
      <c r="Q9" s="233"/>
      <c r="R9" s="233"/>
      <c r="S9" s="233"/>
      <c r="T9" s="2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</row>
    <row r="10" spans="1:34" s="25" customFormat="1" ht="15" customHeight="1" x14ac:dyDescent="0.35">
      <c r="B10" s="196"/>
      <c r="C10" s="87" t="s">
        <v>25</v>
      </c>
      <c r="D10" s="209"/>
      <c r="E10" s="383"/>
      <c r="F10" s="205"/>
      <c r="G10" s="37" t="s">
        <v>13</v>
      </c>
      <c r="I10" s="31"/>
      <c r="J10" s="419"/>
      <c r="K10" s="261"/>
      <c r="L10" s="262"/>
      <c r="M10" s="270"/>
      <c r="N10" s="286"/>
      <c r="O10" s="286"/>
      <c r="P10" s="287"/>
      <c r="Q10" s="287"/>
      <c r="R10" s="287"/>
      <c r="S10" s="287"/>
      <c r="T10" s="253"/>
      <c r="U10" s="32"/>
      <c r="V10" s="32"/>
      <c r="W10" s="32"/>
      <c r="X10" s="32"/>
      <c r="Y10" s="32"/>
      <c r="Z10" s="32"/>
    </row>
    <row r="11" spans="1:34" s="25" customFormat="1" ht="15" customHeight="1" x14ac:dyDescent="0.35">
      <c r="A11" s="32"/>
      <c r="B11" s="88"/>
      <c r="C11" s="89"/>
      <c r="D11" s="90"/>
      <c r="E11" s="384"/>
      <c r="F11" s="92"/>
      <c r="G11" s="93"/>
      <c r="H11" s="94"/>
      <c r="I11" s="94"/>
      <c r="J11" s="412"/>
      <c r="K11" s="240"/>
      <c r="L11" s="288"/>
      <c r="M11" s="289"/>
      <c r="N11" s="253"/>
      <c r="O11" s="277"/>
      <c r="P11" s="290"/>
      <c r="Q11" s="290"/>
      <c r="R11" s="290"/>
      <c r="S11" s="290"/>
      <c r="T11" s="277"/>
    </row>
    <row r="12" spans="1:34" s="95" customFormat="1" ht="33" customHeight="1" x14ac:dyDescent="0.35">
      <c r="B12" s="462" t="s">
        <v>26</v>
      </c>
      <c r="C12" s="462"/>
      <c r="D12" s="462"/>
      <c r="E12" s="462"/>
      <c r="F12" s="462"/>
      <c r="G12" s="462"/>
      <c r="H12" s="462"/>
      <c r="I12" s="96"/>
      <c r="J12" s="421"/>
      <c r="K12" s="291"/>
      <c r="L12" s="292"/>
      <c r="M12" s="293"/>
      <c r="N12" s="294" t="s">
        <v>27</v>
      </c>
      <c r="O12" s="295"/>
      <c r="P12" s="296"/>
      <c r="Q12" s="296"/>
      <c r="R12" s="296"/>
      <c r="S12" s="296"/>
      <c r="T12" s="295"/>
    </row>
    <row r="13" spans="1:34" s="95" customFormat="1" ht="12" customHeight="1" x14ac:dyDescent="0.35">
      <c r="B13" s="99"/>
      <c r="C13" s="96"/>
      <c r="D13" s="100"/>
      <c r="E13" s="385"/>
      <c r="F13" s="102"/>
      <c r="G13" s="103"/>
      <c r="H13" s="104"/>
      <c r="I13" s="105"/>
      <c r="J13" s="421"/>
      <c r="K13" s="291"/>
      <c r="L13" s="292"/>
      <c r="M13" s="293"/>
      <c r="N13" s="294"/>
      <c r="O13" s="295"/>
      <c r="P13" s="298"/>
      <c r="Q13" s="298"/>
      <c r="R13" s="298"/>
      <c r="S13" s="298"/>
      <c r="T13" s="295"/>
    </row>
    <row r="14" spans="1:34" s="33" customFormat="1" ht="12" customHeight="1" x14ac:dyDescent="0.35">
      <c r="B14" s="444" t="s">
        <v>28</v>
      </c>
      <c r="C14" s="95"/>
      <c r="D14" s="95"/>
      <c r="E14" s="97"/>
      <c r="F14" s="95"/>
      <c r="G14" s="95"/>
      <c r="H14" s="95"/>
      <c r="I14" s="95"/>
      <c r="J14" s="422"/>
      <c r="K14" s="299"/>
      <c r="L14" s="300"/>
      <c r="M14" s="293"/>
      <c r="N14" s="301"/>
      <c r="O14" s="279"/>
      <c r="P14" s="296"/>
      <c r="Q14" s="296"/>
      <c r="R14" s="296"/>
      <c r="S14" s="296"/>
      <c r="T14" s="279"/>
    </row>
    <row r="15" spans="1:34" s="40" customFormat="1" ht="12" customHeight="1" x14ac:dyDescent="0.35">
      <c r="A15" s="33"/>
      <c r="B15" s="461" t="s">
        <v>162</v>
      </c>
      <c r="C15" s="461"/>
      <c r="D15" s="461"/>
      <c r="E15" s="461"/>
      <c r="F15" s="461"/>
      <c r="G15" s="461"/>
      <c r="H15" s="461"/>
      <c r="I15" s="201"/>
      <c r="J15" s="423"/>
      <c r="K15" s="302"/>
      <c r="L15" s="303"/>
      <c r="M15" s="304"/>
      <c r="N15" s="259"/>
      <c r="O15" s="301"/>
      <c r="P15" s="305"/>
      <c r="Q15" s="296"/>
      <c r="R15" s="296"/>
      <c r="S15" s="296"/>
      <c r="T15" s="27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</row>
    <row r="16" spans="1:34" s="40" customFormat="1" ht="12" customHeight="1" x14ac:dyDescent="0.35">
      <c r="A16" s="33"/>
      <c r="B16" s="461" t="s">
        <v>29</v>
      </c>
      <c r="C16" s="461"/>
      <c r="D16" s="461"/>
      <c r="E16" s="461"/>
      <c r="F16" s="461"/>
      <c r="G16" s="461"/>
      <c r="H16" s="461"/>
      <c r="I16" s="201"/>
      <c r="J16" s="423"/>
      <c r="K16" s="302"/>
      <c r="L16" s="303"/>
      <c r="M16" s="304"/>
      <c r="N16" s="259"/>
      <c r="O16" s="301"/>
      <c r="P16" s="305"/>
      <c r="Q16" s="296"/>
      <c r="R16" s="296"/>
      <c r="S16" s="296"/>
      <c r="T16" s="27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</row>
    <row r="17" spans="5:20" s="195" customFormat="1" x14ac:dyDescent="0.35">
      <c r="E17" s="374"/>
      <c r="I17" s="201"/>
      <c r="J17" s="437"/>
      <c r="K17" s="232"/>
      <c r="L17" s="232"/>
      <c r="M17" s="232"/>
      <c r="N17" s="232"/>
      <c r="O17" s="232"/>
      <c r="P17" s="233"/>
      <c r="Q17" s="233"/>
      <c r="R17" s="233"/>
      <c r="S17" s="233"/>
      <c r="T17" s="232"/>
    </row>
    <row r="18" spans="5:20" s="195" customFormat="1" x14ac:dyDescent="0.35">
      <c r="E18" s="374"/>
      <c r="P18" s="231"/>
      <c r="Q18" s="231"/>
      <c r="R18" s="231"/>
      <c r="S18" s="231"/>
    </row>
    <row r="19" spans="5:20" s="195" customFormat="1" x14ac:dyDescent="0.35">
      <c r="E19" s="374"/>
      <c r="P19" s="231"/>
      <c r="Q19" s="231"/>
      <c r="R19" s="231"/>
      <c r="S19" s="231"/>
    </row>
    <row r="20" spans="5:20" s="195" customFormat="1" x14ac:dyDescent="0.35">
      <c r="E20" s="374"/>
      <c r="P20" s="231"/>
      <c r="Q20" s="231"/>
      <c r="R20" s="231"/>
      <c r="S20" s="231"/>
    </row>
    <row r="21" spans="5:20" s="195" customFormat="1" x14ac:dyDescent="0.35">
      <c r="E21" s="374"/>
      <c r="P21" s="231"/>
      <c r="Q21" s="231"/>
      <c r="R21" s="231"/>
      <c r="S21" s="231"/>
    </row>
    <row r="22" spans="5:20" s="195" customFormat="1" x14ac:dyDescent="0.35">
      <c r="E22" s="374"/>
      <c r="P22" s="231"/>
      <c r="Q22" s="231"/>
      <c r="R22" s="231"/>
      <c r="S22" s="231"/>
    </row>
    <row r="23" spans="5:20" s="195" customFormat="1" x14ac:dyDescent="0.35">
      <c r="E23" s="374"/>
      <c r="P23" s="231"/>
      <c r="Q23" s="231"/>
      <c r="R23" s="231"/>
      <c r="S23" s="231"/>
    </row>
    <row r="24" spans="5:20" s="195" customFormat="1" x14ac:dyDescent="0.35">
      <c r="E24" s="374"/>
      <c r="P24" s="231"/>
      <c r="Q24" s="231"/>
      <c r="R24" s="231"/>
      <c r="S24" s="231"/>
    </row>
    <row r="25" spans="5:20" s="195" customFormat="1" x14ac:dyDescent="0.35">
      <c r="E25" s="374"/>
      <c r="P25" s="231"/>
      <c r="Q25" s="231"/>
      <c r="R25" s="231"/>
      <c r="S25" s="231"/>
    </row>
    <row r="26" spans="5:20" s="195" customFormat="1" x14ac:dyDescent="0.35">
      <c r="E26" s="374"/>
      <c r="P26" s="231"/>
      <c r="Q26" s="231"/>
      <c r="R26" s="231"/>
      <c r="S26" s="231"/>
    </row>
    <row r="27" spans="5:20" s="195" customFormat="1" x14ac:dyDescent="0.35">
      <c r="E27" s="374"/>
      <c r="P27" s="231"/>
      <c r="Q27" s="231"/>
      <c r="R27" s="231"/>
      <c r="S27" s="231"/>
    </row>
    <row r="28" spans="5:20" s="195" customFormat="1" x14ac:dyDescent="0.35">
      <c r="E28" s="374"/>
      <c r="P28" s="231"/>
      <c r="Q28" s="231"/>
      <c r="R28" s="231"/>
      <c r="S28" s="231"/>
    </row>
    <row r="29" spans="5:20" s="195" customFormat="1" x14ac:dyDescent="0.35">
      <c r="E29" s="374"/>
      <c r="P29" s="231"/>
      <c r="Q29" s="231"/>
      <c r="R29" s="231"/>
      <c r="S29" s="231"/>
    </row>
    <row r="30" spans="5:20" s="195" customFormat="1" x14ac:dyDescent="0.35">
      <c r="E30" s="374"/>
      <c r="P30" s="231"/>
      <c r="Q30" s="231"/>
      <c r="R30" s="231"/>
      <c r="S30" s="231"/>
    </row>
    <row r="31" spans="5:20" s="195" customFormat="1" x14ac:dyDescent="0.35">
      <c r="E31" s="374"/>
      <c r="P31" s="231"/>
      <c r="Q31" s="231"/>
      <c r="R31" s="231"/>
      <c r="S31" s="231"/>
    </row>
    <row r="32" spans="5:20" s="195" customFormat="1" x14ac:dyDescent="0.35">
      <c r="E32" s="374"/>
      <c r="P32" s="231"/>
      <c r="Q32" s="231"/>
      <c r="R32" s="231"/>
      <c r="S32" s="231"/>
    </row>
    <row r="33" spans="5:19" s="195" customFormat="1" x14ac:dyDescent="0.35">
      <c r="E33" s="374"/>
      <c r="P33" s="231"/>
      <c r="Q33" s="231"/>
      <c r="R33" s="231"/>
      <c r="S33" s="231"/>
    </row>
    <row r="34" spans="5:19" s="195" customFormat="1" x14ac:dyDescent="0.35">
      <c r="E34" s="374"/>
      <c r="P34" s="231"/>
      <c r="Q34" s="231"/>
      <c r="R34" s="231"/>
      <c r="S34" s="231"/>
    </row>
    <row r="35" spans="5:19" s="195" customFormat="1" x14ac:dyDescent="0.35">
      <c r="E35" s="374"/>
      <c r="P35" s="231"/>
      <c r="Q35" s="231"/>
      <c r="R35" s="231"/>
      <c r="S35" s="231"/>
    </row>
    <row r="36" spans="5:19" s="195" customFormat="1" x14ac:dyDescent="0.35">
      <c r="E36" s="374"/>
      <c r="P36" s="231"/>
      <c r="Q36" s="231"/>
      <c r="R36" s="231"/>
      <c r="S36" s="231"/>
    </row>
    <row r="37" spans="5:19" s="195" customFormat="1" x14ac:dyDescent="0.35">
      <c r="E37" s="374"/>
      <c r="P37" s="231"/>
      <c r="Q37" s="231"/>
      <c r="R37" s="231"/>
      <c r="S37" s="231"/>
    </row>
  </sheetData>
  <protectedRanges>
    <protectedRange sqref="J6:K7 H9:I9 J8:L14" name="Interval3_1"/>
    <protectedRange sqref="G10 E10" name="Interval3_1_1"/>
  </protectedRanges>
  <mergeCells count="3">
    <mergeCell ref="B15:H15"/>
    <mergeCell ref="B16:H16"/>
    <mergeCell ref="B12:H12"/>
  </mergeCells>
  <conditionalFormatting sqref="N8">
    <cfRule type="cellIs" dxfId="140" priority="3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&amp;R&amp;F; &amp;A; &amp;P de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5"/>
  <sheetViews>
    <sheetView zoomScale="90" zoomScaleNormal="90" workbookViewId="0">
      <selection activeCell="C2" sqref="C2"/>
    </sheetView>
  </sheetViews>
  <sheetFormatPr defaultRowHeight="14.5" x14ac:dyDescent="0.35"/>
  <cols>
    <col min="2" max="2" width="4.6328125" style="450" customWidth="1"/>
    <col min="3" max="3" width="18.6328125" customWidth="1"/>
    <col min="4" max="4" width="24.6328125" customWidth="1"/>
    <col min="5" max="11" width="8.6328125" customWidth="1"/>
    <col min="12" max="14" width="8.7265625" customWidth="1"/>
    <col min="15" max="15" width="3.6328125" customWidth="1"/>
    <col min="16" max="19" width="8.6328125" style="231" customWidth="1"/>
    <col min="20" max="20" width="8.7265625" customWidth="1"/>
    <col min="21" max="42" width="8.7265625" style="324"/>
  </cols>
  <sheetData>
    <row r="1" spans="1:42" s="195" customFormat="1" x14ac:dyDescent="0.35">
      <c r="B1" s="450"/>
      <c r="J1" s="411"/>
      <c r="K1" s="232"/>
      <c r="L1" s="232"/>
      <c r="M1" s="232"/>
      <c r="N1" s="232"/>
      <c r="O1" s="232"/>
      <c r="P1" s="233"/>
      <c r="Q1" s="233"/>
      <c r="R1" s="233"/>
      <c r="S1" s="233"/>
      <c r="T1" s="232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</row>
    <row r="2" spans="1:42" s="44" customFormat="1" ht="15" customHeight="1" x14ac:dyDescent="0.35">
      <c r="B2" s="449"/>
      <c r="C2" s="473" t="s">
        <v>224</v>
      </c>
      <c r="D2" s="106"/>
      <c r="E2" s="106"/>
      <c r="F2" s="106"/>
      <c r="G2" s="106"/>
      <c r="H2" s="12"/>
      <c r="I2" s="2"/>
      <c r="J2" s="411"/>
      <c r="K2" s="234"/>
      <c r="L2" s="235"/>
      <c r="M2" s="236"/>
      <c r="N2" s="237"/>
      <c r="O2" s="266"/>
      <c r="P2" s="306"/>
      <c r="Q2" s="306"/>
      <c r="R2" s="306"/>
      <c r="S2" s="306"/>
      <c r="T2" s="239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</row>
    <row r="3" spans="1:42" s="44" customFormat="1" ht="15" customHeight="1" x14ac:dyDescent="0.35">
      <c r="B3" s="449"/>
      <c r="C3" s="4" t="s">
        <v>0</v>
      </c>
      <c r="D3" s="5"/>
      <c r="E3" s="5"/>
      <c r="F3" s="5"/>
      <c r="G3" s="5"/>
      <c r="H3" s="6"/>
      <c r="I3" s="7"/>
      <c r="J3" s="412"/>
      <c r="K3" s="240"/>
      <c r="L3" s="241"/>
      <c r="M3" s="242"/>
      <c r="N3" s="243"/>
      <c r="O3" s="307"/>
      <c r="P3" s="308"/>
      <c r="Q3" s="308"/>
      <c r="R3" s="308"/>
      <c r="S3" s="308"/>
      <c r="T3" s="239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</row>
    <row r="4" spans="1:42" s="44" customFormat="1" ht="15" customHeight="1" x14ac:dyDescent="0.35">
      <c r="B4" s="449"/>
      <c r="C4" s="8" t="s">
        <v>3</v>
      </c>
      <c r="D4" s="9"/>
      <c r="E4" s="107"/>
      <c r="F4" s="107"/>
      <c r="G4" s="11">
        <f>SUM(B6:B27)</f>
        <v>9.32</v>
      </c>
      <c r="H4" s="12" t="s">
        <v>2</v>
      </c>
      <c r="I4" s="13"/>
      <c r="J4" s="411"/>
      <c r="K4" s="234"/>
      <c r="L4" s="244"/>
      <c r="M4" s="245"/>
      <c r="N4" s="246"/>
      <c r="O4" s="307"/>
      <c r="P4" s="308"/>
      <c r="Q4" s="308"/>
      <c r="R4" s="308"/>
      <c r="S4" s="308"/>
      <c r="T4" s="239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</row>
    <row r="5" spans="1:42" s="47" customFormat="1" ht="15" customHeight="1" x14ac:dyDescent="0.35">
      <c r="B5" s="451"/>
      <c r="C5" s="14"/>
      <c r="D5" s="16"/>
      <c r="E5" s="17"/>
      <c r="F5" s="18"/>
      <c r="G5" s="19"/>
      <c r="H5" s="13"/>
      <c r="I5" s="13"/>
      <c r="J5" s="413"/>
      <c r="K5" s="247"/>
      <c r="L5" s="244"/>
      <c r="M5" s="245"/>
      <c r="N5" s="246"/>
      <c r="O5" s="266"/>
      <c r="P5" s="306"/>
      <c r="Q5" s="306"/>
      <c r="R5" s="306"/>
      <c r="S5" s="306"/>
      <c r="T5" s="239"/>
    </row>
    <row r="6" spans="1:42" s="25" customFormat="1" ht="15" customHeight="1" x14ac:dyDescent="0.35">
      <c r="A6" s="32"/>
      <c r="B6" s="81"/>
      <c r="C6" s="20" t="s">
        <v>14</v>
      </c>
      <c r="D6" s="111"/>
      <c r="E6" s="112"/>
      <c r="F6" s="112"/>
      <c r="G6" s="113"/>
      <c r="H6" s="114"/>
      <c r="I6" s="57"/>
      <c r="J6" s="414"/>
      <c r="K6" s="260"/>
      <c r="L6" s="397"/>
      <c r="M6" s="398"/>
      <c r="N6" s="265"/>
      <c r="O6" s="253"/>
      <c r="P6" s="435"/>
      <c r="Q6" s="435"/>
      <c r="R6" s="435"/>
      <c r="S6" s="435"/>
      <c r="T6" s="259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</row>
    <row r="7" spans="1:42" s="25" customFormat="1" ht="31.5" x14ac:dyDescent="0.35">
      <c r="B7" s="26" t="s">
        <v>30</v>
      </c>
      <c r="C7" s="108" t="s">
        <v>6</v>
      </c>
      <c r="D7" s="28" t="s">
        <v>7</v>
      </c>
      <c r="E7" s="52" t="s">
        <v>192</v>
      </c>
      <c r="F7" s="29" t="s">
        <v>15</v>
      </c>
      <c r="G7" s="53" t="s">
        <v>16</v>
      </c>
      <c r="H7" s="30" t="s">
        <v>9</v>
      </c>
      <c r="I7" s="57"/>
      <c r="J7" s="414"/>
      <c r="K7" s="260"/>
      <c r="L7" s="251" t="s">
        <v>10</v>
      </c>
      <c r="M7" s="252" t="s">
        <v>11</v>
      </c>
      <c r="N7" s="267"/>
      <c r="O7" s="253"/>
      <c r="P7" s="254" t="s">
        <v>15</v>
      </c>
      <c r="Q7" s="254" t="s">
        <v>15</v>
      </c>
      <c r="R7" s="254" t="s">
        <v>15</v>
      </c>
      <c r="S7" s="254" t="s">
        <v>15</v>
      </c>
      <c r="T7" s="259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</row>
    <row r="8" spans="1:42" s="39" customFormat="1" ht="21" x14ac:dyDescent="0.35">
      <c r="A8" s="33"/>
      <c r="B8" s="56">
        <v>2</v>
      </c>
      <c r="C8" s="58" t="s">
        <v>31</v>
      </c>
      <c r="D8" s="35" t="s">
        <v>214</v>
      </c>
      <c r="E8" s="116" t="s">
        <v>17</v>
      </c>
      <c r="F8" s="54" t="s">
        <v>18</v>
      </c>
      <c r="G8" s="55" t="s">
        <v>18</v>
      </c>
      <c r="H8" s="117"/>
      <c r="I8" s="57"/>
      <c r="J8" s="414"/>
      <c r="K8" s="309"/>
      <c r="L8" s="268" t="str">
        <f>G8</f>
        <v>...%</v>
      </c>
      <c r="M8" s="269" t="e">
        <f>1-(1*G8)</f>
        <v>#VALUE!</v>
      </c>
      <c r="N8" s="258" t="e">
        <f t="shared" ref="N8:N10" si="0">G8-F8</f>
        <v>#VALUE!</v>
      </c>
      <c r="O8" s="279"/>
      <c r="P8" s="395">
        <v>0.12</v>
      </c>
      <c r="Q8" s="395">
        <v>0.36</v>
      </c>
      <c r="R8" s="395">
        <v>0.15</v>
      </c>
      <c r="S8" s="395">
        <v>0.15</v>
      </c>
      <c r="T8" s="279"/>
      <c r="U8" s="446"/>
      <c r="V8" s="446"/>
      <c r="W8" s="446"/>
      <c r="X8" s="446"/>
      <c r="Y8" s="446"/>
      <c r="Z8" s="446"/>
      <c r="AA8" s="446"/>
      <c r="AB8" s="446"/>
      <c r="AC8" s="446"/>
      <c r="AD8" s="446"/>
      <c r="AE8" s="446"/>
      <c r="AF8" s="446"/>
      <c r="AG8" s="446"/>
      <c r="AH8" s="446"/>
      <c r="AI8" s="446"/>
      <c r="AJ8" s="446"/>
      <c r="AK8" s="446"/>
      <c r="AL8" s="446"/>
      <c r="AM8" s="446"/>
      <c r="AN8" s="446"/>
      <c r="AO8" s="446"/>
      <c r="AP8" s="446"/>
    </row>
    <row r="9" spans="1:42" s="39" customFormat="1" ht="21" x14ac:dyDescent="0.35">
      <c r="A9" s="33"/>
      <c r="B9" s="56">
        <v>2</v>
      </c>
      <c r="C9" s="58" t="s">
        <v>32</v>
      </c>
      <c r="D9" s="35" t="s">
        <v>214</v>
      </c>
      <c r="E9" s="116" t="s">
        <v>17</v>
      </c>
      <c r="F9" s="54" t="s">
        <v>18</v>
      </c>
      <c r="G9" s="55" t="s">
        <v>18</v>
      </c>
      <c r="H9" s="117"/>
      <c r="I9" s="57"/>
      <c r="J9" s="414"/>
      <c r="K9" s="309"/>
      <c r="L9" s="268" t="str">
        <f>G9</f>
        <v>...%</v>
      </c>
      <c r="M9" s="269" t="e">
        <f>1-(1*G9)</f>
        <v>#VALUE!</v>
      </c>
      <c r="N9" s="258" t="e">
        <f t="shared" si="0"/>
        <v>#VALUE!</v>
      </c>
      <c r="O9" s="279"/>
      <c r="P9" s="395">
        <v>0.18</v>
      </c>
      <c r="Q9" s="395">
        <v>0.19</v>
      </c>
      <c r="R9" s="395">
        <v>0.21</v>
      </c>
      <c r="S9" s="395">
        <v>0.21</v>
      </c>
      <c r="T9" s="279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  <c r="AJ9" s="446"/>
      <c r="AK9" s="446"/>
      <c r="AL9" s="446"/>
      <c r="AM9" s="446"/>
      <c r="AN9" s="446"/>
      <c r="AO9" s="446"/>
      <c r="AP9" s="446"/>
    </row>
    <row r="10" spans="1:42" s="39" customFormat="1" ht="21" x14ac:dyDescent="0.35">
      <c r="A10" s="33"/>
      <c r="B10" s="56">
        <v>2</v>
      </c>
      <c r="C10" s="58" t="s">
        <v>33</v>
      </c>
      <c r="D10" s="35" t="s">
        <v>214</v>
      </c>
      <c r="E10" s="116" t="s">
        <v>17</v>
      </c>
      <c r="F10" s="54" t="s">
        <v>18</v>
      </c>
      <c r="G10" s="55" t="s">
        <v>18</v>
      </c>
      <c r="H10" s="117"/>
      <c r="I10" s="57"/>
      <c r="J10" s="414"/>
      <c r="K10" s="309"/>
      <c r="L10" s="268" t="str">
        <f>G10</f>
        <v>...%</v>
      </c>
      <c r="M10" s="269" t="e">
        <f>1-(1*G10)</f>
        <v>#VALUE!</v>
      </c>
      <c r="N10" s="258" t="e">
        <f t="shared" si="0"/>
        <v>#VALUE!</v>
      </c>
      <c r="O10" s="279"/>
      <c r="P10" s="395">
        <v>0.33560000000000001</v>
      </c>
      <c r="Q10" s="395">
        <v>0.1</v>
      </c>
      <c r="R10" s="395">
        <v>0.3856</v>
      </c>
      <c r="S10" s="395">
        <v>0.3856</v>
      </c>
      <c r="T10" s="279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  <c r="AH10" s="446"/>
      <c r="AI10" s="446"/>
      <c r="AJ10" s="446"/>
      <c r="AK10" s="446"/>
      <c r="AL10" s="446"/>
      <c r="AM10" s="446"/>
      <c r="AN10" s="446"/>
      <c r="AO10" s="446"/>
      <c r="AP10" s="446"/>
    </row>
    <row r="11" spans="1:42" s="39" customFormat="1" ht="15" customHeight="1" x14ac:dyDescent="0.35">
      <c r="A11" s="33"/>
      <c r="B11" s="178"/>
      <c r="C11" s="98"/>
      <c r="D11" s="121"/>
      <c r="E11" s="122"/>
      <c r="F11" s="123"/>
      <c r="G11" s="124"/>
      <c r="H11" s="124"/>
      <c r="I11" s="120"/>
      <c r="J11" s="414"/>
      <c r="K11" s="309"/>
      <c r="L11" s="309"/>
      <c r="M11" s="309"/>
      <c r="N11" s="309"/>
      <c r="O11" s="309"/>
      <c r="P11" s="310"/>
      <c r="Q11" s="310"/>
      <c r="R11" s="310"/>
      <c r="S11" s="310"/>
      <c r="T11" s="279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</row>
    <row r="12" spans="1:42" s="25" customFormat="1" ht="15" customHeight="1" x14ac:dyDescent="0.35">
      <c r="A12" s="33"/>
      <c r="B12" s="178"/>
      <c r="C12" s="20" t="s">
        <v>170</v>
      </c>
      <c r="D12" s="111"/>
      <c r="E12" s="112"/>
      <c r="F12" s="113"/>
      <c r="G12" s="210"/>
      <c r="H12" s="114"/>
      <c r="I12" s="120"/>
      <c r="J12" s="414"/>
      <c r="K12" s="309"/>
      <c r="L12" s="409"/>
      <c r="M12" s="410"/>
      <c r="N12" s="309"/>
      <c r="O12" s="309"/>
      <c r="P12" s="407"/>
      <c r="Q12" s="407"/>
      <c r="R12" s="407"/>
      <c r="S12" s="407"/>
      <c r="T12" s="253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</row>
    <row r="13" spans="1:42" s="25" customFormat="1" ht="31.5" x14ac:dyDescent="0.35">
      <c r="B13" s="474" t="s">
        <v>30</v>
      </c>
      <c r="C13" s="108" t="s">
        <v>6</v>
      </c>
      <c r="D13" s="28" t="s">
        <v>7</v>
      </c>
      <c r="E13" s="52" t="s">
        <v>192</v>
      </c>
      <c r="F13" s="29" t="s">
        <v>15</v>
      </c>
      <c r="G13" s="53" t="s">
        <v>16</v>
      </c>
      <c r="H13" s="30" t="s">
        <v>9</v>
      </c>
      <c r="I13" s="120"/>
      <c r="J13" s="414"/>
      <c r="K13" s="309"/>
      <c r="L13" s="251" t="s">
        <v>10</v>
      </c>
      <c r="M13" s="252" t="s">
        <v>11</v>
      </c>
      <c r="N13" s="309"/>
      <c r="O13" s="309"/>
      <c r="P13" s="254" t="s">
        <v>15</v>
      </c>
      <c r="Q13" s="254" t="s">
        <v>15</v>
      </c>
      <c r="R13" s="254" t="s">
        <v>15</v>
      </c>
      <c r="S13" s="254" t="s">
        <v>15</v>
      </c>
      <c r="T13" s="253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</row>
    <row r="14" spans="1:42" s="39" customFormat="1" x14ac:dyDescent="0.35">
      <c r="A14" s="33"/>
      <c r="B14" s="472">
        <v>2</v>
      </c>
      <c r="C14" s="58" t="s">
        <v>35</v>
      </c>
      <c r="D14" s="109" t="s">
        <v>34</v>
      </c>
      <c r="E14" s="115">
        <v>14656</v>
      </c>
      <c r="F14" s="54" t="s">
        <v>18</v>
      </c>
      <c r="G14" s="55" t="s">
        <v>18</v>
      </c>
      <c r="H14" s="387" t="e">
        <f>E14-E14*G14</f>
        <v>#VALUE!</v>
      </c>
      <c r="I14" s="57"/>
      <c r="J14" s="414"/>
      <c r="K14" s="309"/>
      <c r="L14" s="256" t="e">
        <f>H14</f>
        <v>#VALUE!</v>
      </c>
      <c r="M14" s="257" t="e">
        <f>L14</f>
        <v>#VALUE!</v>
      </c>
      <c r="N14" s="258" t="e">
        <f t="shared" ref="N14:N16" si="1">G14-F14</f>
        <v>#VALUE!</v>
      </c>
      <c r="O14" s="279"/>
      <c r="P14" s="395">
        <v>0.02</v>
      </c>
      <c r="Q14" s="395">
        <v>0.02</v>
      </c>
      <c r="R14" s="395">
        <v>0.02</v>
      </c>
      <c r="S14" s="395">
        <v>0.02</v>
      </c>
      <c r="T14" s="279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</row>
    <row r="15" spans="1:42" s="39" customFormat="1" ht="21" x14ac:dyDescent="0.35">
      <c r="A15" s="33"/>
      <c r="B15" s="472">
        <v>0.01</v>
      </c>
      <c r="C15" s="58" t="s">
        <v>35</v>
      </c>
      <c r="D15" s="35" t="s">
        <v>213</v>
      </c>
      <c r="E15" s="116" t="s">
        <v>17</v>
      </c>
      <c r="F15" s="54" t="s">
        <v>18</v>
      </c>
      <c r="G15" s="55" t="s">
        <v>18</v>
      </c>
      <c r="H15" s="125"/>
      <c r="I15" s="120"/>
      <c r="J15" s="414"/>
      <c r="K15" s="309"/>
      <c r="L15" s="268" t="str">
        <f>G15</f>
        <v>...%</v>
      </c>
      <c r="M15" s="269" t="e">
        <f>1-(1*G15)</f>
        <v>#VALUE!</v>
      </c>
      <c r="N15" s="258" t="e">
        <f t="shared" si="1"/>
        <v>#VALUE!</v>
      </c>
      <c r="O15" s="279"/>
      <c r="P15" s="395">
        <v>0.02</v>
      </c>
      <c r="Q15" s="395">
        <v>0.02</v>
      </c>
      <c r="R15" s="395">
        <v>0.02</v>
      </c>
      <c r="S15" s="395">
        <v>0.02</v>
      </c>
      <c r="T15" s="279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</row>
    <row r="16" spans="1:42" s="39" customFormat="1" ht="21" x14ac:dyDescent="0.35">
      <c r="A16" s="126"/>
      <c r="B16" s="472">
        <v>1</v>
      </c>
      <c r="C16" s="58" t="s">
        <v>194</v>
      </c>
      <c r="D16" s="109" t="s">
        <v>215</v>
      </c>
      <c r="E16" s="115">
        <v>5690</v>
      </c>
      <c r="F16" s="54" t="s">
        <v>18</v>
      </c>
      <c r="G16" s="55" t="s">
        <v>18</v>
      </c>
      <c r="H16" s="387" t="e">
        <f>E16-E16*G16</f>
        <v>#VALUE!</v>
      </c>
      <c r="I16" s="57"/>
      <c r="J16" s="414"/>
      <c r="K16" s="309"/>
      <c r="L16" s="256" t="e">
        <f>H16</f>
        <v>#VALUE!</v>
      </c>
      <c r="M16" s="257" t="e">
        <f>L16</f>
        <v>#VALUE!</v>
      </c>
      <c r="N16" s="258" t="e">
        <f t="shared" si="1"/>
        <v>#VALUE!</v>
      </c>
      <c r="O16" s="279"/>
      <c r="P16" s="395">
        <v>0.02</v>
      </c>
      <c r="Q16" s="395">
        <v>0.02</v>
      </c>
      <c r="R16" s="395">
        <v>0.02</v>
      </c>
      <c r="S16" s="395">
        <v>0.02</v>
      </c>
      <c r="T16" s="279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</row>
    <row r="17" spans="1:42" s="39" customFormat="1" x14ac:dyDescent="0.35">
      <c r="A17" s="126"/>
      <c r="B17" s="472">
        <v>0.2</v>
      </c>
      <c r="C17" s="58" t="s">
        <v>193</v>
      </c>
      <c r="D17" s="109" t="s">
        <v>34</v>
      </c>
      <c r="E17" s="115">
        <v>950</v>
      </c>
      <c r="F17" s="54" t="s">
        <v>18</v>
      </c>
      <c r="G17" s="55" t="s">
        <v>18</v>
      </c>
      <c r="H17" s="387" t="e">
        <f>E17-E17*G17</f>
        <v>#VALUE!</v>
      </c>
      <c r="I17" s="57"/>
      <c r="J17" s="414"/>
      <c r="K17" s="309"/>
      <c r="L17" s="256" t="e">
        <f>H17</f>
        <v>#VALUE!</v>
      </c>
      <c r="M17" s="257" t="e">
        <f>L17</f>
        <v>#VALUE!</v>
      </c>
      <c r="N17" s="258" t="e">
        <f t="shared" ref="N17" si="2">G17-F17</f>
        <v>#VALUE!</v>
      </c>
      <c r="O17" s="279"/>
      <c r="P17" s="395">
        <v>0.02</v>
      </c>
      <c r="Q17" s="395">
        <v>0.02</v>
      </c>
      <c r="R17" s="395">
        <v>0.02</v>
      </c>
      <c r="S17" s="395">
        <v>0.02</v>
      </c>
      <c r="T17" s="279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</row>
    <row r="18" spans="1:42" s="39" customFormat="1" ht="31.5" x14ac:dyDescent="0.35">
      <c r="A18" s="33"/>
      <c r="B18" s="472">
        <v>0.01</v>
      </c>
      <c r="C18" s="58" t="s">
        <v>186</v>
      </c>
      <c r="D18" s="35" t="s">
        <v>211</v>
      </c>
      <c r="E18" s="116" t="s">
        <v>17</v>
      </c>
      <c r="F18" s="54" t="s">
        <v>18</v>
      </c>
      <c r="G18" s="55" t="s">
        <v>18</v>
      </c>
      <c r="H18" s="125"/>
      <c r="I18" s="120"/>
      <c r="J18" s="414"/>
      <c r="K18" s="309"/>
      <c r="L18" s="268" t="str">
        <f>G18</f>
        <v>...%</v>
      </c>
      <c r="M18" s="269" t="e">
        <f>1-(1*G18)</f>
        <v>#VALUE!</v>
      </c>
      <c r="N18" s="258" t="e">
        <f>G18-F18</f>
        <v>#VALUE!</v>
      </c>
      <c r="O18" s="279"/>
      <c r="P18" s="395">
        <v>0.02</v>
      </c>
      <c r="Q18" s="395">
        <v>0.02</v>
      </c>
      <c r="R18" s="395">
        <v>0.02</v>
      </c>
      <c r="S18" s="395">
        <v>0.02</v>
      </c>
      <c r="T18" s="279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46"/>
    </row>
    <row r="19" spans="1:42" s="67" customFormat="1" ht="15" customHeight="1" x14ac:dyDescent="0.35">
      <c r="A19" s="59"/>
      <c r="B19" s="475"/>
      <c r="C19" s="61"/>
      <c r="D19" s="62"/>
      <c r="E19" s="63"/>
      <c r="F19" s="64"/>
      <c r="G19" s="65"/>
      <c r="H19" s="66"/>
      <c r="I19" s="120"/>
      <c r="J19" s="414"/>
      <c r="K19" s="309"/>
      <c r="L19" s="309"/>
      <c r="M19" s="309"/>
      <c r="N19" s="309"/>
      <c r="O19" s="309"/>
      <c r="P19" s="272"/>
      <c r="Q19" s="272"/>
      <c r="R19" s="272"/>
      <c r="S19" s="272"/>
      <c r="T19" s="27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</row>
    <row r="20" spans="1:42" s="68" customFormat="1" ht="15" customHeight="1" x14ac:dyDescent="0.35">
      <c r="B20" s="476"/>
      <c r="C20" s="204" t="s">
        <v>19</v>
      </c>
      <c r="D20" s="70"/>
      <c r="E20" s="70"/>
      <c r="F20" s="70"/>
      <c r="G20" s="72"/>
      <c r="I20" s="120"/>
      <c r="J20" s="414"/>
      <c r="K20" s="309"/>
      <c r="L20" s="274"/>
      <c r="M20" s="275"/>
      <c r="N20" s="276"/>
      <c r="O20" s="279"/>
      <c r="P20" s="436"/>
      <c r="Q20" s="436"/>
      <c r="R20" s="436"/>
      <c r="S20" s="436"/>
      <c r="T20" s="279"/>
    </row>
    <row r="21" spans="1:42" s="25" customFormat="1" ht="21" x14ac:dyDescent="0.35">
      <c r="B21" s="477" t="s">
        <v>5</v>
      </c>
      <c r="C21" s="75"/>
      <c r="D21" s="76" t="s">
        <v>20</v>
      </c>
      <c r="E21" s="205"/>
      <c r="F21" s="29" t="s">
        <v>21</v>
      </c>
      <c r="G21" s="77" t="s">
        <v>22</v>
      </c>
      <c r="H21" s="127"/>
      <c r="I21" s="120"/>
      <c r="J21" s="414"/>
      <c r="K21" s="309"/>
      <c r="L21" s="251" t="s">
        <v>10</v>
      </c>
      <c r="M21" s="252" t="s">
        <v>11</v>
      </c>
      <c r="N21" s="253"/>
      <c r="O21" s="279"/>
      <c r="P21" s="254" t="s">
        <v>21</v>
      </c>
      <c r="Q21" s="254" t="s">
        <v>21</v>
      </c>
      <c r="R21" s="254" t="s">
        <v>21</v>
      </c>
      <c r="S21" s="254" t="s">
        <v>21</v>
      </c>
      <c r="T21" s="279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1:42" s="39" customFormat="1" ht="15" customHeight="1" x14ac:dyDescent="0.35">
      <c r="A22" s="33"/>
      <c r="B22" s="472">
        <v>0.05</v>
      </c>
      <c r="C22" s="200" t="s">
        <v>36</v>
      </c>
      <c r="D22" s="206"/>
      <c r="E22" s="207"/>
      <c r="F22" s="54" t="s">
        <v>18</v>
      </c>
      <c r="G22" s="55" t="s">
        <v>18</v>
      </c>
      <c r="I22" s="120"/>
      <c r="J22" s="414"/>
      <c r="K22" s="309"/>
      <c r="L22" s="401" t="str">
        <f>G22</f>
        <v>...%</v>
      </c>
      <c r="M22" s="402" t="e">
        <f>1+(1*L22)</f>
        <v>#VALUE!</v>
      </c>
      <c r="N22" s="258" t="e">
        <f>G22-F22</f>
        <v>#VALUE!</v>
      </c>
      <c r="O22" s="279"/>
      <c r="P22" s="395">
        <v>0</v>
      </c>
      <c r="Q22" s="395">
        <v>5.0000000000000001E-3</v>
      </c>
      <c r="R22" s="395">
        <v>0</v>
      </c>
      <c r="S22" s="395">
        <v>0</v>
      </c>
      <c r="T22" s="279"/>
      <c r="U22" s="446"/>
      <c r="V22" s="446"/>
      <c r="W22" s="446"/>
      <c r="X22" s="446"/>
      <c r="Y22" s="446"/>
      <c r="Z22" s="446"/>
      <c r="AA22" s="446"/>
      <c r="AB22" s="446"/>
      <c r="AC22" s="446"/>
      <c r="AD22" s="446"/>
      <c r="AE22" s="446"/>
      <c r="AF22" s="446"/>
      <c r="AG22" s="446"/>
      <c r="AH22" s="446"/>
      <c r="AI22" s="446"/>
      <c r="AJ22" s="446"/>
      <c r="AK22" s="446"/>
      <c r="AL22" s="446"/>
      <c r="AM22" s="446"/>
      <c r="AN22" s="446"/>
      <c r="AO22" s="446"/>
      <c r="AP22" s="446"/>
    </row>
    <row r="23" spans="1:42" s="67" customFormat="1" ht="15" customHeight="1" x14ac:dyDescent="0.35">
      <c r="A23" s="59"/>
      <c r="B23" s="475"/>
      <c r="C23" s="61"/>
      <c r="D23" s="78"/>
      <c r="F23" s="128"/>
      <c r="G23" s="129"/>
      <c r="H23" s="66"/>
      <c r="I23" s="120"/>
      <c r="J23" s="414"/>
      <c r="K23" s="309"/>
      <c r="L23" s="280"/>
      <c r="M23" s="270"/>
      <c r="N23" s="281"/>
      <c r="O23" s="279"/>
      <c r="P23" s="311"/>
      <c r="Q23" s="311"/>
      <c r="R23" s="311"/>
      <c r="S23" s="311"/>
      <c r="T23" s="27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</row>
    <row r="24" spans="1:42" s="68" customFormat="1" ht="15" customHeight="1" x14ac:dyDescent="0.35">
      <c r="B24" s="475"/>
      <c r="C24" s="204" t="s">
        <v>23</v>
      </c>
      <c r="D24" s="70"/>
      <c r="E24" s="70"/>
      <c r="F24" s="70"/>
      <c r="G24" s="72"/>
      <c r="I24" s="120"/>
      <c r="J24" s="414"/>
      <c r="K24" s="309"/>
      <c r="L24" s="274"/>
      <c r="M24" s="275"/>
      <c r="N24" s="276"/>
      <c r="O24" s="279"/>
      <c r="P24" s="436"/>
      <c r="Q24" s="436"/>
      <c r="R24" s="436"/>
      <c r="S24" s="436"/>
      <c r="T24" s="279"/>
    </row>
    <row r="25" spans="1:42" s="25" customFormat="1" ht="21" x14ac:dyDescent="0.35">
      <c r="B25" s="477" t="s">
        <v>5</v>
      </c>
      <c r="C25" s="75"/>
      <c r="D25" s="208" t="s">
        <v>20</v>
      </c>
      <c r="E25" s="205"/>
      <c r="F25" s="29" t="s">
        <v>21</v>
      </c>
      <c r="G25" s="77" t="s">
        <v>22</v>
      </c>
      <c r="H25" s="127"/>
      <c r="I25" s="120"/>
      <c r="J25" s="414"/>
      <c r="K25" s="309"/>
      <c r="L25" s="251" t="s">
        <v>10</v>
      </c>
      <c r="M25" s="252" t="s">
        <v>11</v>
      </c>
      <c r="N25" s="253"/>
      <c r="O25" s="279"/>
      <c r="P25" s="254" t="s">
        <v>21</v>
      </c>
      <c r="Q25" s="254" t="s">
        <v>21</v>
      </c>
      <c r="R25" s="254" t="s">
        <v>21</v>
      </c>
      <c r="S25" s="254" t="s">
        <v>21</v>
      </c>
      <c r="T25" s="279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1:42" s="39" customFormat="1" ht="15" customHeight="1" x14ac:dyDescent="0.35">
      <c r="A26" s="33"/>
      <c r="B26" s="472">
        <v>0.05</v>
      </c>
      <c r="C26" s="200" t="s">
        <v>37</v>
      </c>
      <c r="D26" s="206"/>
      <c r="E26" s="207"/>
      <c r="F26" s="54" t="s">
        <v>18</v>
      </c>
      <c r="G26" s="55" t="s">
        <v>18</v>
      </c>
      <c r="I26" s="120"/>
      <c r="J26" s="414"/>
      <c r="K26" s="309"/>
      <c r="L26" s="401" t="str">
        <f>G26</f>
        <v>...%</v>
      </c>
      <c r="M26" s="402" t="e">
        <f>1+(1*L26)</f>
        <v>#VALUE!</v>
      </c>
      <c r="N26" s="258" t="e">
        <f>G26-F26</f>
        <v>#VALUE!</v>
      </c>
      <c r="O26" s="279"/>
      <c r="P26" s="395">
        <v>0</v>
      </c>
      <c r="Q26" s="395">
        <v>5.0000000000000001E-4</v>
      </c>
      <c r="R26" s="395">
        <v>0</v>
      </c>
      <c r="S26" s="395">
        <v>0</v>
      </c>
      <c r="T26" s="279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  <c r="AM26" s="446"/>
      <c r="AN26" s="446"/>
      <c r="AO26" s="446"/>
      <c r="AP26" s="446"/>
    </row>
    <row r="27" spans="1:42" s="25" customFormat="1" ht="15" customHeight="1" x14ac:dyDescent="0.25">
      <c r="A27" s="32"/>
      <c r="B27" s="88"/>
      <c r="C27" s="89"/>
      <c r="D27" s="90"/>
      <c r="E27" s="91"/>
      <c r="F27" s="92"/>
      <c r="G27" s="93"/>
      <c r="H27" s="94"/>
      <c r="I27" s="120"/>
      <c r="J27" s="414"/>
      <c r="K27" s="309"/>
      <c r="L27" s="312"/>
      <c r="M27" s="284"/>
      <c r="N27" s="285"/>
      <c r="O27" s="279"/>
      <c r="P27" s="290"/>
      <c r="Q27" s="290"/>
      <c r="R27" s="290"/>
      <c r="S27" s="290"/>
      <c r="T27" s="279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1:42" s="95" customFormat="1" ht="22" customHeight="1" x14ac:dyDescent="0.25">
      <c r="B28" s="465" t="s">
        <v>164</v>
      </c>
      <c r="C28" s="465"/>
      <c r="D28" s="465"/>
      <c r="E28" s="465"/>
      <c r="F28" s="465"/>
      <c r="G28" s="465"/>
      <c r="H28" s="465"/>
      <c r="I28" s="120"/>
      <c r="J28" s="414"/>
      <c r="K28" s="309"/>
      <c r="L28" s="312"/>
      <c r="M28" s="284"/>
      <c r="N28" s="285"/>
      <c r="O28" s="279"/>
      <c r="P28" s="296"/>
      <c r="Q28" s="296"/>
      <c r="R28" s="296"/>
      <c r="S28" s="296"/>
      <c r="T28" s="279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</row>
    <row r="29" spans="1:42" s="95" customFormat="1" ht="33" customHeight="1" x14ac:dyDescent="0.25">
      <c r="B29" s="465" t="s">
        <v>38</v>
      </c>
      <c r="C29" s="465"/>
      <c r="D29" s="465"/>
      <c r="E29" s="465"/>
      <c r="F29" s="465"/>
      <c r="G29" s="465"/>
      <c r="H29" s="465"/>
      <c r="I29" s="120"/>
      <c r="J29" s="414"/>
      <c r="K29" s="309"/>
      <c r="L29" s="312"/>
      <c r="M29" s="284"/>
      <c r="N29" s="285"/>
      <c r="O29" s="279"/>
      <c r="P29" s="296"/>
      <c r="Q29" s="296"/>
      <c r="R29" s="296"/>
      <c r="S29" s="296"/>
      <c r="T29" s="279"/>
      <c r="U29" s="445"/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F29" s="445"/>
      <c r="AG29" s="445"/>
      <c r="AH29" s="445"/>
      <c r="AI29" s="445"/>
      <c r="AJ29" s="445"/>
      <c r="AK29" s="445"/>
      <c r="AL29" s="445"/>
      <c r="AM29" s="445"/>
      <c r="AN29" s="445"/>
      <c r="AO29" s="445"/>
      <c r="AP29" s="445"/>
    </row>
    <row r="30" spans="1:42" s="95" customFormat="1" ht="10" customHeight="1" x14ac:dyDescent="0.25">
      <c r="B30" s="466" t="s">
        <v>183</v>
      </c>
      <c r="C30" s="466"/>
      <c r="D30" s="466"/>
      <c r="E30" s="466"/>
      <c r="F30" s="466"/>
      <c r="G30" s="466"/>
      <c r="H30" s="466"/>
      <c r="I30" s="120"/>
      <c r="J30" s="414"/>
      <c r="K30" s="309"/>
      <c r="L30" s="312"/>
      <c r="M30" s="284"/>
      <c r="N30" s="285"/>
      <c r="O30" s="313"/>
      <c r="P30" s="314"/>
      <c r="Q30" s="314"/>
      <c r="R30" s="305"/>
      <c r="S30" s="315"/>
      <c r="T30" s="279"/>
      <c r="U30" s="445"/>
      <c r="V30" s="445"/>
      <c r="W30" s="445"/>
      <c r="X30" s="445"/>
      <c r="Y30" s="445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5"/>
      <c r="AK30" s="445"/>
      <c r="AL30" s="445"/>
      <c r="AM30" s="445"/>
      <c r="AN30" s="445"/>
      <c r="AO30" s="445"/>
      <c r="AP30" s="445"/>
    </row>
    <row r="31" spans="1:42" s="97" customFormat="1" ht="11" customHeight="1" x14ac:dyDescent="0.25">
      <c r="B31" s="467" t="s">
        <v>184</v>
      </c>
      <c r="C31" s="467"/>
      <c r="D31" s="467"/>
      <c r="E31" s="467"/>
      <c r="F31" s="467"/>
      <c r="G31" s="467"/>
      <c r="H31" s="467"/>
      <c r="I31" s="120"/>
      <c r="J31" s="414"/>
      <c r="K31" s="309"/>
      <c r="L31" s="312"/>
      <c r="M31" s="284"/>
      <c r="N31" s="285"/>
      <c r="O31" s="292"/>
      <c r="P31" s="314"/>
      <c r="Q31" s="314"/>
      <c r="R31" s="316"/>
      <c r="S31" s="314"/>
      <c r="T31" s="279"/>
    </row>
    <row r="32" spans="1:42" s="95" customFormat="1" ht="12" customHeight="1" x14ac:dyDescent="0.25">
      <c r="B32" s="130"/>
      <c r="C32" s="98"/>
      <c r="D32" s="100"/>
      <c r="E32" s="101"/>
      <c r="F32" s="101"/>
      <c r="G32" s="100"/>
      <c r="H32" s="101"/>
      <c r="I32" s="120"/>
      <c r="J32" s="414"/>
      <c r="K32" s="309"/>
      <c r="L32" s="312"/>
      <c r="M32" s="284"/>
      <c r="N32" s="285"/>
      <c r="O32" s="317"/>
      <c r="P32" s="318"/>
      <c r="Q32" s="318"/>
      <c r="R32" s="318"/>
      <c r="S32" s="318"/>
      <c r="T32" s="279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</row>
    <row r="33" spans="1:42" s="33" customFormat="1" ht="12" customHeight="1" x14ac:dyDescent="0.35">
      <c r="B33" s="452" t="s">
        <v>28</v>
      </c>
      <c r="C33" s="95"/>
      <c r="D33" s="95"/>
      <c r="E33" s="201"/>
      <c r="F33" s="95"/>
      <c r="G33" s="95"/>
      <c r="H33" s="95"/>
      <c r="I33" s="95"/>
      <c r="J33" s="414"/>
      <c r="K33" s="295"/>
      <c r="L33" s="295"/>
      <c r="M33" s="295"/>
      <c r="N33" s="295"/>
      <c r="O33" s="295"/>
      <c r="P33" s="296"/>
      <c r="Q33" s="296"/>
      <c r="R33" s="296"/>
      <c r="S33" s="296"/>
      <c r="T33" s="279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  <c r="AM33" s="446"/>
      <c r="AN33" s="446"/>
      <c r="AO33" s="446"/>
      <c r="AP33" s="446"/>
    </row>
    <row r="34" spans="1:42" s="39" customFormat="1" ht="12" customHeight="1" x14ac:dyDescent="0.25">
      <c r="A34" s="33"/>
      <c r="B34" s="463" t="s">
        <v>162</v>
      </c>
      <c r="C34" s="463"/>
      <c r="D34" s="463"/>
      <c r="E34" s="463"/>
      <c r="F34" s="463"/>
      <c r="G34" s="463"/>
      <c r="H34" s="463"/>
      <c r="I34" s="120"/>
      <c r="J34" s="414"/>
      <c r="K34" s="309"/>
      <c r="L34" s="312"/>
      <c r="M34" s="284"/>
      <c r="N34" s="285"/>
      <c r="O34" s="319"/>
      <c r="P34" s="305"/>
      <c r="Q34" s="320"/>
      <c r="R34" s="321"/>
      <c r="S34" s="321"/>
      <c r="T34" s="279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  <c r="AF34" s="446"/>
      <c r="AG34" s="446"/>
      <c r="AH34" s="446"/>
      <c r="AI34" s="446"/>
      <c r="AJ34" s="446"/>
      <c r="AK34" s="446"/>
      <c r="AL34" s="446"/>
      <c r="AM34" s="446"/>
      <c r="AN34" s="446"/>
      <c r="AO34" s="446"/>
      <c r="AP34" s="446"/>
    </row>
    <row r="35" spans="1:42" s="39" customFormat="1" ht="12" customHeight="1" x14ac:dyDescent="0.25">
      <c r="A35" s="33"/>
      <c r="B35" s="464" t="s">
        <v>29</v>
      </c>
      <c r="C35" s="464"/>
      <c r="D35" s="464"/>
      <c r="E35" s="464"/>
      <c r="F35" s="464"/>
      <c r="G35" s="464"/>
      <c r="H35" s="464"/>
      <c r="I35" s="120"/>
      <c r="J35" s="414"/>
      <c r="K35" s="309"/>
      <c r="L35" s="312"/>
      <c r="M35" s="284"/>
      <c r="N35" s="285"/>
      <c r="O35" s="322"/>
      <c r="P35" s="320"/>
      <c r="Q35" s="320"/>
      <c r="R35" s="321"/>
      <c r="S35" s="321"/>
      <c r="T35" s="279"/>
      <c r="U35" s="446"/>
      <c r="V35" s="446"/>
      <c r="W35" s="446"/>
      <c r="X35" s="446"/>
      <c r="Y35" s="44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446"/>
      <c r="AK35" s="446"/>
      <c r="AL35" s="446"/>
      <c r="AM35" s="446"/>
      <c r="AN35" s="446"/>
      <c r="AO35" s="446"/>
      <c r="AP35" s="446"/>
    </row>
    <row r="36" spans="1:42" s="195" customFormat="1" x14ac:dyDescent="0.35">
      <c r="B36" s="450"/>
      <c r="J36" s="414"/>
      <c r="K36" s="232"/>
      <c r="L36" s="232"/>
      <c r="M36" s="232"/>
      <c r="N36" s="232"/>
      <c r="O36" s="232"/>
      <c r="P36" s="233"/>
      <c r="Q36" s="233"/>
      <c r="R36" s="233"/>
      <c r="S36" s="233"/>
      <c r="T36" s="279"/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  <c r="AI36" s="323"/>
      <c r="AJ36" s="323"/>
      <c r="AK36" s="323"/>
      <c r="AL36" s="323"/>
      <c r="AM36" s="323"/>
      <c r="AN36" s="323"/>
      <c r="AO36" s="323"/>
      <c r="AP36" s="323"/>
    </row>
    <row r="37" spans="1:42" s="195" customFormat="1" x14ac:dyDescent="0.35">
      <c r="B37" s="450"/>
      <c r="P37" s="231"/>
      <c r="Q37" s="231"/>
      <c r="R37" s="231"/>
      <c r="S37" s="231"/>
      <c r="T37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3"/>
      <c r="AJ37" s="323"/>
      <c r="AK37" s="323"/>
      <c r="AL37" s="323"/>
      <c r="AM37" s="323"/>
      <c r="AN37" s="323"/>
      <c r="AO37" s="323"/>
      <c r="AP37" s="323"/>
    </row>
    <row r="38" spans="1:42" s="195" customFormat="1" x14ac:dyDescent="0.35">
      <c r="B38" s="450"/>
      <c r="P38" s="231"/>
      <c r="Q38" s="231"/>
      <c r="R38" s="231"/>
      <c r="S38" s="231"/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  <c r="AI38" s="323"/>
      <c r="AJ38" s="323"/>
      <c r="AK38" s="323"/>
      <c r="AL38" s="323"/>
      <c r="AM38" s="323"/>
      <c r="AN38" s="323"/>
      <c r="AO38" s="323"/>
      <c r="AP38" s="323"/>
    </row>
    <row r="39" spans="1:42" s="195" customFormat="1" x14ac:dyDescent="0.35">
      <c r="B39" s="450"/>
      <c r="P39" s="231"/>
      <c r="Q39" s="231"/>
      <c r="R39" s="231"/>
      <c r="S39" s="231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</row>
    <row r="40" spans="1:42" s="195" customFormat="1" x14ac:dyDescent="0.35">
      <c r="B40" s="450"/>
      <c r="P40" s="231"/>
      <c r="Q40" s="231"/>
      <c r="R40" s="231"/>
      <c r="S40" s="231"/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3"/>
      <c r="AJ40" s="323"/>
      <c r="AK40" s="323"/>
      <c r="AL40" s="323"/>
      <c r="AM40" s="323"/>
      <c r="AN40" s="323"/>
      <c r="AO40" s="323"/>
      <c r="AP40" s="323"/>
    </row>
    <row r="41" spans="1:42" s="195" customFormat="1" x14ac:dyDescent="0.35">
      <c r="B41" s="450"/>
      <c r="P41" s="231"/>
      <c r="Q41" s="231"/>
      <c r="R41" s="231"/>
      <c r="S41" s="231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3"/>
      <c r="AJ41" s="323"/>
      <c r="AK41" s="323"/>
      <c r="AL41" s="323"/>
      <c r="AM41" s="323"/>
      <c r="AN41" s="323"/>
      <c r="AO41" s="323"/>
      <c r="AP41" s="323"/>
    </row>
    <row r="42" spans="1:42" s="195" customFormat="1" x14ac:dyDescent="0.35">
      <c r="B42" s="450"/>
      <c r="P42" s="231"/>
      <c r="Q42" s="231"/>
      <c r="R42" s="231"/>
      <c r="S42" s="231"/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3"/>
      <c r="AJ42" s="323"/>
      <c r="AK42" s="323"/>
      <c r="AL42" s="323"/>
      <c r="AM42" s="323"/>
      <c r="AN42" s="323"/>
      <c r="AO42" s="323"/>
      <c r="AP42" s="323"/>
    </row>
    <row r="43" spans="1:42" s="195" customFormat="1" x14ac:dyDescent="0.35">
      <c r="B43" s="450"/>
      <c r="P43" s="231"/>
      <c r="Q43" s="231"/>
      <c r="R43" s="231"/>
      <c r="S43" s="231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3"/>
      <c r="AJ43" s="323"/>
      <c r="AK43" s="323"/>
      <c r="AL43" s="323"/>
      <c r="AM43" s="323"/>
      <c r="AN43" s="323"/>
      <c r="AO43" s="323"/>
      <c r="AP43" s="323"/>
    </row>
    <row r="44" spans="1:42" s="195" customFormat="1" x14ac:dyDescent="0.35">
      <c r="B44" s="450"/>
      <c r="P44" s="231"/>
      <c r="Q44" s="231"/>
      <c r="R44" s="231"/>
      <c r="S44" s="231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3"/>
      <c r="AJ44" s="323"/>
      <c r="AK44" s="323"/>
      <c r="AL44" s="323"/>
      <c r="AM44" s="323"/>
      <c r="AN44" s="323"/>
      <c r="AO44" s="323"/>
      <c r="AP44" s="323"/>
    </row>
    <row r="45" spans="1:42" s="195" customFormat="1" x14ac:dyDescent="0.35">
      <c r="B45" s="450"/>
      <c r="P45" s="231"/>
      <c r="Q45" s="231"/>
      <c r="R45" s="231"/>
      <c r="S45" s="231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3"/>
      <c r="AJ45" s="323"/>
      <c r="AK45" s="323"/>
      <c r="AL45" s="323"/>
      <c r="AM45" s="323"/>
      <c r="AN45" s="323"/>
      <c r="AO45" s="323"/>
      <c r="AP45" s="323"/>
    </row>
    <row r="46" spans="1:42" s="195" customFormat="1" x14ac:dyDescent="0.35">
      <c r="B46" s="450"/>
      <c r="P46" s="231"/>
      <c r="Q46" s="231"/>
      <c r="R46" s="231"/>
      <c r="S46" s="231"/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  <c r="AI46" s="323"/>
      <c r="AJ46" s="323"/>
      <c r="AK46" s="323"/>
      <c r="AL46" s="323"/>
      <c r="AM46" s="323"/>
      <c r="AN46" s="323"/>
      <c r="AO46" s="323"/>
      <c r="AP46" s="323"/>
    </row>
    <row r="47" spans="1:42" s="195" customFormat="1" x14ac:dyDescent="0.35">
      <c r="B47" s="450"/>
      <c r="P47" s="231"/>
      <c r="Q47" s="231"/>
      <c r="R47" s="231"/>
      <c r="S47" s="231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3"/>
      <c r="AJ47" s="323"/>
      <c r="AK47" s="323"/>
      <c r="AL47" s="323"/>
      <c r="AM47" s="323"/>
      <c r="AN47" s="323"/>
      <c r="AO47" s="323"/>
      <c r="AP47" s="323"/>
    </row>
    <row r="48" spans="1:42" s="195" customFormat="1" x14ac:dyDescent="0.35">
      <c r="B48" s="450"/>
      <c r="P48" s="231"/>
      <c r="Q48" s="231"/>
      <c r="R48" s="231"/>
      <c r="S48" s="231"/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  <c r="AI48" s="323"/>
      <c r="AJ48" s="323"/>
      <c r="AK48" s="323"/>
      <c r="AL48" s="323"/>
      <c r="AM48" s="323"/>
      <c r="AN48" s="323"/>
      <c r="AO48" s="323"/>
      <c r="AP48" s="323"/>
    </row>
    <row r="49" spans="2:42" s="195" customFormat="1" x14ac:dyDescent="0.35">
      <c r="B49" s="450"/>
      <c r="P49" s="231"/>
      <c r="Q49" s="231"/>
      <c r="R49" s="231"/>
      <c r="S49" s="231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3"/>
      <c r="AJ49" s="323"/>
      <c r="AK49" s="323"/>
      <c r="AL49" s="323"/>
      <c r="AM49" s="323"/>
      <c r="AN49" s="323"/>
      <c r="AO49" s="323"/>
      <c r="AP49" s="323"/>
    </row>
    <row r="50" spans="2:42" s="195" customFormat="1" x14ac:dyDescent="0.35">
      <c r="B50" s="450"/>
      <c r="P50" s="231"/>
      <c r="Q50" s="231"/>
      <c r="R50" s="231"/>
      <c r="S50" s="231"/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3"/>
      <c r="AJ50" s="323"/>
      <c r="AK50" s="323"/>
      <c r="AL50" s="323"/>
      <c r="AM50" s="323"/>
      <c r="AN50" s="323"/>
      <c r="AO50" s="323"/>
      <c r="AP50" s="323"/>
    </row>
    <row r="51" spans="2:42" s="195" customFormat="1" x14ac:dyDescent="0.35">
      <c r="B51" s="450"/>
      <c r="P51" s="231"/>
      <c r="Q51" s="231"/>
      <c r="R51" s="231"/>
      <c r="S51" s="231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3"/>
      <c r="AL51" s="323"/>
      <c r="AM51" s="323"/>
      <c r="AN51" s="323"/>
      <c r="AO51" s="323"/>
      <c r="AP51" s="323"/>
    </row>
    <row r="52" spans="2:42" s="195" customFormat="1" x14ac:dyDescent="0.35">
      <c r="B52" s="450"/>
      <c r="P52" s="231"/>
      <c r="Q52" s="231"/>
      <c r="R52" s="231"/>
      <c r="S52" s="231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3"/>
      <c r="AM52" s="323"/>
      <c r="AN52" s="323"/>
      <c r="AO52" s="323"/>
      <c r="AP52" s="323"/>
    </row>
    <row r="53" spans="2:42" s="195" customFormat="1" x14ac:dyDescent="0.35">
      <c r="B53" s="450"/>
      <c r="P53" s="231"/>
      <c r="Q53" s="231"/>
      <c r="R53" s="231"/>
      <c r="S53" s="231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3"/>
      <c r="AL53" s="323"/>
      <c r="AM53" s="323"/>
      <c r="AN53" s="323"/>
      <c r="AO53" s="323"/>
      <c r="AP53" s="323"/>
    </row>
    <row r="54" spans="2:42" s="195" customFormat="1" x14ac:dyDescent="0.35">
      <c r="B54" s="450"/>
      <c r="P54" s="231"/>
      <c r="Q54" s="231"/>
      <c r="R54" s="231"/>
      <c r="S54" s="231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  <c r="AJ54" s="323"/>
      <c r="AK54" s="323"/>
      <c r="AL54" s="323"/>
      <c r="AM54" s="323"/>
      <c r="AN54" s="323"/>
      <c r="AO54" s="323"/>
      <c r="AP54" s="323"/>
    </row>
    <row r="55" spans="2:42" s="195" customFormat="1" x14ac:dyDescent="0.35">
      <c r="B55" s="450"/>
      <c r="P55" s="231"/>
      <c r="Q55" s="231"/>
      <c r="R55" s="231"/>
      <c r="S55" s="231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  <c r="AJ55" s="323"/>
      <c r="AK55" s="323"/>
      <c r="AL55" s="323"/>
      <c r="AM55" s="323"/>
      <c r="AN55" s="323"/>
      <c r="AO55" s="323"/>
      <c r="AP55" s="323"/>
    </row>
    <row r="56" spans="2:42" s="195" customFormat="1" x14ac:dyDescent="0.35">
      <c r="B56" s="450"/>
      <c r="P56" s="231"/>
      <c r="Q56" s="231"/>
      <c r="R56" s="231"/>
      <c r="S56" s="231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  <c r="AJ56" s="323"/>
      <c r="AK56" s="323"/>
      <c r="AL56" s="323"/>
      <c r="AM56" s="323"/>
      <c r="AN56" s="323"/>
      <c r="AO56" s="323"/>
      <c r="AP56" s="323"/>
    </row>
    <row r="57" spans="2:42" s="195" customFormat="1" x14ac:dyDescent="0.35">
      <c r="B57" s="450"/>
      <c r="P57" s="231"/>
      <c r="Q57" s="231"/>
      <c r="R57" s="231"/>
      <c r="S57" s="231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  <c r="AJ57" s="323"/>
      <c r="AK57" s="323"/>
      <c r="AL57" s="323"/>
      <c r="AM57" s="323"/>
      <c r="AN57" s="323"/>
      <c r="AO57" s="323"/>
      <c r="AP57" s="323"/>
    </row>
    <row r="58" spans="2:42" s="195" customFormat="1" x14ac:dyDescent="0.35">
      <c r="B58" s="450"/>
      <c r="P58" s="231"/>
      <c r="Q58" s="231"/>
      <c r="R58" s="231"/>
      <c r="S58" s="231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  <c r="AJ58" s="323"/>
      <c r="AK58" s="323"/>
      <c r="AL58" s="323"/>
      <c r="AM58" s="323"/>
      <c r="AN58" s="323"/>
      <c r="AO58" s="323"/>
      <c r="AP58" s="323"/>
    </row>
    <row r="59" spans="2:42" s="195" customFormat="1" x14ac:dyDescent="0.35">
      <c r="B59" s="450"/>
      <c r="P59" s="231"/>
      <c r="Q59" s="231"/>
      <c r="R59" s="231"/>
      <c r="S59" s="231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  <c r="AK59" s="323"/>
      <c r="AL59" s="323"/>
      <c r="AM59" s="323"/>
      <c r="AN59" s="323"/>
      <c r="AO59" s="323"/>
      <c r="AP59" s="323"/>
    </row>
    <row r="60" spans="2:42" s="195" customFormat="1" x14ac:dyDescent="0.35">
      <c r="B60" s="450"/>
      <c r="P60" s="231"/>
      <c r="Q60" s="231"/>
      <c r="R60" s="231"/>
      <c r="S60" s="231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  <c r="AI60" s="323"/>
      <c r="AJ60" s="323"/>
      <c r="AK60" s="323"/>
      <c r="AL60" s="323"/>
      <c r="AM60" s="323"/>
      <c r="AN60" s="323"/>
      <c r="AO60" s="323"/>
      <c r="AP60" s="323"/>
    </row>
    <row r="61" spans="2:42" s="195" customFormat="1" x14ac:dyDescent="0.35">
      <c r="B61" s="450"/>
      <c r="P61" s="231"/>
      <c r="Q61" s="231"/>
      <c r="R61" s="231"/>
      <c r="S61" s="231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323"/>
      <c r="AJ61" s="323"/>
      <c r="AK61" s="323"/>
      <c r="AL61" s="323"/>
      <c r="AM61" s="323"/>
      <c r="AN61" s="323"/>
      <c r="AO61" s="323"/>
      <c r="AP61" s="323"/>
    </row>
    <row r="62" spans="2:42" s="195" customFormat="1" x14ac:dyDescent="0.35">
      <c r="B62" s="450"/>
      <c r="P62" s="231"/>
      <c r="Q62" s="231"/>
      <c r="R62" s="231"/>
      <c r="S62" s="231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  <c r="AJ62" s="323"/>
      <c r="AK62" s="323"/>
      <c r="AL62" s="323"/>
      <c r="AM62" s="323"/>
      <c r="AN62" s="323"/>
      <c r="AO62" s="323"/>
      <c r="AP62" s="323"/>
    </row>
    <row r="63" spans="2:42" s="195" customFormat="1" x14ac:dyDescent="0.35">
      <c r="B63" s="450"/>
      <c r="P63" s="231"/>
      <c r="Q63" s="231"/>
      <c r="R63" s="231"/>
      <c r="S63" s="231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  <c r="AJ63" s="323"/>
      <c r="AK63" s="323"/>
      <c r="AL63" s="323"/>
      <c r="AM63" s="323"/>
      <c r="AN63" s="323"/>
      <c r="AO63" s="323"/>
      <c r="AP63" s="323"/>
    </row>
    <row r="64" spans="2:42" s="195" customFormat="1" x14ac:dyDescent="0.35">
      <c r="B64" s="450"/>
      <c r="P64" s="231"/>
      <c r="Q64" s="231"/>
      <c r="R64" s="231"/>
      <c r="S64" s="231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  <c r="AJ64" s="323"/>
      <c r="AK64" s="323"/>
      <c r="AL64" s="323"/>
      <c r="AM64" s="323"/>
      <c r="AN64" s="323"/>
      <c r="AO64" s="323"/>
      <c r="AP64" s="323"/>
    </row>
    <row r="65" spans="2:42" s="195" customFormat="1" x14ac:dyDescent="0.35">
      <c r="B65" s="450"/>
      <c r="P65" s="231"/>
      <c r="Q65" s="231"/>
      <c r="R65" s="231"/>
      <c r="S65" s="231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  <c r="AI65" s="323"/>
      <c r="AJ65" s="323"/>
      <c r="AK65" s="323"/>
      <c r="AL65" s="323"/>
      <c r="AM65" s="323"/>
      <c r="AN65" s="323"/>
      <c r="AO65" s="323"/>
      <c r="AP65" s="323"/>
    </row>
    <row r="66" spans="2:42" s="195" customFormat="1" x14ac:dyDescent="0.35">
      <c r="B66" s="450"/>
      <c r="P66" s="231"/>
      <c r="Q66" s="231"/>
      <c r="R66" s="231"/>
      <c r="S66" s="231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  <c r="AJ66" s="323"/>
      <c r="AK66" s="323"/>
      <c r="AL66" s="323"/>
      <c r="AM66" s="323"/>
      <c r="AN66" s="323"/>
      <c r="AO66" s="323"/>
      <c r="AP66" s="323"/>
    </row>
    <row r="67" spans="2:42" s="195" customFormat="1" x14ac:dyDescent="0.35">
      <c r="B67" s="450"/>
      <c r="P67" s="231"/>
      <c r="Q67" s="231"/>
      <c r="R67" s="231"/>
      <c r="S67" s="231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  <c r="AJ67" s="323"/>
      <c r="AK67" s="323"/>
      <c r="AL67" s="323"/>
      <c r="AM67" s="323"/>
      <c r="AN67" s="323"/>
      <c r="AO67" s="323"/>
      <c r="AP67" s="323"/>
    </row>
    <row r="68" spans="2:42" s="195" customFormat="1" x14ac:dyDescent="0.35">
      <c r="B68" s="450"/>
      <c r="P68" s="231"/>
      <c r="Q68" s="231"/>
      <c r="R68" s="231"/>
      <c r="S68" s="231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  <c r="AJ68" s="323"/>
      <c r="AK68" s="323"/>
      <c r="AL68" s="323"/>
      <c r="AM68" s="323"/>
      <c r="AN68" s="323"/>
      <c r="AO68" s="323"/>
      <c r="AP68" s="323"/>
    </row>
    <row r="69" spans="2:42" s="195" customFormat="1" x14ac:dyDescent="0.35">
      <c r="B69" s="450"/>
      <c r="P69" s="231"/>
      <c r="Q69" s="231"/>
      <c r="R69" s="231"/>
      <c r="S69" s="231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  <c r="AJ69" s="323"/>
      <c r="AK69" s="323"/>
      <c r="AL69" s="323"/>
      <c r="AM69" s="323"/>
      <c r="AN69" s="323"/>
      <c r="AO69" s="323"/>
      <c r="AP69" s="323"/>
    </row>
    <row r="70" spans="2:42" s="195" customFormat="1" x14ac:dyDescent="0.35">
      <c r="B70" s="450"/>
      <c r="P70" s="231"/>
      <c r="Q70" s="231"/>
      <c r="R70" s="231"/>
      <c r="S70" s="231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  <c r="AJ70" s="323"/>
      <c r="AK70" s="323"/>
      <c r="AL70" s="323"/>
      <c r="AM70" s="323"/>
      <c r="AN70" s="323"/>
      <c r="AO70" s="323"/>
      <c r="AP70" s="323"/>
    </row>
    <row r="71" spans="2:42" s="195" customFormat="1" x14ac:dyDescent="0.35">
      <c r="B71" s="450"/>
      <c r="P71" s="231"/>
      <c r="Q71" s="231"/>
      <c r="R71" s="231"/>
      <c r="S71" s="231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  <c r="AJ71" s="323"/>
      <c r="AK71" s="323"/>
      <c r="AL71" s="323"/>
      <c r="AM71" s="323"/>
      <c r="AN71" s="323"/>
      <c r="AO71" s="323"/>
      <c r="AP71" s="323"/>
    </row>
    <row r="72" spans="2:42" s="195" customFormat="1" x14ac:dyDescent="0.35">
      <c r="B72" s="450"/>
      <c r="P72" s="231"/>
      <c r="Q72" s="231"/>
      <c r="R72" s="231"/>
      <c r="S72" s="231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323"/>
      <c r="AL72" s="323"/>
      <c r="AM72" s="323"/>
      <c r="AN72" s="323"/>
      <c r="AO72" s="323"/>
      <c r="AP72" s="323"/>
    </row>
    <row r="73" spans="2:42" s="195" customFormat="1" x14ac:dyDescent="0.35">
      <c r="B73" s="450"/>
      <c r="P73" s="231"/>
      <c r="Q73" s="231"/>
      <c r="R73" s="231"/>
      <c r="S73" s="231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  <c r="AJ73" s="323"/>
      <c r="AK73" s="323"/>
      <c r="AL73" s="323"/>
      <c r="AM73" s="323"/>
      <c r="AN73" s="323"/>
      <c r="AO73" s="323"/>
      <c r="AP73" s="323"/>
    </row>
    <row r="74" spans="2:42" s="195" customFormat="1" x14ac:dyDescent="0.35">
      <c r="B74" s="450"/>
      <c r="P74" s="231"/>
      <c r="Q74" s="231"/>
      <c r="R74" s="231"/>
      <c r="S74" s="231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  <c r="AJ74" s="323"/>
      <c r="AK74" s="323"/>
      <c r="AL74" s="323"/>
      <c r="AM74" s="323"/>
      <c r="AN74" s="323"/>
      <c r="AO74" s="323"/>
      <c r="AP74" s="323"/>
    </row>
    <row r="75" spans="2:42" s="195" customFormat="1" x14ac:dyDescent="0.35">
      <c r="B75" s="450"/>
      <c r="P75" s="231"/>
      <c r="Q75" s="231"/>
      <c r="R75" s="231"/>
      <c r="S75" s="231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  <c r="AJ75" s="323"/>
      <c r="AK75" s="323"/>
      <c r="AL75" s="323"/>
      <c r="AM75" s="323"/>
      <c r="AN75" s="323"/>
      <c r="AO75" s="323"/>
      <c r="AP75" s="323"/>
    </row>
    <row r="76" spans="2:42" s="195" customFormat="1" x14ac:dyDescent="0.35">
      <c r="B76" s="450"/>
      <c r="P76" s="231"/>
      <c r="Q76" s="231"/>
      <c r="R76" s="231"/>
      <c r="S76" s="231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  <c r="AJ76" s="323"/>
      <c r="AK76" s="323"/>
      <c r="AL76" s="323"/>
      <c r="AM76" s="323"/>
      <c r="AN76" s="323"/>
      <c r="AO76" s="323"/>
      <c r="AP76" s="323"/>
    </row>
    <row r="77" spans="2:42" s="195" customFormat="1" x14ac:dyDescent="0.35">
      <c r="B77" s="450"/>
      <c r="P77" s="231"/>
      <c r="Q77" s="231"/>
      <c r="R77" s="231"/>
      <c r="S77" s="231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  <c r="AJ77" s="323"/>
      <c r="AK77" s="323"/>
      <c r="AL77" s="323"/>
      <c r="AM77" s="323"/>
      <c r="AN77" s="323"/>
      <c r="AO77" s="323"/>
      <c r="AP77" s="323"/>
    </row>
    <row r="78" spans="2:42" s="195" customFormat="1" x14ac:dyDescent="0.35">
      <c r="B78" s="450"/>
      <c r="P78" s="231"/>
      <c r="Q78" s="231"/>
      <c r="R78" s="231"/>
      <c r="S78" s="231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  <c r="AJ78" s="323"/>
      <c r="AK78" s="323"/>
      <c r="AL78" s="323"/>
      <c r="AM78" s="323"/>
      <c r="AN78" s="323"/>
      <c r="AO78" s="323"/>
      <c r="AP78" s="323"/>
    </row>
    <row r="79" spans="2:42" s="195" customFormat="1" x14ac:dyDescent="0.35">
      <c r="B79" s="450"/>
      <c r="P79" s="231"/>
      <c r="Q79" s="231"/>
      <c r="R79" s="231"/>
      <c r="S79" s="231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  <c r="AJ79" s="323"/>
      <c r="AK79" s="323"/>
      <c r="AL79" s="323"/>
      <c r="AM79" s="323"/>
      <c r="AN79" s="323"/>
      <c r="AO79" s="323"/>
      <c r="AP79" s="323"/>
    </row>
    <row r="80" spans="2:42" s="195" customFormat="1" x14ac:dyDescent="0.35">
      <c r="B80" s="450"/>
      <c r="P80" s="231"/>
      <c r="Q80" s="231"/>
      <c r="R80" s="231"/>
      <c r="S80" s="231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  <c r="AJ80" s="323"/>
      <c r="AK80" s="323"/>
      <c r="AL80" s="323"/>
      <c r="AM80" s="323"/>
      <c r="AN80" s="323"/>
      <c r="AO80" s="323"/>
      <c r="AP80" s="323"/>
    </row>
    <row r="81" spans="2:42" s="195" customFormat="1" x14ac:dyDescent="0.35">
      <c r="B81" s="450"/>
      <c r="P81" s="231"/>
      <c r="Q81" s="231"/>
      <c r="R81" s="231"/>
      <c r="S81" s="231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  <c r="AI81" s="323"/>
      <c r="AJ81" s="323"/>
      <c r="AK81" s="323"/>
      <c r="AL81" s="323"/>
      <c r="AM81" s="323"/>
      <c r="AN81" s="323"/>
      <c r="AO81" s="323"/>
      <c r="AP81" s="323"/>
    </row>
    <row r="82" spans="2:42" s="195" customFormat="1" x14ac:dyDescent="0.35">
      <c r="B82" s="450"/>
      <c r="P82" s="231"/>
      <c r="Q82" s="231"/>
      <c r="R82" s="231"/>
      <c r="S82" s="231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  <c r="AJ82" s="323"/>
      <c r="AK82" s="323"/>
      <c r="AL82" s="323"/>
      <c r="AM82" s="323"/>
      <c r="AN82" s="323"/>
      <c r="AO82" s="323"/>
      <c r="AP82" s="323"/>
    </row>
    <row r="83" spans="2:42" s="195" customFormat="1" x14ac:dyDescent="0.35">
      <c r="B83" s="450"/>
      <c r="P83" s="231"/>
      <c r="Q83" s="231"/>
      <c r="R83" s="231"/>
      <c r="S83" s="231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  <c r="AJ83" s="323"/>
      <c r="AK83" s="323"/>
      <c r="AL83" s="323"/>
      <c r="AM83" s="323"/>
      <c r="AN83" s="323"/>
      <c r="AO83" s="323"/>
      <c r="AP83" s="323"/>
    </row>
    <row r="84" spans="2:42" s="195" customFormat="1" x14ac:dyDescent="0.35">
      <c r="B84" s="450"/>
      <c r="P84" s="231"/>
      <c r="Q84" s="231"/>
      <c r="R84" s="231"/>
      <c r="S84" s="231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  <c r="AJ84" s="323"/>
      <c r="AK84" s="323"/>
      <c r="AL84" s="323"/>
      <c r="AM84" s="323"/>
      <c r="AN84" s="323"/>
      <c r="AO84" s="323"/>
      <c r="AP84" s="323"/>
    </row>
    <row r="85" spans="2:42" s="195" customFormat="1" x14ac:dyDescent="0.35">
      <c r="B85" s="450"/>
      <c r="P85" s="231"/>
      <c r="Q85" s="231"/>
      <c r="R85" s="231"/>
      <c r="S85" s="231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  <c r="AI85" s="323"/>
      <c r="AJ85" s="323"/>
      <c r="AK85" s="323"/>
      <c r="AL85" s="323"/>
      <c r="AM85" s="323"/>
      <c r="AN85" s="323"/>
      <c r="AO85" s="323"/>
      <c r="AP85" s="323"/>
    </row>
    <row r="86" spans="2:42" s="195" customFormat="1" x14ac:dyDescent="0.35">
      <c r="B86" s="450"/>
      <c r="P86" s="231"/>
      <c r="Q86" s="231"/>
      <c r="R86" s="231"/>
      <c r="S86" s="231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  <c r="AJ86" s="323"/>
      <c r="AK86" s="323"/>
      <c r="AL86" s="323"/>
      <c r="AM86" s="323"/>
      <c r="AN86" s="323"/>
      <c r="AO86" s="323"/>
      <c r="AP86" s="323"/>
    </row>
    <row r="87" spans="2:42" s="195" customFormat="1" x14ac:dyDescent="0.35">
      <c r="B87" s="450"/>
      <c r="P87" s="231"/>
      <c r="Q87" s="231"/>
      <c r="R87" s="231"/>
      <c r="S87" s="231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  <c r="AJ87" s="323"/>
      <c r="AK87" s="323"/>
      <c r="AL87" s="323"/>
      <c r="AM87" s="323"/>
      <c r="AN87" s="323"/>
      <c r="AO87" s="323"/>
      <c r="AP87" s="323"/>
    </row>
    <row r="88" spans="2:42" s="195" customFormat="1" x14ac:dyDescent="0.35">
      <c r="B88" s="450"/>
      <c r="P88" s="231"/>
      <c r="Q88" s="231"/>
      <c r="R88" s="231"/>
      <c r="S88" s="231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  <c r="AJ88" s="323"/>
      <c r="AK88" s="323"/>
      <c r="AL88" s="323"/>
      <c r="AM88" s="323"/>
      <c r="AN88" s="323"/>
      <c r="AO88" s="323"/>
      <c r="AP88" s="323"/>
    </row>
    <row r="89" spans="2:42" s="195" customFormat="1" x14ac:dyDescent="0.35">
      <c r="B89" s="450"/>
      <c r="P89" s="231"/>
      <c r="Q89" s="231"/>
      <c r="R89" s="231"/>
      <c r="S89" s="231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  <c r="AJ89" s="323"/>
      <c r="AK89" s="323"/>
      <c r="AL89" s="323"/>
      <c r="AM89" s="323"/>
      <c r="AN89" s="323"/>
      <c r="AO89" s="323"/>
      <c r="AP89" s="323"/>
    </row>
    <row r="90" spans="2:42" s="195" customFormat="1" x14ac:dyDescent="0.35">
      <c r="B90" s="450"/>
      <c r="P90" s="231"/>
      <c r="Q90" s="231"/>
      <c r="R90" s="231"/>
      <c r="S90" s="231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  <c r="AI90" s="323"/>
      <c r="AJ90" s="323"/>
      <c r="AK90" s="323"/>
      <c r="AL90" s="323"/>
      <c r="AM90" s="323"/>
      <c r="AN90" s="323"/>
      <c r="AO90" s="323"/>
      <c r="AP90" s="323"/>
    </row>
    <row r="91" spans="2:42" s="195" customFormat="1" x14ac:dyDescent="0.35">
      <c r="B91" s="450"/>
      <c r="P91" s="231"/>
      <c r="Q91" s="231"/>
      <c r="R91" s="231"/>
      <c r="S91" s="231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  <c r="AJ91" s="323"/>
      <c r="AK91" s="323"/>
      <c r="AL91" s="323"/>
      <c r="AM91" s="323"/>
      <c r="AN91" s="323"/>
      <c r="AO91" s="323"/>
      <c r="AP91" s="323"/>
    </row>
    <row r="92" spans="2:42" s="195" customFormat="1" x14ac:dyDescent="0.35">
      <c r="B92" s="450"/>
      <c r="P92" s="231"/>
      <c r="Q92" s="231"/>
      <c r="R92" s="231"/>
      <c r="S92" s="231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  <c r="AI92" s="323"/>
      <c r="AJ92" s="323"/>
      <c r="AK92" s="323"/>
      <c r="AL92" s="323"/>
      <c r="AM92" s="323"/>
      <c r="AN92" s="323"/>
      <c r="AO92" s="323"/>
      <c r="AP92" s="323"/>
    </row>
    <row r="93" spans="2:42" s="195" customFormat="1" x14ac:dyDescent="0.35">
      <c r="B93" s="450"/>
      <c r="P93" s="231"/>
      <c r="Q93" s="231"/>
      <c r="R93" s="231"/>
      <c r="S93" s="231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  <c r="AJ93" s="323"/>
      <c r="AK93" s="323"/>
      <c r="AL93" s="323"/>
      <c r="AM93" s="323"/>
      <c r="AN93" s="323"/>
      <c r="AO93" s="323"/>
      <c r="AP93" s="323"/>
    </row>
    <row r="94" spans="2:42" s="195" customFormat="1" x14ac:dyDescent="0.35">
      <c r="B94" s="450"/>
      <c r="P94" s="231"/>
      <c r="Q94" s="231"/>
      <c r="R94" s="231"/>
      <c r="S94" s="231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  <c r="AJ94" s="323"/>
      <c r="AK94" s="323"/>
      <c r="AL94" s="323"/>
      <c r="AM94" s="323"/>
      <c r="AN94" s="323"/>
      <c r="AO94" s="323"/>
      <c r="AP94" s="323"/>
    </row>
    <row r="95" spans="2:42" s="195" customFormat="1" x14ac:dyDescent="0.35">
      <c r="B95" s="450"/>
      <c r="P95" s="231"/>
      <c r="Q95" s="231"/>
      <c r="R95" s="231"/>
      <c r="S95" s="231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  <c r="AJ95" s="323"/>
      <c r="AK95" s="323"/>
      <c r="AL95" s="323"/>
      <c r="AM95" s="323"/>
      <c r="AN95" s="323"/>
      <c r="AO95" s="323"/>
      <c r="AP95" s="323"/>
    </row>
    <row r="96" spans="2:42" s="195" customFormat="1" x14ac:dyDescent="0.35">
      <c r="B96" s="450"/>
      <c r="P96" s="231"/>
      <c r="Q96" s="231"/>
      <c r="R96" s="231"/>
      <c r="S96" s="231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  <c r="AJ96" s="323"/>
      <c r="AK96" s="323"/>
      <c r="AL96" s="323"/>
      <c r="AM96" s="323"/>
      <c r="AN96" s="323"/>
      <c r="AO96" s="323"/>
      <c r="AP96" s="323"/>
    </row>
    <row r="97" spans="2:42" s="195" customFormat="1" x14ac:dyDescent="0.35">
      <c r="B97" s="450"/>
      <c r="P97" s="231"/>
      <c r="Q97" s="231"/>
      <c r="R97" s="231"/>
      <c r="S97" s="231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  <c r="AJ97" s="323"/>
      <c r="AK97" s="323"/>
      <c r="AL97" s="323"/>
      <c r="AM97" s="323"/>
      <c r="AN97" s="323"/>
      <c r="AO97" s="323"/>
      <c r="AP97" s="323"/>
    </row>
    <row r="98" spans="2:42" s="195" customFormat="1" x14ac:dyDescent="0.35">
      <c r="B98" s="450"/>
      <c r="P98" s="231"/>
      <c r="Q98" s="231"/>
      <c r="R98" s="231"/>
      <c r="S98" s="231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  <c r="AJ98" s="323"/>
      <c r="AK98" s="323"/>
      <c r="AL98" s="323"/>
      <c r="AM98" s="323"/>
      <c r="AN98" s="323"/>
      <c r="AO98" s="323"/>
      <c r="AP98" s="323"/>
    </row>
    <row r="99" spans="2:42" s="195" customFormat="1" x14ac:dyDescent="0.35">
      <c r="B99" s="450"/>
      <c r="P99" s="231"/>
      <c r="Q99" s="231"/>
      <c r="R99" s="231"/>
      <c r="S99" s="231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  <c r="AJ99" s="323"/>
      <c r="AK99" s="323"/>
      <c r="AL99" s="323"/>
      <c r="AM99" s="323"/>
      <c r="AN99" s="323"/>
      <c r="AO99" s="323"/>
      <c r="AP99" s="323"/>
    </row>
    <row r="100" spans="2:42" s="195" customFormat="1" x14ac:dyDescent="0.35">
      <c r="B100" s="450"/>
      <c r="P100" s="231"/>
      <c r="Q100" s="231"/>
      <c r="R100" s="231"/>
      <c r="S100" s="231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  <c r="AJ100" s="323"/>
      <c r="AK100" s="323"/>
      <c r="AL100" s="323"/>
      <c r="AM100" s="323"/>
      <c r="AN100" s="323"/>
      <c r="AO100" s="323"/>
      <c r="AP100" s="323"/>
    </row>
    <row r="101" spans="2:42" s="195" customFormat="1" x14ac:dyDescent="0.35">
      <c r="B101" s="450"/>
      <c r="P101" s="231"/>
      <c r="Q101" s="231"/>
      <c r="R101" s="231"/>
      <c r="S101" s="231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  <c r="AJ101" s="323"/>
      <c r="AK101" s="323"/>
      <c r="AL101" s="323"/>
      <c r="AM101" s="323"/>
      <c r="AN101" s="323"/>
      <c r="AO101" s="323"/>
      <c r="AP101" s="323"/>
    </row>
    <row r="102" spans="2:42" s="195" customFormat="1" x14ac:dyDescent="0.35">
      <c r="B102" s="450"/>
      <c r="P102" s="231"/>
      <c r="Q102" s="231"/>
      <c r="R102" s="231"/>
      <c r="S102" s="231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  <c r="AJ102" s="323"/>
      <c r="AK102" s="323"/>
      <c r="AL102" s="323"/>
      <c r="AM102" s="323"/>
      <c r="AN102" s="323"/>
      <c r="AO102" s="323"/>
      <c r="AP102" s="323"/>
    </row>
    <row r="103" spans="2:42" s="195" customFormat="1" x14ac:dyDescent="0.35">
      <c r="B103" s="450"/>
      <c r="P103" s="231"/>
      <c r="Q103" s="231"/>
      <c r="R103" s="231"/>
      <c r="S103" s="231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  <c r="AJ103" s="323"/>
      <c r="AK103" s="323"/>
      <c r="AL103" s="323"/>
      <c r="AM103" s="323"/>
      <c r="AN103" s="323"/>
      <c r="AO103" s="323"/>
      <c r="AP103" s="323"/>
    </row>
    <row r="104" spans="2:42" s="195" customFormat="1" x14ac:dyDescent="0.35">
      <c r="B104" s="450"/>
      <c r="P104" s="231"/>
      <c r="Q104" s="231"/>
      <c r="R104" s="231"/>
      <c r="S104" s="231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  <c r="AJ104" s="323"/>
      <c r="AK104" s="323"/>
      <c r="AL104" s="323"/>
      <c r="AM104" s="323"/>
      <c r="AN104" s="323"/>
      <c r="AO104" s="323"/>
      <c r="AP104" s="323"/>
    </row>
    <row r="105" spans="2:42" s="195" customFormat="1" x14ac:dyDescent="0.35">
      <c r="B105" s="450"/>
      <c r="P105" s="231"/>
      <c r="Q105" s="231"/>
      <c r="R105" s="231"/>
      <c r="S105" s="231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  <c r="AJ105" s="323"/>
      <c r="AK105" s="323"/>
      <c r="AL105" s="323"/>
      <c r="AM105" s="323"/>
      <c r="AN105" s="323"/>
      <c r="AO105" s="323"/>
      <c r="AP105" s="323"/>
    </row>
  </sheetData>
  <protectedRanges>
    <protectedRange sqref="I6:I10 L22:L23 L26 I14 I16:I17" name="Interval3_1_2"/>
    <protectedRange sqref="L14 L16:L17" name="Interval3_1_1_1"/>
    <protectedRange sqref="H14 H16:H17" name="Interval3_1_1"/>
  </protectedRanges>
  <sortState ref="A34:AT69">
    <sortCondition ref="A34:A69"/>
    <sortCondition descending="1" ref="D34:D69"/>
  </sortState>
  <mergeCells count="6">
    <mergeCell ref="B34:H34"/>
    <mergeCell ref="B35:H35"/>
    <mergeCell ref="B28:H28"/>
    <mergeCell ref="B29:H29"/>
    <mergeCell ref="B30:H30"/>
    <mergeCell ref="B31:H31"/>
  </mergeCells>
  <conditionalFormatting sqref="N8:N10">
    <cfRule type="cellIs" dxfId="139" priority="64" operator="lessThan">
      <formula>0</formula>
    </cfRule>
  </conditionalFormatting>
  <conditionalFormatting sqref="N15">
    <cfRule type="cellIs" dxfId="138" priority="60" operator="lessThan">
      <formula>0</formula>
    </cfRule>
  </conditionalFormatting>
  <conditionalFormatting sqref="N18">
    <cfRule type="cellIs" dxfId="137" priority="56" operator="lessThan">
      <formula>0</formula>
    </cfRule>
  </conditionalFormatting>
  <conditionalFormatting sqref="N14">
    <cfRule type="cellIs" dxfId="136" priority="42" operator="lessThan">
      <formula>0</formula>
    </cfRule>
  </conditionalFormatting>
  <conditionalFormatting sqref="N16">
    <cfRule type="cellIs" dxfId="135" priority="13" operator="lessThan">
      <formula>0</formula>
    </cfRule>
  </conditionalFormatting>
  <conditionalFormatting sqref="N17">
    <cfRule type="cellIs" dxfId="134" priority="9" operator="lessThan">
      <formula>0</formula>
    </cfRule>
  </conditionalFormatting>
  <conditionalFormatting sqref="N22">
    <cfRule type="cellIs" dxfId="133" priority="4" operator="greaterThan">
      <formula>0</formula>
    </cfRule>
  </conditionalFormatting>
  <conditionalFormatting sqref="N26">
    <cfRule type="cellIs" dxfId="132" priority="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&amp;R&amp;F; &amp;A; &amp;P de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Q115"/>
  <sheetViews>
    <sheetView zoomScale="90" zoomScaleNormal="90" workbookViewId="0">
      <selection activeCell="C2" sqref="C2"/>
    </sheetView>
  </sheetViews>
  <sheetFormatPr defaultRowHeight="14.5" x14ac:dyDescent="0.35"/>
  <cols>
    <col min="2" max="2" width="4.6328125" style="478" customWidth="1"/>
    <col min="3" max="3" width="14.6328125" customWidth="1"/>
    <col min="4" max="4" width="27.6328125" customWidth="1"/>
    <col min="5" max="8" width="8.6328125" customWidth="1"/>
    <col min="9" max="9" width="8.6328125" style="195" customWidth="1"/>
    <col min="10" max="11" width="8.6328125" customWidth="1"/>
    <col min="12" max="14" width="8.7265625" customWidth="1"/>
    <col min="15" max="15" width="3.6328125" customWidth="1"/>
    <col min="16" max="19" width="8.6328125" style="85" customWidth="1"/>
    <col min="20" max="20" width="8.6328125" customWidth="1"/>
    <col min="21" max="43" width="8.7265625" style="323"/>
  </cols>
  <sheetData>
    <row r="1" spans="1:43" s="195" customFormat="1" x14ac:dyDescent="0.35">
      <c r="B1" s="478"/>
      <c r="J1" s="411"/>
      <c r="K1" s="232"/>
      <c r="L1" s="235"/>
      <c r="M1" s="236"/>
      <c r="N1" s="237"/>
      <c r="O1" s="266"/>
      <c r="P1" s="266"/>
      <c r="Q1" s="266"/>
      <c r="R1" s="266"/>
      <c r="S1" s="266"/>
      <c r="T1" s="232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</row>
    <row r="2" spans="1:43" s="44" customFormat="1" x14ac:dyDescent="0.35">
      <c r="B2" s="479"/>
      <c r="C2" s="473" t="s">
        <v>224</v>
      </c>
      <c r="D2" s="132"/>
      <c r="E2" s="106"/>
      <c r="F2" s="106"/>
      <c r="G2" s="106"/>
      <c r="H2" s="12"/>
      <c r="I2" s="2"/>
      <c r="J2" s="411"/>
      <c r="K2" s="239"/>
      <c r="L2" s="235"/>
      <c r="M2" s="236"/>
      <c r="N2" s="237"/>
      <c r="O2" s="266"/>
      <c r="P2" s="266"/>
      <c r="Q2" s="266"/>
      <c r="R2" s="266"/>
      <c r="S2" s="266"/>
      <c r="T2" s="239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</row>
    <row r="3" spans="1:43" s="44" customFormat="1" x14ac:dyDescent="0.35">
      <c r="B3" s="479"/>
      <c r="C3" s="4" t="s">
        <v>0</v>
      </c>
      <c r="D3" s="133"/>
      <c r="E3" s="5"/>
      <c r="F3" s="5"/>
      <c r="G3" s="5"/>
      <c r="H3" s="6"/>
      <c r="I3" s="7"/>
      <c r="J3" s="412"/>
      <c r="K3" s="239"/>
      <c r="L3" s="241"/>
      <c r="M3" s="242"/>
      <c r="N3" s="243"/>
      <c r="O3" s="325"/>
      <c r="P3" s="325"/>
      <c r="Q3" s="325"/>
      <c r="R3" s="325"/>
      <c r="S3" s="325"/>
      <c r="T3" s="239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</row>
    <row r="4" spans="1:43" s="44" customFormat="1" x14ac:dyDescent="0.35">
      <c r="B4" s="479"/>
      <c r="C4" s="8" t="s">
        <v>4</v>
      </c>
      <c r="D4" s="9"/>
      <c r="E4" s="134"/>
      <c r="F4" s="135"/>
      <c r="G4" s="11">
        <f>SUM(B8:B86)</f>
        <v>39.659999999999982</v>
      </c>
      <c r="H4" s="12" t="s">
        <v>2</v>
      </c>
      <c r="I4" s="13"/>
      <c r="J4" s="411"/>
      <c r="K4" s="239"/>
      <c r="L4" s="244"/>
      <c r="M4" s="245"/>
      <c r="N4" s="246"/>
      <c r="O4" s="307"/>
      <c r="P4" s="307"/>
      <c r="Q4" s="307"/>
      <c r="R4" s="307"/>
      <c r="S4" s="307"/>
      <c r="T4" s="239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</row>
    <row r="5" spans="1:43" s="44" customFormat="1" x14ac:dyDescent="0.35">
      <c r="B5" s="479"/>
      <c r="D5" s="136"/>
      <c r="E5" s="137"/>
      <c r="F5" s="138"/>
      <c r="G5" s="139"/>
      <c r="H5" s="140"/>
      <c r="I5" s="13"/>
      <c r="J5" s="413"/>
      <c r="K5" s="239"/>
      <c r="L5" s="244"/>
      <c r="M5" s="245"/>
      <c r="N5" s="246"/>
      <c r="O5" s="326"/>
      <c r="P5" s="326"/>
      <c r="Q5" s="326"/>
      <c r="R5" s="326"/>
      <c r="S5" s="326"/>
      <c r="T5" s="239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</row>
    <row r="6" spans="1:43" s="44" customFormat="1" ht="16" x14ac:dyDescent="0.35">
      <c r="B6" s="480"/>
      <c r="C6" s="20" t="s">
        <v>14</v>
      </c>
      <c r="D6" s="141"/>
      <c r="E6" s="142"/>
      <c r="F6" s="143"/>
      <c r="G6" s="143"/>
      <c r="H6" s="144"/>
      <c r="I6" s="24"/>
      <c r="J6" s="414"/>
      <c r="K6" s="239"/>
      <c r="L6" s="397"/>
      <c r="M6" s="398"/>
      <c r="N6" s="249"/>
      <c r="O6" s="266"/>
      <c r="P6" s="230" t="s">
        <v>179</v>
      </c>
      <c r="Q6" s="230" t="s">
        <v>180</v>
      </c>
      <c r="R6" s="230" t="s">
        <v>181</v>
      </c>
      <c r="S6" s="230" t="s">
        <v>182</v>
      </c>
      <c r="T6" s="239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</row>
    <row r="7" spans="1:43" s="25" customFormat="1" ht="31.5" x14ac:dyDescent="0.35">
      <c r="A7" s="44"/>
      <c r="B7" s="481" t="s">
        <v>5</v>
      </c>
      <c r="C7" s="27" t="s">
        <v>6</v>
      </c>
      <c r="D7" s="28" t="s">
        <v>7</v>
      </c>
      <c r="E7" s="52" t="s">
        <v>192</v>
      </c>
      <c r="F7" s="29" t="s">
        <v>15</v>
      </c>
      <c r="G7" s="53" t="s">
        <v>16</v>
      </c>
      <c r="H7" s="30" t="s">
        <v>9</v>
      </c>
      <c r="I7" s="31"/>
      <c r="J7" s="415"/>
      <c r="K7" s="253"/>
      <c r="L7" s="251" t="s">
        <v>10</v>
      </c>
      <c r="M7" s="252" t="s">
        <v>11</v>
      </c>
      <c r="N7" s="249"/>
      <c r="O7" s="253"/>
      <c r="P7" s="327" t="s">
        <v>15</v>
      </c>
      <c r="Q7" s="327" t="s">
        <v>15</v>
      </c>
      <c r="R7" s="327" t="s">
        <v>15</v>
      </c>
      <c r="S7" s="327" t="s">
        <v>15</v>
      </c>
      <c r="T7" s="253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1:43" s="148" customFormat="1" ht="21" x14ac:dyDescent="0.35">
      <c r="A8" s="44"/>
      <c r="B8" s="472">
        <v>2.5</v>
      </c>
      <c r="C8" s="145" t="s">
        <v>39</v>
      </c>
      <c r="D8" s="109" t="s">
        <v>40</v>
      </c>
      <c r="E8" s="438">
        <v>936</v>
      </c>
      <c r="F8" s="147" t="s">
        <v>41</v>
      </c>
      <c r="G8" s="55" t="s">
        <v>41</v>
      </c>
      <c r="H8" s="387" t="e">
        <f>E8-E8*G8</f>
        <v>#VALUE!</v>
      </c>
      <c r="I8" s="38"/>
      <c r="J8" s="416"/>
      <c r="K8" s="259"/>
      <c r="L8" s="256" t="e">
        <f>H8</f>
        <v>#VALUE!</v>
      </c>
      <c r="M8" s="257" t="e">
        <f>L8</f>
        <v>#VALUE!</v>
      </c>
      <c r="N8" s="258" t="e">
        <f t="shared" ref="N8:N39" si="0">G8-F8</f>
        <v>#VALUE!</v>
      </c>
      <c r="O8" s="328"/>
      <c r="P8" s="430">
        <v>0.45</v>
      </c>
      <c r="Q8" s="430">
        <v>0.48</v>
      </c>
      <c r="R8" s="430">
        <v>0.5</v>
      </c>
      <c r="S8" s="430">
        <v>0.59150000000000003</v>
      </c>
      <c r="T8" s="259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</row>
    <row r="9" spans="1:43" s="148" customFormat="1" ht="21" x14ac:dyDescent="0.35">
      <c r="A9" s="44"/>
      <c r="B9" s="472">
        <v>1.2</v>
      </c>
      <c r="C9" s="145" t="s">
        <v>39</v>
      </c>
      <c r="D9" s="109" t="s">
        <v>42</v>
      </c>
      <c r="E9" s="438">
        <v>432</v>
      </c>
      <c r="F9" s="147" t="s">
        <v>41</v>
      </c>
      <c r="G9" s="55" t="s">
        <v>41</v>
      </c>
      <c r="H9" s="387" t="e">
        <f>E9-E9*G9</f>
        <v>#VALUE!</v>
      </c>
      <c r="I9" s="38"/>
      <c r="J9" s="416"/>
      <c r="K9" s="259"/>
      <c r="L9" s="256" t="e">
        <f>H9</f>
        <v>#VALUE!</v>
      </c>
      <c r="M9" s="257" t="e">
        <f>L9</f>
        <v>#VALUE!</v>
      </c>
      <c r="N9" s="258" t="e">
        <f t="shared" si="0"/>
        <v>#VALUE!</v>
      </c>
      <c r="O9" s="328"/>
      <c r="P9" s="430">
        <v>0.45</v>
      </c>
      <c r="Q9" s="430">
        <v>0.48</v>
      </c>
      <c r="R9" s="430">
        <v>0.5</v>
      </c>
      <c r="S9" s="430">
        <v>0.59150000000000003</v>
      </c>
      <c r="T9" s="259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</row>
    <row r="10" spans="1:43" s="148" customFormat="1" ht="31.5" x14ac:dyDescent="0.35">
      <c r="A10" s="44"/>
      <c r="B10" s="472">
        <v>0.01</v>
      </c>
      <c r="C10" s="145" t="s">
        <v>39</v>
      </c>
      <c r="D10" s="149" t="s">
        <v>212</v>
      </c>
      <c r="E10" s="150" t="s">
        <v>17</v>
      </c>
      <c r="F10" s="147" t="s">
        <v>41</v>
      </c>
      <c r="G10" s="55" t="s">
        <v>41</v>
      </c>
      <c r="H10" s="151"/>
      <c r="I10" s="38"/>
      <c r="J10" s="416"/>
      <c r="K10" s="259"/>
      <c r="L10" s="268" t="str">
        <f>G10</f>
        <v>... %</v>
      </c>
      <c r="M10" s="269" t="e">
        <f>1-(1*L10)</f>
        <v>#VALUE!</v>
      </c>
      <c r="N10" s="258" t="e">
        <f t="shared" si="0"/>
        <v>#VALUE!</v>
      </c>
      <c r="O10" s="328"/>
      <c r="P10" s="430">
        <v>0.45</v>
      </c>
      <c r="Q10" s="430">
        <v>0.48</v>
      </c>
      <c r="R10" s="430">
        <v>0.5</v>
      </c>
      <c r="S10" s="430">
        <v>0.59150000000000003</v>
      </c>
      <c r="T10" s="259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</row>
    <row r="11" spans="1:43" s="110" customFormat="1" ht="21" x14ac:dyDescent="0.35">
      <c r="A11" s="44"/>
      <c r="B11" s="472">
        <v>0.42000000000000004</v>
      </c>
      <c r="C11" s="145" t="s">
        <v>43</v>
      </c>
      <c r="D11" s="109" t="s">
        <v>44</v>
      </c>
      <c r="E11" s="438">
        <v>288</v>
      </c>
      <c r="F11" s="147" t="s">
        <v>41</v>
      </c>
      <c r="G11" s="55" t="s">
        <v>41</v>
      </c>
      <c r="H11" s="387" t="e">
        <f>E11-E11*G11</f>
        <v>#VALUE!</v>
      </c>
      <c r="I11" s="38"/>
      <c r="J11" s="416"/>
      <c r="K11" s="259"/>
      <c r="L11" s="256" t="e">
        <f>H11</f>
        <v>#VALUE!</v>
      </c>
      <c r="M11" s="257" t="e">
        <f>L11</f>
        <v>#VALUE!</v>
      </c>
      <c r="N11" s="258" t="e">
        <f t="shared" si="0"/>
        <v>#VALUE!</v>
      </c>
      <c r="O11" s="259"/>
      <c r="P11" s="430">
        <v>0.95</v>
      </c>
      <c r="Q11" s="430">
        <v>0.85</v>
      </c>
      <c r="R11" s="430">
        <v>0.8</v>
      </c>
      <c r="S11" s="430">
        <v>0.81</v>
      </c>
      <c r="T11" s="259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  <c r="AQ11" s="446"/>
    </row>
    <row r="12" spans="1:43" s="148" customFormat="1" ht="31.5" x14ac:dyDescent="0.35">
      <c r="A12" s="44"/>
      <c r="B12" s="472">
        <v>0.01</v>
      </c>
      <c r="C12" s="145" t="s">
        <v>43</v>
      </c>
      <c r="D12" s="149" t="s">
        <v>212</v>
      </c>
      <c r="E12" s="150" t="s">
        <v>17</v>
      </c>
      <c r="F12" s="147" t="s">
        <v>41</v>
      </c>
      <c r="G12" s="55" t="s">
        <v>41</v>
      </c>
      <c r="H12" s="151"/>
      <c r="I12" s="38"/>
      <c r="J12" s="416"/>
      <c r="K12" s="259"/>
      <c r="L12" s="268" t="str">
        <f>G12</f>
        <v>... %</v>
      </c>
      <c r="M12" s="269" t="e">
        <f>1-(1*L12)</f>
        <v>#VALUE!</v>
      </c>
      <c r="N12" s="258" t="e">
        <f t="shared" si="0"/>
        <v>#VALUE!</v>
      </c>
      <c r="O12" s="328"/>
      <c r="P12" s="430">
        <v>0.95</v>
      </c>
      <c r="Q12" s="430">
        <v>0.85</v>
      </c>
      <c r="R12" s="430">
        <v>0.8</v>
      </c>
      <c r="S12" s="430">
        <v>0.81</v>
      </c>
      <c r="T12" s="259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</row>
    <row r="13" spans="1:43" s="110" customFormat="1" ht="21" x14ac:dyDescent="0.35">
      <c r="A13" s="44"/>
      <c r="B13" s="472">
        <v>0.15000000000000002</v>
      </c>
      <c r="C13" s="145" t="s">
        <v>45</v>
      </c>
      <c r="D13" s="109" t="s">
        <v>44</v>
      </c>
      <c r="E13" s="438">
        <v>108</v>
      </c>
      <c r="F13" s="147" t="s">
        <v>41</v>
      </c>
      <c r="G13" s="55" t="s">
        <v>41</v>
      </c>
      <c r="H13" s="387" t="e">
        <f>E13-E13*G13</f>
        <v>#VALUE!</v>
      </c>
      <c r="I13" s="38"/>
      <c r="J13" s="416"/>
      <c r="K13" s="259"/>
      <c r="L13" s="256" t="e">
        <f>H13</f>
        <v>#VALUE!</v>
      </c>
      <c r="M13" s="257" t="e">
        <f>L13</f>
        <v>#VALUE!</v>
      </c>
      <c r="N13" s="258" t="e">
        <f t="shared" si="0"/>
        <v>#VALUE!</v>
      </c>
      <c r="O13" s="259"/>
      <c r="P13" s="430">
        <v>0.95</v>
      </c>
      <c r="Q13" s="430">
        <v>0.85</v>
      </c>
      <c r="R13" s="430">
        <v>0.8</v>
      </c>
      <c r="S13" s="430">
        <v>0.81</v>
      </c>
      <c r="T13" s="259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</row>
    <row r="14" spans="1:43" s="148" customFormat="1" ht="31.5" x14ac:dyDescent="0.35">
      <c r="A14" s="44"/>
      <c r="B14" s="472">
        <v>0.01</v>
      </c>
      <c r="C14" s="145" t="s">
        <v>45</v>
      </c>
      <c r="D14" s="149" t="s">
        <v>212</v>
      </c>
      <c r="E14" s="150" t="s">
        <v>17</v>
      </c>
      <c r="F14" s="147" t="s">
        <v>41</v>
      </c>
      <c r="G14" s="55" t="s">
        <v>41</v>
      </c>
      <c r="H14" s="151"/>
      <c r="I14" s="38"/>
      <c r="J14" s="416"/>
      <c r="K14" s="259"/>
      <c r="L14" s="268" t="str">
        <f>G14</f>
        <v>... %</v>
      </c>
      <c r="M14" s="269" t="e">
        <f>1-(1*L14)</f>
        <v>#VALUE!</v>
      </c>
      <c r="N14" s="258" t="e">
        <f t="shared" si="0"/>
        <v>#VALUE!</v>
      </c>
      <c r="O14" s="328"/>
      <c r="P14" s="430">
        <v>0.95</v>
      </c>
      <c r="Q14" s="430">
        <v>0.85</v>
      </c>
      <c r="R14" s="430">
        <v>0.8</v>
      </c>
      <c r="S14" s="430">
        <v>0.81</v>
      </c>
      <c r="T14" s="259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</row>
    <row r="15" spans="1:43" s="110" customFormat="1" ht="21" x14ac:dyDescent="0.35">
      <c r="A15" s="44"/>
      <c r="B15" s="472">
        <v>0.15000000000000002</v>
      </c>
      <c r="C15" s="145" t="s">
        <v>46</v>
      </c>
      <c r="D15" s="109" t="s">
        <v>44</v>
      </c>
      <c r="E15" s="438">
        <v>124</v>
      </c>
      <c r="F15" s="147" t="s">
        <v>41</v>
      </c>
      <c r="G15" s="55" t="s">
        <v>41</v>
      </c>
      <c r="H15" s="387" t="e">
        <f>E15-E15*G15</f>
        <v>#VALUE!</v>
      </c>
      <c r="I15" s="38"/>
      <c r="J15" s="416"/>
      <c r="K15" s="259"/>
      <c r="L15" s="256" t="e">
        <f>H15</f>
        <v>#VALUE!</v>
      </c>
      <c r="M15" s="257" t="e">
        <f>L15</f>
        <v>#VALUE!</v>
      </c>
      <c r="N15" s="258" t="e">
        <f t="shared" si="0"/>
        <v>#VALUE!</v>
      </c>
      <c r="O15" s="259"/>
      <c r="P15" s="430">
        <v>0.95</v>
      </c>
      <c r="Q15" s="430">
        <v>0.85</v>
      </c>
      <c r="R15" s="430">
        <v>0.8</v>
      </c>
      <c r="S15" s="430">
        <v>0.81</v>
      </c>
      <c r="T15" s="259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</row>
    <row r="16" spans="1:43" s="148" customFormat="1" ht="31.5" x14ac:dyDescent="0.35">
      <c r="A16" s="44"/>
      <c r="B16" s="472">
        <v>0.01</v>
      </c>
      <c r="C16" s="145" t="s">
        <v>46</v>
      </c>
      <c r="D16" s="149" t="s">
        <v>212</v>
      </c>
      <c r="E16" s="150" t="s">
        <v>17</v>
      </c>
      <c r="F16" s="147" t="s">
        <v>41</v>
      </c>
      <c r="G16" s="55" t="s">
        <v>41</v>
      </c>
      <c r="H16" s="151"/>
      <c r="I16" s="38"/>
      <c r="J16" s="419"/>
      <c r="K16" s="259"/>
      <c r="L16" s="268" t="str">
        <f>G16</f>
        <v>... %</v>
      </c>
      <c r="M16" s="269" t="e">
        <f>1-(1*L16)</f>
        <v>#VALUE!</v>
      </c>
      <c r="N16" s="258" t="e">
        <f t="shared" si="0"/>
        <v>#VALUE!</v>
      </c>
      <c r="O16" s="328"/>
      <c r="P16" s="430">
        <v>0.95</v>
      </c>
      <c r="Q16" s="430">
        <v>0.85</v>
      </c>
      <c r="R16" s="430">
        <v>0.8</v>
      </c>
      <c r="S16" s="430">
        <v>0.81</v>
      </c>
      <c r="T16" s="259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</row>
    <row r="17" spans="1:43" s="153" customFormat="1" ht="31.5" x14ac:dyDescent="0.35">
      <c r="A17" s="44"/>
      <c r="B17" s="472">
        <v>7.8</v>
      </c>
      <c r="C17" s="145" t="s">
        <v>47</v>
      </c>
      <c r="D17" s="109" t="s">
        <v>48</v>
      </c>
      <c r="E17" s="438">
        <v>2310</v>
      </c>
      <c r="F17" s="147" t="s">
        <v>41</v>
      </c>
      <c r="G17" s="55" t="s">
        <v>41</v>
      </c>
      <c r="H17" s="387" t="e">
        <f>E17-E17*G17</f>
        <v>#VALUE!</v>
      </c>
      <c r="I17" s="38"/>
      <c r="J17" s="417"/>
      <c r="K17" s="259"/>
      <c r="L17" s="256" t="e">
        <f>H17</f>
        <v>#VALUE!</v>
      </c>
      <c r="M17" s="257" t="e">
        <f>L17</f>
        <v>#VALUE!</v>
      </c>
      <c r="N17" s="258" t="e">
        <f t="shared" si="0"/>
        <v>#VALUE!</v>
      </c>
      <c r="O17" s="329"/>
      <c r="P17" s="430">
        <v>0.45</v>
      </c>
      <c r="Q17" s="430">
        <v>0.52700000000000002</v>
      </c>
      <c r="R17" s="430">
        <v>0.6</v>
      </c>
      <c r="S17" s="430">
        <v>0.62370000000000003</v>
      </c>
      <c r="T17" s="259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</row>
    <row r="18" spans="1:43" s="154" customFormat="1" ht="31.5" x14ac:dyDescent="0.25">
      <c r="A18" s="44"/>
      <c r="B18" s="472">
        <v>5.3</v>
      </c>
      <c r="C18" s="145" t="s">
        <v>47</v>
      </c>
      <c r="D18" s="109" t="s">
        <v>49</v>
      </c>
      <c r="E18" s="438">
        <v>1550</v>
      </c>
      <c r="F18" s="147" t="s">
        <v>41</v>
      </c>
      <c r="G18" s="55" t="s">
        <v>41</v>
      </c>
      <c r="H18" s="387" t="e">
        <f>E18-E18*G18</f>
        <v>#VALUE!</v>
      </c>
      <c r="I18" s="38"/>
      <c r="J18" s="415"/>
      <c r="K18" s="263"/>
      <c r="L18" s="256" t="e">
        <f>H18</f>
        <v>#VALUE!</v>
      </c>
      <c r="M18" s="257" t="e">
        <f>L18</f>
        <v>#VALUE!</v>
      </c>
      <c r="N18" s="258" t="e">
        <f t="shared" si="0"/>
        <v>#VALUE!</v>
      </c>
      <c r="O18" s="328"/>
      <c r="P18" s="430">
        <v>0.45</v>
      </c>
      <c r="Q18" s="430">
        <v>0.52700000000000002</v>
      </c>
      <c r="R18" s="430">
        <v>0.6</v>
      </c>
      <c r="S18" s="430">
        <v>0.62370000000000003</v>
      </c>
      <c r="T18" s="263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</row>
    <row r="19" spans="1:43" s="148" customFormat="1" ht="31.5" x14ac:dyDescent="0.35">
      <c r="A19" s="44"/>
      <c r="B19" s="472">
        <v>0.01</v>
      </c>
      <c r="C19" s="145" t="s">
        <v>47</v>
      </c>
      <c r="D19" s="149" t="s">
        <v>212</v>
      </c>
      <c r="E19" s="150" t="s">
        <v>17</v>
      </c>
      <c r="F19" s="147" t="s">
        <v>41</v>
      </c>
      <c r="G19" s="55" t="s">
        <v>41</v>
      </c>
      <c r="H19" s="151"/>
      <c r="I19" s="38"/>
      <c r="J19" s="416"/>
      <c r="K19" s="266"/>
      <c r="L19" s="268" t="str">
        <f>G19</f>
        <v>... %</v>
      </c>
      <c r="M19" s="269" t="e">
        <f>1-(1*L19)</f>
        <v>#VALUE!</v>
      </c>
      <c r="N19" s="258" t="e">
        <f t="shared" si="0"/>
        <v>#VALUE!</v>
      </c>
      <c r="O19" s="328"/>
      <c r="P19" s="430">
        <v>0.45</v>
      </c>
      <c r="Q19" s="430">
        <v>0.52700000000000002</v>
      </c>
      <c r="R19" s="430">
        <v>0.6</v>
      </c>
      <c r="S19" s="430">
        <v>0.62370000000000003</v>
      </c>
      <c r="T19" s="26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</row>
    <row r="20" spans="1:43" s="155" customFormat="1" ht="21" x14ac:dyDescent="0.35">
      <c r="A20" s="44"/>
      <c r="B20" s="472">
        <v>1.1400000000000001</v>
      </c>
      <c r="C20" s="145" t="s">
        <v>50</v>
      </c>
      <c r="D20" s="109" t="s">
        <v>51</v>
      </c>
      <c r="E20" s="438">
        <v>510</v>
      </c>
      <c r="F20" s="147" t="s">
        <v>41</v>
      </c>
      <c r="G20" s="55" t="s">
        <v>41</v>
      </c>
      <c r="H20" s="387" t="e">
        <f>E20-E20*G20</f>
        <v>#VALUE!</v>
      </c>
      <c r="I20" s="38"/>
      <c r="J20" s="416"/>
      <c r="K20" s="253"/>
      <c r="L20" s="256" t="e">
        <f>H20</f>
        <v>#VALUE!</v>
      </c>
      <c r="M20" s="257" t="e">
        <f>L20</f>
        <v>#VALUE!</v>
      </c>
      <c r="N20" s="258" t="e">
        <f t="shared" si="0"/>
        <v>#VALUE!</v>
      </c>
      <c r="O20" s="328"/>
      <c r="P20" s="430">
        <v>0.8</v>
      </c>
      <c r="Q20" s="430">
        <v>0.53</v>
      </c>
      <c r="R20" s="430">
        <v>0.6</v>
      </c>
      <c r="S20" s="430">
        <v>0.62370000000000003</v>
      </c>
      <c r="T20" s="253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</row>
    <row r="21" spans="1:43" s="155" customFormat="1" ht="21" x14ac:dyDescent="0.35">
      <c r="A21" s="44"/>
      <c r="B21" s="472">
        <v>0.54</v>
      </c>
      <c r="C21" s="145" t="s">
        <v>50</v>
      </c>
      <c r="D21" s="109" t="s">
        <v>52</v>
      </c>
      <c r="E21" s="438">
        <v>285</v>
      </c>
      <c r="F21" s="147" t="s">
        <v>41</v>
      </c>
      <c r="G21" s="55" t="s">
        <v>41</v>
      </c>
      <c r="H21" s="387" t="e">
        <f>E21-E21*G21</f>
        <v>#VALUE!</v>
      </c>
      <c r="I21" s="38"/>
      <c r="J21" s="416"/>
      <c r="K21" s="259"/>
      <c r="L21" s="256" t="e">
        <f>H21</f>
        <v>#VALUE!</v>
      </c>
      <c r="M21" s="257" t="e">
        <f>L21</f>
        <v>#VALUE!</v>
      </c>
      <c r="N21" s="258" t="e">
        <f t="shared" si="0"/>
        <v>#VALUE!</v>
      </c>
      <c r="O21" s="328"/>
      <c r="P21" s="430">
        <v>0.8</v>
      </c>
      <c r="Q21" s="430">
        <v>0.53</v>
      </c>
      <c r="R21" s="430">
        <v>0.6</v>
      </c>
      <c r="S21" s="430">
        <v>0.62370000000000003</v>
      </c>
      <c r="T21" s="259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</row>
    <row r="22" spans="1:43" s="148" customFormat="1" ht="31.5" x14ac:dyDescent="0.35">
      <c r="A22" s="44"/>
      <c r="B22" s="472">
        <v>0.01</v>
      </c>
      <c r="C22" s="145" t="s">
        <v>50</v>
      </c>
      <c r="D22" s="149" t="s">
        <v>212</v>
      </c>
      <c r="E22" s="150" t="s">
        <v>17</v>
      </c>
      <c r="F22" s="147" t="s">
        <v>41</v>
      </c>
      <c r="G22" s="55" t="s">
        <v>41</v>
      </c>
      <c r="H22" s="151"/>
      <c r="I22" s="38"/>
      <c r="J22" s="418"/>
      <c r="K22" s="259"/>
      <c r="L22" s="268" t="str">
        <f>G22</f>
        <v>... %</v>
      </c>
      <c r="M22" s="269" t="e">
        <f>1-(1*L22)</f>
        <v>#VALUE!</v>
      </c>
      <c r="N22" s="258" t="e">
        <f t="shared" si="0"/>
        <v>#VALUE!</v>
      </c>
      <c r="O22" s="328"/>
      <c r="P22" s="430">
        <v>0.8</v>
      </c>
      <c r="Q22" s="430">
        <v>0.53</v>
      </c>
      <c r="R22" s="430">
        <v>0.6</v>
      </c>
      <c r="S22" s="430">
        <v>0.62370000000000003</v>
      </c>
      <c r="T22" s="259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</row>
    <row r="23" spans="1:43" s="148" customFormat="1" ht="31.5" x14ac:dyDescent="0.35">
      <c r="A23" s="44"/>
      <c r="B23" s="472">
        <v>1.23</v>
      </c>
      <c r="C23" s="145" t="s">
        <v>53</v>
      </c>
      <c r="D23" s="109" t="s">
        <v>54</v>
      </c>
      <c r="E23" s="438">
        <v>590</v>
      </c>
      <c r="F23" s="147" t="s">
        <v>41</v>
      </c>
      <c r="G23" s="55" t="s">
        <v>41</v>
      </c>
      <c r="H23" s="387" t="e">
        <f>E23-E23*G23</f>
        <v>#VALUE!</v>
      </c>
      <c r="I23" s="38"/>
      <c r="J23" s="419"/>
      <c r="K23" s="259"/>
      <c r="L23" s="256" t="e">
        <f>H23</f>
        <v>#VALUE!</v>
      </c>
      <c r="M23" s="257" t="e">
        <f>L23</f>
        <v>#VALUE!</v>
      </c>
      <c r="N23" s="258" t="e">
        <f t="shared" si="0"/>
        <v>#VALUE!</v>
      </c>
      <c r="O23" s="328"/>
      <c r="P23" s="430">
        <v>0.67</v>
      </c>
      <c r="Q23" s="430">
        <v>0.65</v>
      </c>
      <c r="R23" s="430">
        <v>0.65</v>
      </c>
      <c r="S23" s="430">
        <v>0.66049999999999998</v>
      </c>
      <c r="T23" s="259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</row>
    <row r="24" spans="1:43" s="155" customFormat="1" ht="21" x14ac:dyDescent="0.35">
      <c r="A24" s="44"/>
      <c r="B24" s="472">
        <v>0.60000000000000009</v>
      </c>
      <c r="C24" s="145" t="s">
        <v>53</v>
      </c>
      <c r="D24" s="109" t="s">
        <v>52</v>
      </c>
      <c r="E24" s="438">
        <v>340</v>
      </c>
      <c r="F24" s="147" t="s">
        <v>41</v>
      </c>
      <c r="G24" s="55" t="s">
        <v>41</v>
      </c>
      <c r="H24" s="387" t="e">
        <f>E24-E24*G24</f>
        <v>#VALUE!</v>
      </c>
      <c r="I24" s="38"/>
      <c r="J24" s="417"/>
      <c r="K24" s="259"/>
      <c r="L24" s="256" t="e">
        <f>H24</f>
        <v>#VALUE!</v>
      </c>
      <c r="M24" s="257" t="e">
        <f>L24</f>
        <v>#VALUE!</v>
      </c>
      <c r="N24" s="258" t="e">
        <f t="shared" si="0"/>
        <v>#VALUE!</v>
      </c>
      <c r="O24" s="328"/>
      <c r="P24" s="430">
        <v>0.67</v>
      </c>
      <c r="Q24" s="430">
        <v>0.65</v>
      </c>
      <c r="R24" s="430">
        <v>0.65</v>
      </c>
      <c r="S24" s="430">
        <v>0.66049999999999998</v>
      </c>
      <c r="T24" s="259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</row>
    <row r="25" spans="1:43" s="148" customFormat="1" ht="31.5" x14ac:dyDescent="0.35">
      <c r="A25" s="44"/>
      <c r="B25" s="472">
        <v>0.01</v>
      </c>
      <c r="C25" s="145" t="s">
        <v>53</v>
      </c>
      <c r="D25" s="149" t="s">
        <v>212</v>
      </c>
      <c r="E25" s="150" t="s">
        <v>17</v>
      </c>
      <c r="F25" s="147" t="s">
        <v>41</v>
      </c>
      <c r="G25" s="55" t="s">
        <v>41</v>
      </c>
      <c r="H25" s="151"/>
      <c r="I25" s="38"/>
      <c r="J25" s="415"/>
      <c r="K25" s="259"/>
      <c r="L25" s="268" t="str">
        <f>G25</f>
        <v>... %</v>
      </c>
      <c r="M25" s="269" t="e">
        <f>1-(1*L25)</f>
        <v>#VALUE!</v>
      </c>
      <c r="N25" s="258" t="e">
        <f t="shared" si="0"/>
        <v>#VALUE!</v>
      </c>
      <c r="O25" s="328"/>
      <c r="P25" s="430">
        <v>0.67</v>
      </c>
      <c r="Q25" s="430">
        <v>0.65</v>
      </c>
      <c r="R25" s="430">
        <v>0.65</v>
      </c>
      <c r="S25" s="430">
        <v>0.66049999999999998</v>
      </c>
      <c r="T25" s="259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</row>
    <row r="26" spans="1:43" s="148" customFormat="1" ht="21" x14ac:dyDescent="0.35">
      <c r="A26" s="44"/>
      <c r="B26" s="472">
        <v>1.02</v>
      </c>
      <c r="C26" s="145" t="s">
        <v>55</v>
      </c>
      <c r="D26" s="109" t="s">
        <v>56</v>
      </c>
      <c r="E26" s="438">
        <v>485</v>
      </c>
      <c r="F26" s="147" t="s">
        <v>41</v>
      </c>
      <c r="G26" s="55" t="s">
        <v>41</v>
      </c>
      <c r="H26" s="387" t="e">
        <f>E26-E26*G26</f>
        <v>#VALUE!</v>
      </c>
      <c r="I26" s="38"/>
      <c r="J26" s="418"/>
      <c r="K26" s="259"/>
      <c r="L26" s="256" t="e">
        <f>H26</f>
        <v>#VALUE!</v>
      </c>
      <c r="M26" s="257" t="e">
        <f>L26</f>
        <v>#VALUE!</v>
      </c>
      <c r="N26" s="258" t="e">
        <f t="shared" si="0"/>
        <v>#VALUE!</v>
      </c>
      <c r="O26" s="328"/>
      <c r="P26" s="430">
        <v>0.67</v>
      </c>
      <c r="Q26" s="430">
        <v>0.65</v>
      </c>
      <c r="R26" s="430">
        <v>0.65</v>
      </c>
      <c r="S26" s="430">
        <v>0.66049999999999998</v>
      </c>
      <c r="T26" s="259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</row>
    <row r="27" spans="1:43" s="155" customFormat="1" ht="21" x14ac:dyDescent="0.35">
      <c r="A27" s="44"/>
      <c r="B27" s="472">
        <v>0.54</v>
      </c>
      <c r="C27" s="145" t="s">
        <v>55</v>
      </c>
      <c r="D27" s="109" t="s">
        <v>52</v>
      </c>
      <c r="E27" s="438">
        <v>299</v>
      </c>
      <c r="F27" s="147" t="s">
        <v>41</v>
      </c>
      <c r="G27" s="55" t="s">
        <v>41</v>
      </c>
      <c r="H27" s="387" t="e">
        <f>E27-E27*G27</f>
        <v>#VALUE!</v>
      </c>
      <c r="I27" s="38"/>
      <c r="J27" s="418"/>
      <c r="K27" s="259"/>
      <c r="L27" s="256" t="e">
        <f>H27</f>
        <v>#VALUE!</v>
      </c>
      <c r="M27" s="257" t="e">
        <f>L27</f>
        <v>#VALUE!</v>
      </c>
      <c r="N27" s="258" t="e">
        <f t="shared" si="0"/>
        <v>#VALUE!</v>
      </c>
      <c r="O27" s="328"/>
      <c r="P27" s="430">
        <v>0.67</v>
      </c>
      <c r="Q27" s="430">
        <v>0.65</v>
      </c>
      <c r="R27" s="430">
        <v>0.65</v>
      </c>
      <c r="S27" s="430">
        <v>0.66049999999999998</v>
      </c>
      <c r="T27" s="259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</row>
    <row r="28" spans="1:43" s="148" customFormat="1" ht="31.5" x14ac:dyDescent="0.35">
      <c r="A28" s="44"/>
      <c r="B28" s="472">
        <v>0.03</v>
      </c>
      <c r="C28" s="145" t="s">
        <v>55</v>
      </c>
      <c r="D28" s="149" t="s">
        <v>212</v>
      </c>
      <c r="E28" s="150" t="s">
        <v>17</v>
      </c>
      <c r="F28" s="147" t="s">
        <v>41</v>
      </c>
      <c r="G28" s="55" t="s">
        <v>41</v>
      </c>
      <c r="H28" s="151"/>
      <c r="I28" s="38"/>
      <c r="J28" s="418"/>
      <c r="K28" s="259"/>
      <c r="L28" s="268" t="str">
        <f>G28</f>
        <v>... %</v>
      </c>
      <c r="M28" s="269" t="e">
        <f>1-(1*L28)</f>
        <v>#VALUE!</v>
      </c>
      <c r="N28" s="258" t="e">
        <f t="shared" si="0"/>
        <v>#VALUE!</v>
      </c>
      <c r="O28" s="328"/>
      <c r="P28" s="430">
        <v>0.67</v>
      </c>
      <c r="Q28" s="430">
        <v>0.65</v>
      </c>
      <c r="R28" s="430">
        <v>0.65</v>
      </c>
      <c r="S28" s="430">
        <v>0.66049999999999998</v>
      </c>
      <c r="T28" s="259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</row>
    <row r="29" spans="1:43" s="148" customFormat="1" ht="21" x14ac:dyDescent="0.35">
      <c r="A29" s="44"/>
      <c r="B29" s="472">
        <v>2.16</v>
      </c>
      <c r="C29" s="145" t="s">
        <v>57</v>
      </c>
      <c r="D29" s="109" t="s">
        <v>58</v>
      </c>
      <c r="E29" s="438">
        <v>1373</v>
      </c>
      <c r="F29" s="147" t="s">
        <v>41</v>
      </c>
      <c r="G29" s="55" t="s">
        <v>41</v>
      </c>
      <c r="H29" s="387" t="e">
        <f>E29-E29*G29</f>
        <v>#VALUE!</v>
      </c>
      <c r="I29" s="38"/>
      <c r="J29" s="418"/>
      <c r="K29" s="259"/>
      <c r="L29" s="256" t="e">
        <f>H29</f>
        <v>#VALUE!</v>
      </c>
      <c r="M29" s="257" t="e">
        <f>L29</f>
        <v>#VALUE!</v>
      </c>
      <c r="N29" s="258" t="e">
        <f t="shared" si="0"/>
        <v>#VALUE!</v>
      </c>
      <c r="O29" s="328"/>
      <c r="P29" s="430">
        <v>0.6</v>
      </c>
      <c r="Q29" s="430">
        <v>0.65</v>
      </c>
      <c r="R29" s="430">
        <v>0.7</v>
      </c>
      <c r="S29" s="430">
        <v>0.71499999999999997</v>
      </c>
      <c r="T29" s="259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</row>
    <row r="30" spans="1:43" s="148" customFormat="1" ht="21" x14ac:dyDescent="0.35">
      <c r="A30" s="44"/>
      <c r="B30" s="472">
        <v>0.72</v>
      </c>
      <c r="C30" s="145" t="s">
        <v>57</v>
      </c>
      <c r="D30" s="109" t="s">
        <v>59</v>
      </c>
      <c r="E30" s="438">
        <v>458</v>
      </c>
      <c r="F30" s="147" t="s">
        <v>41</v>
      </c>
      <c r="G30" s="55" t="s">
        <v>41</v>
      </c>
      <c r="H30" s="387" t="e">
        <f>E30-E30*G30</f>
        <v>#VALUE!</v>
      </c>
      <c r="I30" s="38"/>
      <c r="J30" s="418"/>
      <c r="K30" s="259"/>
      <c r="L30" s="256" t="e">
        <f>H30</f>
        <v>#VALUE!</v>
      </c>
      <c r="M30" s="257" t="e">
        <f>L30</f>
        <v>#VALUE!</v>
      </c>
      <c r="N30" s="258" t="e">
        <f t="shared" si="0"/>
        <v>#VALUE!</v>
      </c>
      <c r="O30" s="328"/>
      <c r="P30" s="430">
        <v>0.6</v>
      </c>
      <c r="Q30" s="430">
        <v>0.65</v>
      </c>
      <c r="R30" s="430">
        <v>0.7</v>
      </c>
      <c r="S30" s="430">
        <v>0.71499999999999997</v>
      </c>
      <c r="T30" s="259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</row>
    <row r="31" spans="1:43" s="148" customFormat="1" ht="31.5" x14ac:dyDescent="0.35">
      <c r="A31" s="44"/>
      <c r="B31" s="472">
        <v>0.01</v>
      </c>
      <c r="C31" s="145" t="s">
        <v>60</v>
      </c>
      <c r="D31" s="149" t="s">
        <v>212</v>
      </c>
      <c r="E31" s="150" t="s">
        <v>17</v>
      </c>
      <c r="F31" s="147" t="s">
        <v>41</v>
      </c>
      <c r="G31" s="55" t="s">
        <v>41</v>
      </c>
      <c r="H31" s="151"/>
      <c r="I31" s="38"/>
      <c r="J31" s="418"/>
      <c r="K31" s="259"/>
      <c r="L31" s="268" t="str">
        <f>G31</f>
        <v>... %</v>
      </c>
      <c r="M31" s="269" t="e">
        <f>1-(1*L31)</f>
        <v>#VALUE!</v>
      </c>
      <c r="N31" s="258" t="e">
        <f t="shared" si="0"/>
        <v>#VALUE!</v>
      </c>
      <c r="O31" s="328"/>
      <c r="P31" s="430">
        <v>0.6</v>
      </c>
      <c r="Q31" s="430">
        <v>0.65</v>
      </c>
      <c r="R31" s="430">
        <v>0.7</v>
      </c>
      <c r="S31" s="430">
        <v>0.71499999999999997</v>
      </c>
      <c r="T31" s="259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</row>
    <row r="32" spans="1:43" s="148" customFormat="1" ht="21" x14ac:dyDescent="0.35">
      <c r="A32" s="44"/>
      <c r="B32" s="472">
        <v>0.44999999999999996</v>
      </c>
      <c r="C32" s="145" t="s">
        <v>61</v>
      </c>
      <c r="D32" s="109" t="s">
        <v>62</v>
      </c>
      <c r="E32" s="438">
        <v>363</v>
      </c>
      <c r="F32" s="147" t="s">
        <v>41</v>
      </c>
      <c r="G32" s="55" t="s">
        <v>41</v>
      </c>
      <c r="H32" s="387" t="e">
        <f>E32-E32*G32</f>
        <v>#VALUE!</v>
      </c>
      <c r="I32" s="38"/>
      <c r="J32" s="418"/>
      <c r="K32" s="259"/>
      <c r="L32" s="256" t="e">
        <f>H32</f>
        <v>#VALUE!</v>
      </c>
      <c r="M32" s="257" t="e">
        <f>L32</f>
        <v>#VALUE!</v>
      </c>
      <c r="N32" s="258" t="e">
        <f t="shared" si="0"/>
        <v>#VALUE!</v>
      </c>
      <c r="O32" s="328"/>
      <c r="P32" s="430">
        <v>0.78</v>
      </c>
      <c r="Q32" s="430">
        <v>0.65</v>
      </c>
      <c r="R32" s="430">
        <v>0.8</v>
      </c>
      <c r="S32" s="430">
        <v>0.71499999999999997</v>
      </c>
      <c r="T32" s="259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</row>
    <row r="33" spans="1:43" s="148" customFormat="1" ht="21" x14ac:dyDescent="0.35">
      <c r="A33" s="44"/>
      <c r="B33" s="472">
        <v>0.30000000000000004</v>
      </c>
      <c r="C33" s="145" t="s">
        <v>61</v>
      </c>
      <c r="D33" s="109" t="s">
        <v>52</v>
      </c>
      <c r="E33" s="438">
        <v>238</v>
      </c>
      <c r="F33" s="147" t="s">
        <v>41</v>
      </c>
      <c r="G33" s="55" t="s">
        <v>41</v>
      </c>
      <c r="H33" s="387" t="e">
        <f>E33-E33*G33</f>
        <v>#VALUE!</v>
      </c>
      <c r="I33" s="38"/>
      <c r="J33" s="418"/>
      <c r="K33" s="259"/>
      <c r="L33" s="256" t="e">
        <f>H33</f>
        <v>#VALUE!</v>
      </c>
      <c r="M33" s="257" t="e">
        <f>L33</f>
        <v>#VALUE!</v>
      </c>
      <c r="N33" s="258" t="e">
        <f t="shared" si="0"/>
        <v>#VALUE!</v>
      </c>
      <c r="O33" s="328"/>
      <c r="P33" s="430">
        <v>0.78</v>
      </c>
      <c r="Q33" s="430">
        <v>0.65</v>
      </c>
      <c r="R33" s="430">
        <v>0.8</v>
      </c>
      <c r="S33" s="430">
        <v>0.71499999999999997</v>
      </c>
      <c r="T33" s="259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</row>
    <row r="34" spans="1:43" s="148" customFormat="1" ht="31.5" x14ac:dyDescent="0.35">
      <c r="A34" s="44"/>
      <c r="B34" s="472">
        <v>0.01</v>
      </c>
      <c r="C34" s="145" t="s">
        <v>61</v>
      </c>
      <c r="D34" s="149" t="s">
        <v>212</v>
      </c>
      <c r="E34" s="150" t="s">
        <v>17</v>
      </c>
      <c r="F34" s="147" t="s">
        <v>41</v>
      </c>
      <c r="G34" s="55" t="s">
        <v>41</v>
      </c>
      <c r="H34" s="151"/>
      <c r="I34" s="38"/>
      <c r="J34" s="418"/>
      <c r="K34" s="259"/>
      <c r="L34" s="268" t="str">
        <f>G34</f>
        <v>... %</v>
      </c>
      <c r="M34" s="269" t="e">
        <f>1-(1*L34)</f>
        <v>#VALUE!</v>
      </c>
      <c r="N34" s="258" t="e">
        <f t="shared" si="0"/>
        <v>#VALUE!</v>
      </c>
      <c r="O34" s="328"/>
      <c r="P34" s="430">
        <v>0.78</v>
      </c>
      <c r="Q34" s="430">
        <v>0.65</v>
      </c>
      <c r="R34" s="430">
        <v>0.8</v>
      </c>
      <c r="S34" s="430">
        <v>0.71499999999999997</v>
      </c>
      <c r="T34" s="259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</row>
    <row r="35" spans="1:43" s="148" customFormat="1" ht="21" x14ac:dyDescent="0.35">
      <c r="A35" s="44"/>
      <c r="B35" s="472">
        <v>1.23</v>
      </c>
      <c r="C35" s="145" t="s">
        <v>63</v>
      </c>
      <c r="D35" s="109" t="s">
        <v>56</v>
      </c>
      <c r="E35" s="438">
        <v>773</v>
      </c>
      <c r="F35" s="147" t="s">
        <v>41</v>
      </c>
      <c r="G35" s="55" t="s">
        <v>41</v>
      </c>
      <c r="H35" s="387" t="e">
        <f>E35-E35*G35</f>
        <v>#VALUE!</v>
      </c>
      <c r="I35" s="38"/>
      <c r="J35" s="418"/>
      <c r="K35" s="259"/>
      <c r="L35" s="256" t="e">
        <f>H35</f>
        <v>#VALUE!</v>
      </c>
      <c r="M35" s="257" t="e">
        <f>L35</f>
        <v>#VALUE!</v>
      </c>
      <c r="N35" s="258" t="e">
        <f t="shared" si="0"/>
        <v>#VALUE!</v>
      </c>
      <c r="O35" s="328"/>
      <c r="P35" s="430">
        <v>0.6</v>
      </c>
      <c r="Q35" s="430">
        <v>0.65</v>
      </c>
      <c r="R35" s="430">
        <v>0.7</v>
      </c>
      <c r="S35" s="430">
        <v>0.71499999999999997</v>
      </c>
      <c r="T35" s="259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</row>
    <row r="36" spans="1:43" s="155" customFormat="1" ht="21" x14ac:dyDescent="0.35">
      <c r="A36" s="44"/>
      <c r="B36" s="472">
        <v>0.96</v>
      </c>
      <c r="C36" s="145" t="s">
        <v>63</v>
      </c>
      <c r="D36" s="109" t="s">
        <v>64</v>
      </c>
      <c r="E36" s="438">
        <v>595</v>
      </c>
      <c r="F36" s="147" t="s">
        <v>41</v>
      </c>
      <c r="G36" s="55" t="s">
        <v>41</v>
      </c>
      <c r="H36" s="387" t="e">
        <f>E36-E36*G36</f>
        <v>#VALUE!</v>
      </c>
      <c r="I36" s="38"/>
      <c r="J36" s="418"/>
      <c r="K36" s="259"/>
      <c r="L36" s="256" t="e">
        <f>H36</f>
        <v>#VALUE!</v>
      </c>
      <c r="M36" s="257" t="e">
        <f>L36</f>
        <v>#VALUE!</v>
      </c>
      <c r="N36" s="258" t="e">
        <f t="shared" si="0"/>
        <v>#VALUE!</v>
      </c>
      <c r="O36" s="328"/>
      <c r="P36" s="430">
        <v>0.6</v>
      </c>
      <c r="Q36" s="430">
        <v>0.65</v>
      </c>
      <c r="R36" s="430">
        <v>0.7</v>
      </c>
      <c r="S36" s="430">
        <v>0.71499999999999997</v>
      </c>
      <c r="T36" s="259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</row>
    <row r="37" spans="1:43" s="148" customFormat="1" ht="31.5" x14ac:dyDescent="0.35">
      <c r="A37" s="44"/>
      <c r="B37" s="472">
        <v>0.01</v>
      </c>
      <c r="C37" s="145" t="s">
        <v>65</v>
      </c>
      <c r="D37" s="149" t="s">
        <v>212</v>
      </c>
      <c r="E37" s="150" t="s">
        <v>17</v>
      </c>
      <c r="F37" s="147" t="s">
        <v>41</v>
      </c>
      <c r="G37" s="55" t="s">
        <v>41</v>
      </c>
      <c r="H37" s="151"/>
      <c r="I37" s="38"/>
      <c r="J37" s="418"/>
      <c r="K37" s="259"/>
      <c r="L37" s="268" t="str">
        <f>G37</f>
        <v>... %</v>
      </c>
      <c r="M37" s="269" t="e">
        <f>1-(1*L37)</f>
        <v>#VALUE!</v>
      </c>
      <c r="N37" s="258" t="e">
        <f t="shared" si="0"/>
        <v>#VALUE!</v>
      </c>
      <c r="O37" s="328"/>
      <c r="P37" s="430">
        <v>0.6</v>
      </c>
      <c r="Q37" s="430">
        <v>0.65</v>
      </c>
      <c r="R37" s="430">
        <v>0.7</v>
      </c>
      <c r="S37" s="430">
        <v>0.71499999999999997</v>
      </c>
      <c r="T37" s="259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</row>
    <row r="38" spans="1:43" s="110" customFormat="1" ht="21" x14ac:dyDescent="0.25">
      <c r="A38" s="44"/>
      <c r="B38" s="472">
        <v>0.36</v>
      </c>
      <c r="C38" s="145" t="s">
        <v>66</v>
      </c>
      <c r="D38" s="109" t="s">
        <v>56</v>
      </c>
      <c r="E38" s="438">
        <v>284</v>
      </c>
      <c r="F38" s="147" t="s">
        <v>41</v>
      </c>
      <c r="G38" s="55" t="s">
        <v>41</v>
      </c>
      <c r="H38" s="387" t="e">
        <f>E38-E38*G38</f>
        <v>#VALUE!</v>
      </c>
      <c r="I38" s="38"/>
      <c r="J38" s="418"/>
      <c r="K38" s="263"/>
      <c r="L38" s="256" t="e">
        <f>H38</f>
        <v>#VALUE!</v>
      </c>
      <c r="M38" s="257" t="e">
        <f>L38</f>
        <v>#VALUE!</v>
      </c>
      <c r="N38" s="258" t="e">
        <f t="shared" si="0"/>
        <v>#VALUE!</v>
      </c>
      <c r="O38" s="259"/>
      <c r="P38" s="430">
        <v>0.85</v>
      </c>
      <c r="Q38" s="430">
        <v>0.65</v>
      </c>
      <c r="R38" s="430">
        <v>0.7</v>
      </c>
      <c r="S38" s="430">
        <v>0.72929999999999995</v>
      </c>
      <c r="T38" s="263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6"/>
      <c r="AL38" s="446"/>
      <c r="AM38" s="446"/>
      <c r="AN38" s="446"/>
      <c r="AO38" s="446"/>
      <c r="AP38" s="446"/>
      <c r="AQ38" s="446"/>
    </row>
    <row r="39" spans="1:43" s="156" customFormat="1" ht="21" x14ac:dyDescent="0.35">
      <c r="A39" s="44"/>
      <c r="B39" s="472">
        <v>0.36</v>
      </c>
      <c r="C39" s="145" t="s">
        <v>66</v>
      </c>
      <c r="D39" s="109" t="s">
        <v>67</v>
      </c>
      <c r="E39" s="438">
        <v>284</v>
      </c>
      <c r="F39" s="147" t="s">
        <v>41</v>
      </c>
      <c r="G39" s="55" t="s">
        <v>41</v>
      </c>
      <c r="H39" s="387" t="e">
        <f>E39-E39*G39</f>
        <v>#VALUE!</v>
      </c>
      <c r="I39" s="38"/>
      <c r="J39" s="418"/>
      <c r="K39" s="266"/>
      <c r="L39" s="256" t="e">
        <f>H39</f>
        <v>#VALUE!</v>
      </c>
      <c r="M39" s="257" t="e">
        <f>L39</f>
        <v>#VALUE!</v>
      </c>
      <c r="N39" s="258" t="e">
        <f t="shared" si="0"/>
        <v>#VALUE!</v>
      </c>
      <c r="O39" s="259"/>
      <c r="P39" s="430">
        <v>0.85</v>
      </c>
      <c r="Q39" s="430">
        <v>0.65</v>
      </c>
      <c r="R39" s="430">
        <v>0.7</v>
      </c>
      <c r="S39" s="430">
        <v>0.72929999999999995</v>
      </c>
      <c r="T39" s="26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</row>
    <row r="40" spans="1:43" s="148" customFormat="1" ht="31.5" x14ac:dyDescent="0.35">
      <c r="A40" s="44"/>
      <c r="B40" s="472">
        <v>0.01</v>
      </c>
      <c r="C40" s="145" t="s">
        <v>68</v>
      </c>
      <c r="D40" s="149" t="s">
        <v>212</v>
      </c>
      <c r="E40" s="150" t="s">
        <v>17</v>
      </c>
      <c r="F40" s="147" t="s">
        <v>41</v>
      </c>
      <c r="G40" s="55" t="s">
        <v>41</v>
      </c>
      <c r="H40" s="151"/>
      <c r="I40" s="38"/>
      <c r="J40" s="418"/>
      <c r="K40" s="253"/>
      <c r="L40" s="268" t="str">
        <f>G40</f>
        <v>... %</v>
      </c>
      <c r="M40" s="269" t="e">
        <f>1-(1*L40)</f>
        <v>#VALUE!</v>
      </c>
      <c r="N40" s="258" t="e">
        <f t="shared" ref="N40:N70" si="1">G40-F40</f>
        <v>#VALUE!</v>
      </c>
      <c r="O40" s="328"/>
      <c r="P40" s="430">
        <v>0.85</v>
      </c>
      <c r="Q40" s="430">
        <v>0.65</v>
      </c>
      <c r="R40" s="430">
        <v>0.7</v>
      </c>
      <c r="S40" s="430">
        <v>0.72929999999999995</v>
      </c>
      <c r="T40" s="253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</row>
    <row r="41" spans="1:43" s="110" customFormat="1" ht="21" x14ac:dyDescent="0.35">
      <c r="A41" s="44"/>
      <c r="B41" s="472">
        <v>0.33</v>
      </c>
      <c r="C41" s="145" t="s">
        <v>69</v>
      </c>
      <c r="D41" s="109" t="s">
        <v>51</v>
      </c>
      <c r="E41" s="438">
        <v>349</v>
      </c>
      <c r="F41" s="147" t="s">
        <v>41</v>
      </c>
      <c r="G41" s="55" t="s">
        <v>41</v>
      </c>
      <c r="H41" s="387" t="e">
        <f>E41-E41*G41</f>
        <v>#VALUE!</v>
      </c>
      <c r="I41" s="38"/>
      <c r="J41" s="418"/>
      <c r="K41" s="259"/>
      <c r="L41" s="256" t="e">
        <f>H41</f>
        <v>#VALUE!</v>
      </c>
      <c r="M41" s="257" t="e">
        <f>L41</f>
        <v>#VALUE!</v>
      </c>
      <c r="N41" s="258" t="e">
        <f t="shared" si="1"/>
        <v>#VALUE!</v>
      </c>
      <c r="O41" s="259"/>
      <c r="P41" s="430">
        <v>0.95</v>
      </c>
      <c r="Q41" s="430">
        <v>0.7</v>
      </c>
      <c r="R41" s="430">
        <v>0.76</v>
      </c>
      <c r="S41" s="430">
        <v>0.78149999999999997</v>
      </c>
      <c r="T41" s="259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</row>
    <row r="42" spans="1:43" s="156" customFormat="1" ht="21" x14ac:dyDescent="0.35">
      <c r="A42" s="44"/>
      <c r="B42" s="472">
        <v>0.27</v>
      </c>
      <c r="C42" s="145" t="s">
        <v>69</v>
      </c>
      <c r="D42" s="109" t="s">
        <v>64</v>
      </c>
      <c r="E42" s="438">
        <v>281</v>
      </c>
      <c r="F42" s="147" t="s">
        <v>41</v>
      </c>
      <c r="G42" s="55" t="s">
        <v>41</v>
      </c>
      <c r="H42" s="387" t="e">
        <f>E42-E42*G42</f>
        <v>#VALUE!</v>
      </c>
      <c r="I42" s="38"/>
      <c r="J42" s="418"/>
      <c r="K42" s="259"/>
      <c r="L42" s="256" t="e">
        <f>H42</f>
        <v>#VALUE!</v>
      </c>
      <c r="M42" s="257" t="e">
        <f>L42</f>
        <v>#VALUE!</v>
      </c>
      <c r="N42" s="258" t="e">
        <f t="shared" si="1"/>
        <v>#VALUE!</v>
      </c>
      <c r="O42" s="259"/>
      <c r="P42" s="430">
        <v>0.95</v>
      </c>
      <c r="Q42" s="430">
        <v>0.7</v>
      </c>
      <c r="R42" s="430">
        <v>0.76</v>
      </c>
      <c r="S42" s="430">
        <v>0.78149999999999997</v>
      </c>
      <c r="T42" s="259"/>
      <c r="U42" s="446"/>
      <c r="V42" s="446"/>
      <c r="W42" s="446"/>
      <c r="X42" s="446"/>
      <c r="Y42" s="446"/>
      <c r="Z42" s="446"/>
      <c r="AA42" s="446"/>
      <c r="AB42" s="446"/>
      <c r="AC42" s="446"/>
      <c r="AD42" s="446"/>
      <c r="AE42" s="446"/>
      <c r="AF42" s="446"/>
      <c r="AG42" s="446"/>
      <c r="AH42" s="446"/>
      <c r="AI42" s="446"/>
      <c r="AJ42" s="446"/>
      <c r="AK42" s="446"/>
      <c r="AL42" s="446"/>
      <c r="AM42" s="446"/>
      <c r="AN42" s="446"/>
      <c r="AO42" s="446"/>
      <c r="AP42" s="446"/>
      <c r="AQ42" s="446"/>
    </row>
    <row r="43" spans="1:43" s="148" customFormat="1" ht="31.5" x14ac:dyDescent="0.35">
      <c r="A43" s="44"/>
      <c r="B43" s="472">
        <v>0.01</v>
      </c>
      <c r="C43" s="145" t="s">
        <v>70</v>
      </c>
      <c r="D43" s="149" t="s">
        <v>212</v>
      </c>
      <c r="E43" s="150" t="s">
        <v>17</v>
      </c>
      <c r="F43" s="147" t="s">
        <v>41</v>
      </c>
      <c r="G43" s="55" t="s">
        <v>41</v>
      </c>
      <c r="H43" s="151"/>
      <c r="I43" s="38"/>
      <c r="J43" s="418"/>
      <c r="K43" s="259"/>
      <c r="L43" s="268" t="str">
        <f>G43</f>
        <v>... %</v>
      </c>
      <c r="M43" s="269" t="e">
        <f>1-(1*L43)</f>
        <v>#VALUE!</v>
      </c>
      <c r="N43" s="258" t="e">
        <f t="shared" si="1"/>
        <v>#VALUE!</v>
      </c>
      <c r="O43" s="328"/>
      <c r="P43" s="430">
        <v>0.95</v>
      </c>
      <c r="Q43" s="430">
        <v>0.7</v>
      </c>
      <c r="R43" s="430">
        <v>0.76</v>
      </c>
      <c r="S43" s="430">
        <v>0.78149999999999997</v>
      </c>
      <c r="T43" s="259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</row>
    <row r="44" spans="1:43" s="155" customFormat="1" ht="21" x14ac:dyDescent="0.35">
      <c r="A44" s="44"/>
      <c r="B44" s="472">
        <v>0.81</v>
      </c>
      <c r="C44" s="145" t="s">
        <v>71</v>
      </c>
      <c r="D44" s="109" t="s">
        <v>51</v>
      </c>
      <c r="E44" s="438">
        <v>632</v>
      </c>
      <c r="F44" s="147" t="s">
        <v>41</v>
      </c>
      <c r="G44" s="55" t="s">
        <v>41</v>
      </c>
      <c r="H44" s="387" t="e">
        <f>E44-E44*G44</f>
        <v>#VALUE!</v>
      </c>
      <c r="I44" s="38"/>
      <c r="J44" s="418"/>
      <c r="K44" s="271"/>
      <c r="L44" s="256" t="e">
        <f>H44</f>
        <v>#VALUE!</v>
      </c>
      <c r="M44" s="257" t="e">
        <f>L44</f>
        <v>#VALUE!</v>
      </c>
      <c r="N44" s="258" t="e">
        <f t="shared" si="1"/>
        <v>#VALUE!</v>
      </c>
      <c r="O44" s="260"/>
      <c r="P44" s="430">
        <v>0.78</v>
      </c>
      <c r="Q44" s="430">
        <v>0.7</v>
      </c>
      <c r="R44" s="430">
        <v>0.74</v>
      </c>
      <c r="S44" s="430">
        <v>0.71499999999999997</v>
      </c>
      <c r="T44" s="271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</row>
    <row r="45" spans="1:43" s="155" customFormat="1" ht="21" x14ac:dyDescent="0.35">
      <c r="A45" s="44"/>
      <c r="B45" s="472">
        <v>0.57000000000000006</v>
      </c>
      <c r="C45" s="145" t="s">
        <v>71</v>
      </c>
      <c r="D45" s="109" t="s">
        <v>72</v>
      </c>
      <c r="E45" s="438">
        <v>454</v>
      </c>
      <c r="F45" s="147" t="s">
        <v>41</v>
      </c>
      <c r="G45" s="55" t="s">
        <v>41</v>
      </c>
      <c r="H45" s="387" t="e">
        <f>E45-E45*G45</f>
        <v>#VALUE!</v>
      </c>
      <c r="I45" s="38"/>
      <c r="J45" s="419"/>
      <c r="K45" s="276"/>
      <c r="L45" s="256" t="e">
        <f>H45</f>
        <v>#VALUE!</v>
      </c>
      <c r="M45" s="257" t="e">
        <f>L45</f>
        <v>#VALUE!</v>
      </c>
      <c r="N45" s="258" t="e">
        <f t="shared" si="1"/>
        <v>#VALUE!</v>
      </c>
      <c r="O45" s="328"/>
      <c r="P45" s="430">
        <v>0.78</v>
      </c>
      <c r="Q45" s="430">
        <v>0.7</v>
      </c>
      <c r="R45" s="430">
        <v>0.74</v>
      </c>
      <c r="S45" s="430">
        <v>0.71499999999999997</v>
      </c>
      <c r="T45" s="27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</row>
    <row r="46" spans="1:43" s="148" customFormat="1" ht="31.5" x14ac:dyDescent="0.35">
      <c r="A46" s="44"/>
      <c r="B46" s="472">
        <v>0.01</v>
      </c>
      <c r="C46" s="145" t="s">
        <v>73</v>
      </c>
      <c r="D46" s="149" t="s">
        <v>212</v>
      </c>
      <c r="E46" s="150" t="s">
        <v>17</v>
      </c>
      <c r="F46" s="147" t="s">
        <v>41</v>
      </c>
      <c r="G46" s="55" t="s">
        <v>41</v>
      </c>
      <c r="H46" s="151"/>
      <c r="I46" s="38"/>
      <c r="J46" s="417"/>
      <c r="K46" s="277"/>
      <c r="L46" s="268" t="str">
        <f>G46</f>
        <v>... %</v>
      </c>
      <c r="M46" s="269" t="e">
        <f>1-(1*L46)</f>
        <v>#VALUE!</v>
      </c>
      <c r="N46" s="258" t="e">
        <f t="shared" si="1"/>
        <v>#VALUE!</v>
      </c>
      <c r="O46" s="328"/>
      <c r="P46" s="430">
        <v>0.78</v>
      </c>
      <c r="Q46" s="430">
        <v>0.7</v>
      </c>
      <c r="R46" s="430">
        <v>0.74</v>
      </c>
      <c r="S46" s="430">
        <v>0.71499999999999997</v>
      </c>
      <c r="T46" s="277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</row>
    <row r="47" spans="1:43" s="155" customFormat="1" ht="21" x14ac:dyDescent="0.35">
      <c r="A47" s="44"/>
      <c r="B47" s="472">
        <v>1.41</v>
      </c>
      <c r="C47" s="145" t="s">
        <v>74</v>
      </c>
      <c r="D47" s="109" t="s">
        <v>51</v>
      </c>
      <c r="E47" s="438">
        <v>1030</v>
      </c>
      <c r="F47" s="147" t="s">
        <v>41</v>
      </c>
      <c r="G47" s="55" t="s">
        <v>41</v>
      </c>
      <c r="H47" s="387" t="e">
        <f>E47-E47*G47</f>
        <v>#VALUE!</v>
      </c>
      <c r="I47" s="38"/>
      <c r="J47" s="415"/>
      <c r="K47" s="259"/>
      <c r="L47" s="256" t="e">
        <f>H47</f>
        <v>#VALUE!</v>
      </c>
      <c r="M47" s="257" t="e">
        <f>L47</f>
        <v>#VALUE!</v>
      </c>
      <c r="N47" s="258" t="e">
        <f t="shared" si="1"/>
        <v>#VALUE!</v>
      </c>
      <c r="O47" s="328"/>
      <c r="P47" s="430">
        <v>0.65</v>
      </c>
      <c r="Q47" s="430">
        <v>0.75</v>
      </c>
      <c r="R47" s="430">
        <v>0.74</v>
      </c>
      <c r="S47" s="430">
        <v>0.71499999999999997</v>
      </c>
      <c r="T47" s="259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</row>
    <row r="48" spans="1:43" s="155" customFormat="1" ht="21" x14ac:dyDescent="0.35">
      <c r="A48" s="44"/>
      <c r="B48" s="472">
        <v>0.99</v>
      </c>
      <c r="C48" s="145" t="s">
        <v>74</v>
      </c>
      <c r="D48" s="109" t="s">
        <v>75</v>
      </c>
      <c r="E48" s="438">
        <v>741</v>
      </c>
      <c r="F48" s="147" t="s">
        <v>41</v>
      </c>
      <c r="G48" s="55" t="s">
        <v>41</v>
      </c>
      <c r="H48" s="387" t="e">
        <f>E48-E48*G48</f>
        <v>#VALUE!</v>
      </c>
      <c r="I48" s="38"/>
      <c r="J48" s="418"/>
      <c r="K48" s="271"/>
      <c r="L48" s="256" t="e">
        <f>H48</f>
        <v>#VALUE!</v>
      </c>
      <c r="M48" s="257" t="e">
        <f>L48</f>
        <v>#VALUE!</v>
      </c>
      <c r="N48" s="258" t="e">
        <f t="shared" si="1"/>
        <v>#VALUE!</v>
      </c>
      <c r="O48" s="328"/>
      <c r="P48" s="430">
        <v>0.65</v>
      </c>
      <c r="Q48" s="430">
        <v>0.75</v>
      </c>
      <c r="R48" s="430">
        <v>0.74</v>
      </c>
      <c r="S48" s="430">
        <v>0.71499999999999997</v>
      </c>
      <c r="T48" s="271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</row>
    <row r="49" spans="1:43" s="148" customFormat="1" ht="31.5" x14ac:dyDescent="0.35">
      <c r="A49" s="44"/>
      <c r="B49" s="472">
        <v>0.01</v>
      </c>
      <c r="C49" s="145" t="s">
        <v>76</v>
      </c>
      <c r="D49" s="149" t="s">
        <v>212</v>
      </c>
      <c r="E49" s="150" t="s">
        <v>17</v>
      </c>
      <c r="F49" s="147" t="s">
        <v>41</v>
      </c>
      <c r="G49" s="55" t="s">
        <v>41</v>
      </c>
      <c r="H49" s="151"/>
      <c r="I49" s="38"/>
      <c r="J49" s="418"/>
      <c r="K49" s="276"/>
      <c r="L49" s="268" t="str">
        <f>G49</f>
        <v>... %</v>
      </c>
      <c r="M49" s="269" t="e">
        <f>1-(1*L49)</f>
        <v>#VALUE!</v>
      </c>
      <c r="N49" s="258" t="e">
        <f t="shared" si="1"/>
        <v>#VALUE!</v>
      </c>
      <c r="O49" s="328"/>
      <c r="P49" s="430">
        <v>0.65</v>
      </c>
      <c r="Q49" s="430">
        <v>0.75</v>
      </c>
      <c r="R49" s="430">
        <v>0.74</v>
      </c>
      <c r="S49" s="430">
        <v>0.71499999999999997</v>
      </c>
      <c r="T49" s="27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</row>
    <row r="50" spans="1:43" s="156" customFormat="1" ht="21" x14ac:dyDescent="0.35">
      <c r="A50" s="44"/>
      <c r="B50" s="472">
        <v>0.12</v>
      </c>
      <c r="C50" s="145" t="s">
        <v>77</v>
      </c>
      <c r="D50" s="109" t="s">
        <v>40</v>
      </c>
      <c r="E50" s="438">
        <v>96</v>
      </c>
      <c r="F50" s="147" t="s">
        <v>41</v>
      </c>
      <c r="G50" s="55" t="s">
        <v>41</v>
      </c>
      <c r="H50" s="387" t="e">
        <f>E50-E50*G50</f>
        <v>#VALUE!</v>
      </c>
      <c r="I50" s="38"/>
      <c r="J50" s="418"/>
      <c r="K50" s="277"/>
      <c r="L50" s="256" t="e">
        <f>H50</f>
        <v>#VALUE!</v>
      </c>
      <c r="M50" s="257" t="e">
        <f>L50</f>
        <v>#VALUE!</v>
      </c>
      <c r="N50" s="258" t="e">
        <f t="shared" si="1"/>
        <v>#VALUE!</v>
      </c>
      <c r="O50" s="259"/>
      <c r="P50" s="430">
        <v>0.95</v>
      </c>
      <c r="Q50" s="430">
        <v>0.6</v>
      </c>
      <c r="R50" s="430">
        <v>0.85</v>
      </c>
      <c r="S50" s="430">
        <v>0.753</v>
      </c>
      <c r="T50" s="277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6"/>
      <c r="AL50" s="446"/>
      <c r="AM50" s="446"/>
      <c r="AN50" s="446"/>
      <c r="AO50" s="446"/>
      <c r="AP50" s="446"/>
      <c r="AQ50" s="446"/>
    </row>
    <row r="51" spans="1:43" s="110" customFormat="1" ht="21" x14ac:dyDescent="0.35">
      <c r="A51" s="44"/>
      <c r="B51" s="472">
        <v>0.09</v>
      </c>
      <c r="C51" s="145" t="s">
        <v>77</v>
      </c>
      <c r="D51" s="109" t="s">
        <v>78</v>
      </c>
      <c r="E51" s="438">
        <v>88</v>
      </c>
      <c r="F51" s="147" t="s">
        <v>41</v>
      </c>
      <c r="G51" s="55" t="s">
        <v>41</v>
      </c>
      <c r="H51" s="387" t="e">
        <f>E51-E51*G51</f>
        <v>#VALUE!</v>
      </c>
      <c r="I51" s="38"/>
      <c r="J51" s="418"/>
      <c r="K51" s="259"/>
      <c r="L51" s="256" t="e">
        <f>H51</f>
        <v>#VALUE!</v>
      </c>
      <c r="M51" s="257" t="e">
        <f>L51</f>
        <v>#VALUE!</v>
      </c>
      <c r="N51" s="258" t="e">
        <f t="shared" si="1"/>
        <v>#VALUE!</v>
      </c>
      <c r="O51" s="259"/>
      <c r="P51" s="430">
        <v>0.95</v>
      </c>
      <c r="Q51" s="430">
        <v>0.6</v>
      </c>
      <c r="R51" s="430">
        <v>0.85</v>
      </c>
      <c r="S51" s="430">
        <v>0.753</v>
      </c>
      <c r="T51" s="259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</row>
    <row r="52" spans="1:43" s="148" customFormat="1" ht="31.5" x14ac:dyDescent="0.25">
      <c r="A52" s="44"/>
      <c r="B52" s="472">
        <v>0.01</v>
      </c>
      <c r="C52" s="145" t="s">
        <v>79</v>
      </c>
      <c r="D52" s="149" t="s">
        <v>212</v>
      </c>
      <c r="E52" s="150" t="s">
        <v>17</v>
      </c>
      <c r="F52" s="147" t="s">
        <v>41</v>
      </c>
      <c r="G52" s="55" t="s">
        <v>41</v>
      </c>
      <c r="H52" s="151"/>
      <c r="I52" s="38"/>
      <c r="J52" s="418"/>
      <c r="K52" s="285"/>
      <c r="L52" s="268" t="str">
        <f>G52</f>
        <v>... %</v>
      </c>
      <c r="M52" s="269" t="e">
        <f>1-(1*L52)</f>
        <v>#VALUE!</v>
      </c>
      <c r="N52" s="258" t="e">
        <f t="shared" si="1"/>
        <v>#VALUE!</v>
      </c>
      <c r="O52" s="328"/>
      <c r="P52" s="430">
        <v>0.95</v>
      </c>
      <c r="Q52" s="430">
        <v>0.6</v>
      </c>
      <c r="R52" s="430">
        <v>0.85</v>
      </c>
      <c r="S52" s="430">
        <v>0.753</v>
      </c>
      <c r="T52" s="285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</row>
    <row r="53" spans="1:43" s="110" customFormat="1" ht="21" x14ac:dyDescent="0.35">
      <c r="A53" s="44"/>
      <c r="B53" s="472">
        <v>0.42000000000000004</v>
      </c>
      <c r="C53" s="145" t="s">
        <v>80</v>
      </c>
      <c r="D53" s="109" t="s">
        <v>56</v>
      </c>
      <c r="E53" s="438">
        <v>680</v>
      </c>
      <c r="F53" s="147" t="s">
        <v>41</v>
      </c>
      <c r="G53" s="55" t="s">
        <v>41</v>
      </c>
      <c r="H53" s="387" t="e">
        <f>E53-E53*G53</f>
        <v>#VALUE!</v>
      </c>
      <c r="I53" s="38"/>
      <c r="J53" s="418"/>
      <c r="K53" s="253"/>
      <c r="L53" s="256" t="e">
        <f>H53</f>
        <v>#VALUE!</v>
      </c>
      <c r="M53" s="257" t="e">
        <f t="shared" ref="M53:M66" si="2">L53</f>
        <v>#VALUE!</v>
      </c>
      <c r="N53" s="258" t="e">
        <f t="shared" si="1"/>
        <v>#VALUE!</v>
      </c>
      <c r="O53" s="259"/>
      <c r="P53" s="430">
        <v>0.93</v>
      </c>
      <c r="Q53" s="430">
        <v>0.83</v>
      </c>
      <c r="R53" s="430">
        <v>0.85</v>
      </c>
      <c r="S53" s="430">
        <v>0.85599999999999998</v>
      </c>
      <c r="T53" s="253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</row>
    <row r="54" spans="1:43" s="156" customFormat="1" ht="21" x14ac:dyDescent="0.35">
      <c r="A54" s="44"/>
      <c r="B54" s="472">
        <v>0.27</v>
      </c>
      <c r="C54" s="145" t="s">
        <v>80</v>
      </c>
      <c r="D54" s="109" t="s">
        <v>81</v>
      </c>
      <c r="E54" s="438">
        <v>444</v>
      </c>
      <c r="F54" s="147" t="s">
        <v>41</v>
      </c>
      <c r="G54" s="55" t="s">
        <v>41</v>
      </c>
      <c r="H54" s="387" t="e">
        <f>E54-E54*G54</f>
        <v>#VALUE!</v>
      </c>
      <c r="I54" s="38"/>
      <c r="J54" s="418"/>
      <c r="K54" s="277"/>
      <c r="L54" s="256" t="e">
        <f>H54</f>
        <v>#VALUE!</v>
      </c>
      <c r="M54" s="257" t="e">
        <f t="shared" si="2"/>
        <v>#VALUE!</v>
      </c>
      <c r="N54" s="258" t="e">
        <f t="shared" si="1"/>
        <v>#VALUE!</v>
      </c>
      <c r="O54" s="259"/>
      <c r="P54" s="430">
        <v>0.93</v>
      </c>
      <c r="Q54" s="430">
        <v>0.83</v>
      </c>
      <c r="R54" s="430">
        <v>0.85</v>
      </c>
      <c r="S54" s="430">
        <v>0.85599999999999998</v>
      </c>
      <c r="T54" s="277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</row>
    <row r="55" spans="1:43" s="148" customFormat="1" ht="31.5" x14ac:dyDescent="0.35">
      <c r="A55" s="44"/>
      <c r="B55" s="472">
        <v>0.01</v>
      </c>
      <c r="C55" s="145" t="s">
        <v>82</v>
      </c>
      <c r="D55" s="149" t="s">
        <v>212</v>
      </c>
      <c r="E55" s="150" t="s">
        <v>17</v>
      </c>
      <c r="F55" s="147" t="s">
        <v>41</v>
      </c>
      <c r="G55" s="55" t="s">
        <v>41</v>
      </c>
      <c r="H55" s="151"/>
      <c r="I55" s="38"/>
      <c r="J55" s="426"/>
      <c r="K55" s="295"/>
      <c r="L55" s="268" t="str">
        <f>G55</f>
        <v>... %</v>
      </c>
      <c r="M55" s="269" t="e">
        <f>1-(1*L55)</f>
        <v>#VALUE!</v>
      </c>
      <c r="N55" s="258" t="e">
        <f t="shared" si="1"/>
        <v>#VALUE!</v>
      </c>
      <c r="O55" s="328"/>
      <c r="P55" s="430">
        <v>0.93</v>
      </c>
      <c r="Q55" s="430">
        <v>0.83</v>
      </c>
      <c r="R55" s="430">
        <v>0.85</v>
      </c>
      <c r="S55" s="430">
        <v>0.85599999999999998</v>
      </c>
      <c r="T55" s="295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</row>
    <row r="56" spans="1:43" s="155" customFormat="1" ht="21" x14ac:dyDescent="0.35">
      <c r="A56" s="44"/>
      <c r="B56" s="472">
        <v>1.1099999999999999</v>
      </c>
      <c r="C56" s="145" t="s">
        <v>83</v>
      </c>
      <c r="D56" s="109" t="s">
        <v>84</v>
      </c>
      <c r="E56" s="438">
        <v>2644</v>
      </c>
      <c r="F56" s="147" t="s">
        <v>41</v>
      </c>
      <c r="G56" s="55" t="s">
        <v>41</v>
      </c>
      <c r="H56" s="387" t="e">
        <f>E56-E56*G56</f>
        <v>#VALUE!</v>
      </c>
      <c r="I56" s="38"/>
      <c r="J56" s="427"/>
      <c r="K56" s="295"/>
      <c r="L56" s="256" t="e">
        <f>H56</f>
        <v>#VALUE!</v>
      </c>
      <c r="M56" s="257" t="e">
        <f t="shared" si="2"/>
        <v>#VALUE!</v>
      </c>
      <c r="N56" s="258" t="e">
        <f t="shared" si="1"/>
        <v>#VALUE!</v>
      </c>
      <c r="O56" s="328"/>
      <c r="P56" s="430">
        <v>0.75</v>
      </c>
      <c r="Q56" s="430">
        <v>0.83</v>
      </c>
      <c r="R56" s="430">
        <v>0.85</v>
      </c>
      <c r="S56" s="430">
        <v>0.85599999999999998</v>
      </c>
      <c r="T56" s="295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</row>
    <row r="57" spans="1:43" s="148" customFormat="1" ht="31.5" x14ac:dyDescent="0.35">
      <c r="A57" s="44"/>
      <c r="B57" s="472">
        <v>0.03</v>
      </c>
      <c r="C57" s="145" t="s">
        <v>85</v>
      </c>
      <c r="D57" s="149" t="s">
        <v>212</v>
      </c>
      <c r="E57" s="150" t="s">
        <v>17</v>
      </c>
      <c r="F57" s="147" t="s">
        <v>41</v>
      </c>
      <c r="G57" s="55" t="s">
        <v>41</v>
      </c>
      <c r="H57" s="151"/>
      <c r="I57" s="38"/>
      <c r="J57" s="412"/>
      <c r="K57" s="295"/>
      <c r="L57" s="268" t="str">
        <f>G57</f>
        <v>... %</v>
      </c>
      <c r="M57" s="269" t="e">
        <f>1-(1*L57)</f>
        <v>#VALUE!</v>
      </c>
      <c r="N57" s="258" t="e">
        <f t="shared" si="1"/>
        <v>#VALUE!</v>
      </c>
      <c r="O57" s="328"/>
      <c r="P57" s="430">
        <v>0.75</v>
      </c>
      <c r="Q57" s="430">
        <v>0.83</v>
      </c>
      <c r="R57" s="430">
        <v>0.85</v>
      </c>
      <c r="S57" s="430">
        <v>0.85599999999999998</v>
      </c>
      <c r="T57" s="295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</row>
    <row r="58" spans="1:43" s="156" customFormat="1" ht="21" x14ac:dyDescent="0.35">
      <c r="A58" s="44"/>
      <c r="B58" s="472">
        <v>0.24</v>
      </c>
      <c r="C58" s="145" t="s">
        <v>86</v>
      </c>
      <c r="D58" s="109" t="s">
        <v>87</v>
      </c>
      <c r="E58" s="438">
        <v>360</v>
      </c>
      <c r="F58" s="147" t="s">
        <v>41</v>
      </c>
      <c r="G58" s="55" t="s">
        <v>41</v>
      </c>
      <c r="H58" s="387" t="e">
        <f>E58-E58*G58</f>
        <v>#VALUE!</v>
      </c>
      <c r="I58" s="38"/>
      <c r="J58" s="428"/>
      <c r="K58" s="297"/>
      <c r="L58" s="256" t="e">
        <f>H58</f>
        <v>#VALUE!</v>
      </c>
      <c r="M58" s="257" t="e">
        <f t="shared" si="2"/>
        <v>#VALUE!</v>
      </c>
      <c r="N58" s="258" t="e">
        <f t="shared" si="1"/>
        <v>#VALUE!</v>
      </c>
      <c r="O58" s="259"/>
      <c r="P58" s="430">
        <v>0.95</v>
      </c>
      <c r="Q58" s="430">
        <v>0.83</v>
      </c>
      <c r="R58" s="430">
        <v>0.8</v>
      </c>
      <c r="S58" s="430">
        <v>0.85599999999999998</v>
      </c>
      <c r="T58" s="297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</row>
    <row r="59" spans="1:43" s="110" customFormat="1" ht="21" x14ac:dyDescent="0.35">
      <c r="A59" s="44"/>
      <c r="B59" s="472">
        <v>0.18</v>
      </c>
      <c r="C59" s="145" t="s">
        <v>86</v>
      </c>
      <c r="D59" s="109" t="s">
        <v>52</v>
      </c>
      <c r="E59" s="438">
        <v>266</v>
      </c>
      <c r="F59" s="147" t="s">
        <v>41</v>
      </c>
      <c r="G59" s="55" t="s">
        <v>41</v>
      </c>
      <c r="H59" s="387" t="e">
        <f>E59-E59*G59</f>
        <v>#VALUE!</v>
      </c>
      <c r="I59" s="38"/>
      <c r="J59" s="429"/>
      <c r="K59" s="295"/>
      <c r="L59" s="256" t="e">
        <f>H59</f>
        <v>#VALUE!</v>
      </c>
      <c r="M59" s="257" t="e">
        <f t="shared" si="2"/>
        <v>#VALUE!</v>
      </c>
      <c r="N59" s="258" t="e">
        <f t="shared" si="1"/>
        <v>#VALUE!</v>
      </c>
      <c r="O59" s="259"/>
      <c r="P59" s="430">
        <v>0.95</v>
      </c>
      <c r="Q59" s="430">
        <v>0.83</v>
      </c>
      <c r="R59" s="430">
        <v>0.8</v>
      </c>
      <c r="S59" s="430">
        <v>0.85599999999999998</v>
      </c>
      <c r="T59" s="295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</row>
    <row r="60" spans="1:43" s="148" customFormat="1" ht="31.5" x14ac:dyDescent="0.35">
      <c r="A60" s="44"/>
      <c r="B60" s="472">
        <v>0.01</v>
      </c>
      <c r="C60" s="145" t="s">
        <v>88</v>
      </c>
      <c r="D60" s="149" t="s">
        <v>212</v>
      </c>
      <c r="E60" s="150" t="s">
        <v>17</v>
      </c>
      <c r="F60" s="147" t="s">
        <v>41</v>
      </c>
      <c r="G60" s="55" t="s">
        <v>41</v>
      </c>
      <c r="H60" s="151"/>
      <c r="I60" s="38"/>
      <c r="J60" s="427"/>
      <c r="K60" s="295"/>
      <c r="L60" s="268" t="str">
        <f>G60</f>
        <v>... %</v>
      </c>
      <c r="M60" s="269" t="e">
        <f>1-(1*L60)</f>
        <v>#VALUE!</v>
      </c>
      <c r="N60" s="258" t="e">
        <f t="shared" si="1"/>
        <v>#VALUE!</v>
      </c>
      <c r="O60" s="328"/>
      <c r="P60" s="430">
        <v>0.95</v>
      </c>
      <c r="Q60" s="430">
        <v>0.83</v>
      </c>
      <c r="R60" s="430">
        <v>0.8</v>
      </c>
      <c r="S60" s="430">
        <v>0.85599999999999998</v>
      </c>
      <c r="T60" s="295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</row>
    <row r="61" spans="1:43" s="148" customFormat="1" ht="21" x14ac:dyDescent="0.35">
      <c r="A61" s="44"/>
      <c r="B61" s="472">
        <v>1.0499999999999998</v>
      </c>
      <c r="C61" s="145" t="s">
        <v>89</v>
      </c>
      <c r="D61" s="109" t="s">
        <v>44</v>
      </c>
      <c r="E61" s="438">
        <v>275</v>
      </c>
      <c r="F61" s="147" t="s">
        <v>41</v>
      </c>
      <c r="G61" s="55" t="s">
        <v>41</v>
      </c>
      <c r="H61" s="387" t="e">
        <f>E61-E61*G61</f>
        <v>#VALUE!</v>
      </c>
      <c r="I61" s="38"/>
      <c r="J61" s="412"/>
      <c r="K61" s="295"/>
      <c r="L61" s="256" t="e">
        <f>H61</f>
        <v>#VALUE!</v>
      </c>
      <c r="M61" s="257" t="e">
        <f t="shared" si="2"/>
        <v>#VALUE!</v>
      </c>
      <c r="N61" s="258" t="e">
        <f t="shared" si="1"/>
        <v>#VALUE!</v>
      </c>
      <c r="O61" s="328"/>
      <c r="P61" s="430">
        <v>0.5</v>
      </c>
      <c r="Q61" s="430">
        <v>0.6</v>
      </c>
      <c r="R61" s="430">
        <v>0.65</v>
      </c>
      <c r="S61" s="430">
        <v>0.629</v>
      </c>
      <c r="T61" s="295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</row>
    <row r="62" spans="1:43" s="148" customFormat="1" ht="31.5" x14ac:dyDescent="0.35">
      <c r="A62" s="44"/>
      <c r="B62" s="472">
        <v>0.01</v>
      </c>
      <c r="C62" s="145" t="s">
        <v>89</v>
      </c>
      <c r="D62" s="149" t="s">
        <v>212</v>
      </c>
      <c r="E62" s="150" t="s">
        <v>17</v>
      </c>
      <c r="F62" s="147" t="s">
        <v>41</v>
      </c>
      <c r="G62" s="55" t="s">
        <v>41</v>
      </c>
      <c r="H62" s="151"/>
      <c r="I62" s="38"/>
      <c r="J62" s="428"/>
      <c r="K62" s="279"/>
      <c r="L62" s="268" t="str">
        <f>G62</f>
        <v>... %</v>
      </c>
      <c r="M62" s="269" t="e">
        <f>1-(1*L62)</f>
        <v>#VALUE!</v>
      </c>
      <c r="N62" s="258" t="e">
        <f t="shared" si="1"/>
        <v>#VALUE!</v>
      </c>
      <c r="O62" s="328"/>
      <c r="P62" s="430">
        <v>0.5</v>
      </c>
      <c r="Q62" s="430">
        <v>0.6</v>
      </c>
      <c r="R62" s="430">
        <v>0.65</v>
      </c>
      <c r="S62" s="430">
        <v>0.629</v>
      </c>
      <c r="T62" s="279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</row>
    <row r="63" spans="1:43" s="110" customFormat="1" ht="21" x14ac:dyDescent="0.35">
      <c r="A63" s="44"/>
      <c r="B63" s="472">
        <v>0.18</v>
      </c>
      <c r="C63" s="145" t="s">
        <v>90</v>
      </c>
      <c r="D63" s="109" t="s">
        <v>56</v>
      </c>
      <c r="E63" s="438">
        <v>225</v>
      </c>
      <c r="F63" s="147" t="s">
        <v>41</v>
      </c>
      <c r="G63" s="55" t="s">
        <v>41</v>
      </c>
      <c r="H63" s="387" t="e">
        <f>E63-E63*G63</f>
        <v>#VALUE!</v>
      </c>
      <c r="I63" s="38"/>
      <c r="J63" s="420"/>
      <c r="K63" s="279"/>
      <c r="L63" s="256" t="e">
        <f>H63</f>
        <v>#VALUE!</v>
      </c>
      <c r="M63" s="257" t="e">
        <f t="shared" si="2"/>
        <v>#VALUE!</v>
      </c>
      <c r="N63" s="258" t="e">
        <f t="shared" si="1"/>
        <v>#VALUE!</v>
      </c>
      <c r="O63" s="259"/>
      <c r="P63" s="430">
        <v>0.98</v>
      </c>
      <c r="Q63" s="430">
        <v>0.55000000000000004</v>
      </c>
      <c r="R63" s="430">
        <v>0.85</v>
      </c>
      <c r="S63" s="430">
        <v>0.90300000000000002</v>
      </c>
      <c r="T63" s="279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</row>
    <row r="64" spans="1:43" s="156" customFormat="1" ht="21" x14ac:dyDescent="0.35">
      <c r="A64" s="44"/>
      <c r="B64" s="472">
        <v>0.15000000000000002</v>
      </c>
      <c r="C64" s="145" t="s">
        <v>90</v>
      </c>
      <c r="D64" s="109" t="s">
        <v>91</v>
      </c>
      <c r="E64" s="438">
        <v>185</v>
      </c>
      <c r="F64" s="147" t="s">
        <v>41</v>
      </c>
      <c r="G64" s="55" t="s">
        <v>41</v>
      </c>
      <c r="H64" s="387" t="e">
        <f>E64-E64*G64</f>
        <v>#VALUE!</v>
      </c>
      <c r="I64" s="38"/>
      <c r="J64" s="419"/>
      <c r="K64" s="279"/>
      <c r="L64" s="256" t="e">
        <f>H64</f>
        <v>#VALUE!</v>
      </c>
      <c r="M64" s="257" t="e">
        <f t="shared" si="2"/>
        <v>#VALUE!</v>
      </c>
      <c r="N64" s="258" t="e">
        <f t="shared" si="1"/>
        <v>#VALUE!</v>
      </c>
      <c r="O64" s="259"/>
      <c r="P64" s="430">
        <v>0.98</v>
      </c>
      <c r="Q64" s="430">
        <v>0.55000000000000004</v>
      </c>
      <c r="R64" s="430">
        <v>0.85</v>
      </c>
      <c r="S64" s="430">
        <v>0.90300000000000002</v>
      </c>
      <c r="T64" s="279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</row>
    <row r="65" spans="1:43" s="148" customFormat="1" ht="31.5" x14ac:dyDescent="0.35">
      <c r="A65" s="44"/>
      <c r="B65" s="472">
        <v>0.01</v>
      </c>
      <c r="C65" s="145" t="s">
        <v>92</v>
      </c>
      <c r="D65" s="149" t="s">
        <v>212</v>
      </c>
      <c r="E65" s="150" t="s">
        <v>17</v>
      </c>
      <c r="F65" s="147" t="s">
        <v>41</v>
      </c>
      <c r="G65" s="55" t="s">
        <v>41</v>
      </c>
      <c r="H65" s="151"/>
      <c r="I65" s="38"/>
      <c r="J65" s="412"/>
      <c r="K65" s="279"/>
      <c r="L65" s="268" t="str">
        <f>G65</f>
        <v>... %</v>
      </c>
      <c r="M65" s="269" t="e">
        <f>1-(1*L65)</f>
        <v>#VALUE!</v>
      </c>
      <c r="N65" s="258" t="e">
        <f t="shared" si="1"/>
        <v>#VALUE!</v>
      </c>
      <c r="O65" s="328"/>
      <c r="P65" s="430">
        <v>0.98</v>
      </c>
      <c r="Q65" s="430">
        <v>0.55000000000000004</v>
      </c>
      <c r="R65" s="430">
        <v>0.85</v>
      </c>
      <c r="S65" s="430">
        <v>0.90300000000000002</v>
      </c>
      <c r="T65" s="279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</row>
    <row r="66" spans="1:43" s="156" customFormat="1" ht="21" x14ac:dyDescent="0.35">
      <c r="A66" s="44"/>
      <c r="B66" s="472">
        <v>0.63</v>
      </c>
      <c r="C66" s="145" t="s">
        <v>93</v>
      </c>
      <c r="D66" s="109" t="s">
        <v>94</v>
      </c>
      <c r="E66" s="438">
        <v>95.78</v>
      </c>
      <c r="F66" s="147" t="s">
        <v>41</v>
      </c>
      <c r="G66" s="55" t="s">
        <v>41</v>
      </c>
      <c r="H66" s="387" t="e">
        <f>E66-E66*G66</f>
        <v>#VALUE!</v>
      </c>
      <c r="I66" s="38"/>
      <c r="J66" s="421"/>
      <c r="K66" s="279"/>
      <c r="L66" s="256" t="e">
        <f>H66</f>
        <v>#VALUE!</v>
      </c>
      <c r="M66" s="257" t="e">
        <f t="shared" si="2"/>
        <v>#VALUE!</v>
      </c>
      <c r="N66" s="258" t="e">
        <f t="shared" si="1"/>
        <v>#VALUE!</v>
      </c>
      <c r="O66" s="259"/>
      <c r="P66" s="430">
        <v>0.1</v>
      </c>
      <c r="Q66" s="430">
        <v>0.45</v>
      </c>
      <c r="R66" s="430">
        <v>0.5</v>
      </c>
      <c r="S66" s="430">
        <v>0.17</v>
      </c>
      <c r="T66" s="279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</row>
    <row r="67" spans="1:43" s="148" customFormat="1" ht="31.5" x14ac:dyDescent="0.35">
      <c r="A67" s="44"/>
      <c r="B67" s="472">
        <v>0.01</v>
      </c>
      <c r="C67" s="145" t="s">
        <v>93</v>
      </c>
      <c r="D67" s="149" t="s">
        <v>212</v>
      </c>
      <c r="E67" s="150" t="s">
        <v>17</v>
      </c>
      <c r="F67" s="147" t="s">
        <v>41</v>
      </c>
      <c r="G67" s="55" t="s">
        <v>41</v>
      </c>
      <c r="H67" s="151"/>
      <c r="I67" s="38"/>
      <c r="J67" s="421"/>
      <c r="K67" s="279"/>
      <c r="L67" s="268" t="str">
        <f>G67</f>
        <v>... %</v>
      </c>
      <c r="M67" s="269" t="e">
        <f>1-(1*L67)</f>
        <v>#VALUE!</v>
      </c>
      <c r="N67" s="258" t="e">
        <f t="shared" si="1"/>
        <v>#VALUE!</v>
      </c>
      <c r="O67" s="328"/>
      <c r="P67" s="430">
        <v>0.1</v>
      </c>
      <c r="Q67" s="430">
        <v>0.45</v>
      </c>
      <c r="R67" s="430">
        <v>0.5</v>
      </c>
      <c r="S67" s="430">
        <v>0.17</v>
      </c>
      <c r="T67" s="279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</row>
    <row r="68" spans="1:43" s="110" customFormat="1" ht="21" x14ac:dyDescent="0.35">
      <c r="A68" s="44"/>
      <c r="B68" s="472">
        <v>0.12</v>
      </c>
      <c r="C68" s="145" t="s">
        <v>95</v>
      </c>
      <c r="D68" s="109" t="s">
        <v>40</v>
      </c>
      <c r="E68" s="438">
        <v>194</v>
      </c>
      <c r="F68" s="147" t="s">
        <v>41</v>
      </c>
      <c r="G68" s="55" t="s">
        <v>41</v>
      </c>
      <c r="H68" s="387" t="e">
        <f>E68-E68*G68</f>
        <v>#VALUE!</v>
      </c>
      <c r="I68" s="38"/>
      <c r="J68" s="421"/>
      <c r="K68" s="279"/>
      <c r="L68" s="256" t="e">
        <f>H68</f>
        <v>#VALUE!</v>
      </c>
      <c r="M68" s="257" t="e">
        <f>L68</f>
        <v>#VALUE!</v>
      </c>
      <c r="N68" s="258" t="e">
        <f t="shared" si="1"/>
        <v>#VALUE!</v>
      </c>
      <c r="O68" s="259"/>
      <c r="P68" s="430">
        <v>0.9</v>
      </c>
      <c r="Q68" s="430">
        <v>0.8</v>
      </c>
      <c r="R68" s="430">
        <v>0.6</v>
      </c>
      <c r="S68" s="430">
        <v>0.85699999999999998</v>
      </c>
      <c r="T68" s="279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</row>
    <row r="69" spans="1:43" s="156" customFormat="1" ht="21" x14ac:dyDescent="0.35">
      <c r="A69" s="44"/>
      <c r="B69" s="472">
        <v>0.12</v>
      </c>
      <c r="C69" s="145" t="s">
        <v>95</v>
      </c>
      <c r="D69" s="109" t="s">
        <v>96</v>
      </c>
      <c r="E69" s="438">
        <v>227</v>
      </c>
      <c r="F69" s="147" t="s">
        <v>41</v>
      </c>
      <c r="G69" s="55" t="s">
        <v>41</v>
      </c>
      <c r="H69" s="387" t="e">
        <f>E69-E69*G69</f>
        <v>#VALUE!</v>
      </c>
      <c r="I69" s="38"/>
      <c r="J69" s="421"/>
      <c r="K69" s="279"/>
      <c r="L69" s="256" t="e">
        <f>H69</f>
        <v>#VALUE!</v>
      </c>
      <c r="M69" s="257" t="e">
        <f>L69</f>
        <v>#VALUE!</v>
      </c>
      <c r="N69" s="258" t="e">
        <f t="shared" si="1"/>
        <v>#VALUE!</v>
      </c>
      <c r="O69" s="259"/>
      <c r="P69" s="430">
        <v>0.9</v>
      </c>
      <c r="Q69" s="430">
        <v>0.8</v>
      </c>
      <c r="R69" s="430">
        <v>0.6</v>
      </c>
      <c r="S69" s="430">
        <v>0.85699999999999998</v>
      </c>
      <c r="T69" s="279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</row>
    <row r="70" spans="1:43" s="148" customFormat="1" ht="31.5" x14ac:dyDescent="0.35">
      <c r="A70" s="44"/>
      <c r="B70" s="472">
        <v>0.01</v>
      </c>
      <c r="C70" s="145" t="s">
        <v>97</v>
      </c>
      <c r="D70" s="149" t="s">
        <v>212</v>
      </c>
      <c r="E70" s="150" t="s">
        <v>17</v>
      </c>
      <c r="F70" s="147" t="s">
        <v>41</v>
      </c>
      <c r="G70" s="55" t="s">
        <v>41</v>
      </c>
      <c r="H70" s="151"/>
      <c r="I70" s="38"/>
      <c r="J70" s="421"/>
      <c r="K70" s="279"/>
      <c r="L70" s="268" t="str">
        <f>G70</f>
        <v>... %</v>
      </c>
      <c r="M70" s="269" t="e">
        <f>1-(1*L70)</f>
        <v>#VALUE!</v>
      </c>
      <c r="N70" s="258" t="e">
        <f t="shared" si="1"/>
        <v>#VALUE!</v>
      </c>
      <c r="O70" s="328"/>
      <c r="P70" s="430">
        <v>0.9</v>
      </c>
      <c r="Q70" s="430">
        <v>0.8</v>
      </c>
      <c r="R70" s="430">
        <v>0.6</v>
      </c>
      <c r="S70" s="430">
        <v>0.85699999999999998</v>
      </c>
      <c r="T70" s="279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</row>
    <row r="71" spans="1:43" s="162" customFormat="1" x14ac:dyDescent="0.35">
      <c r="A71" s="44"/>
      <c r="B71" s="476"/>
      <c r="C71" s="157"/>
      <c r="D71" s="158"/>
      <c r="E71" s="159"/>
      <c r="F71" s="160"/>
      <c r="G71" s="161"/>
      <c r="H71" s="161"/>
      <c r="I71" s="95"/>
      <c r="J71" s="422"/>
      <c r="K71" s="279"/>
      <c r="L71" s="300"/>
      <c r="M71" s="293"/>
      <c r="N71" s="301"/>
      <c r="O71" s="330"/>
      <c r="P71" s="345"/>
      <c r="Q71" s="345"/>
      <c r="R71" s="345"/>
      <c r="S71" s="345"/>
      <c r="T71" s="279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</row>
    <row r="72" spans="1:43" s="44" customFormat="1" x14ac:dyDescent="0.35">
      <c r="B72" s="480"/>
      <c r="C72" s="20" t="s">
        <v>170</v>
      </c>
      <c r="D72" s="141"/>
      <c r="E72" s="142"/>
      <c r="F72" s="143"/>
      <c r="G72" s="143"/>
      <c r="H72" s="144"/>
      <c r="I72" s="118"/>
      <c r="J72" s="423"/>
      <c r="K72" s="279"/>
      <c r="L72" s="397"/>
      <c r="M72" s="398"/>
      <c r="N72" s="265"/>
      <c r="O72" s="266"/>
      <c r="P72" s="431"/>
      <c r="Q72" s="431"/>
      <c r="R72" s="431"/>
      <c r="S72" s="431"/>
      <c r="T72" s="279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</row>
    <row r="73" spans="1:43" s="25" customFormat="1" ht="31.5" x14ac:dyDescent="0.35">
      <c r="A73" s="44"/>
      <c r="B73" s="481"/>
      <c r="C73" s="27" t="s">
        <v>6</v>
      </c>
      <c r="D73" s="28" t="s">
        <v>7</v>
      </c>
      <c r="E73" s="52" t="s">
        <v>192</v>
      </c>
      <c r="F73" s="29" t="s">
        <v>15</v>
      </c>
      <c r="G73" s="53" t="s">
        <v>16</v>
      </c>
      <c r="H73" s="30" t="s">
        <v>9</v>
      </c>
      <c r="I73" s="119"/>
      <c r="J73" s="423"/>
      <c r="K73" s="279"/>
      <c r="L73" s="251" t="s">
        <v>10</v>
      </c>
      <c r="M73" s="252" t="s">
        <v>11</v>
      </c>
      <c r="N73" s="267"/>
      <c r="O73" s="253"/>
      <c r="P73" s="327" t="s">
        <v>15</v>
      </c>
      <c r="Q73" s="327" t="s">
        <v>15</v>
      </c>
      <c r="R73" s="327" t="s">
        <v>15</v>
      </c>
      <c r="S73" s="327" t="s">
        <v>15</v>
      </c>
      <c r="T73" s="279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</row>
    <row r="74" spans="1:43" s="110" customFormat="1" ht="21" x14ac:dyDescent="0.35">
      <c r="A74" s="44"/>
      <c r="B74" s="472">
        <v>0.57000000000000006</v>
      </c>
      <c r="C74" s="145" t="s">
        <v>98</v>
      </c>
      <c r="D74" s="109" t="s">
        <v>190</v>
      </c>
      <c r="E74" s="438">
        <v>124</v>
      </c>
      <c r="F74" s="147" t="s">
        <v>41</v>
      </c>
      <c r="G74" s="55" t="s">
        <v>41</v>
      </c>
      <c r="H74" s="387" t="e">
        <f>E74-E74*G74</f>
        <v>#VALUE!</v>
      </c>
      <c r="I74" s="38"/>
      <c r="J74" s="423"/>
      <c r="K74" s="279"/>
      <c r="L74" s="256" t="e">
        <f>H74</f>
        <v>#VALUE!</v>
      </c>
      <c r="M74" s="257" t="e">
        <f>L74</f>
        <v>#VALUE!</v>
      </c>
      <c r="N74" s="258" t="e">
        <f>G74-F74</f>
        <v>#VALUE!</v>
      </c>
      <c r="O74" s="259"/>
      <c r="P74" s="430">
        <v>0.02</v>
      </c>
      <c r="Q74" s="430">
        <v>0.01</v>
      </c>
      <c r="R74" s="430">
        <v>0.02</v>
      </c>
      <c r="S74" s="430">
        <v>0.02</v>
      </c>
      <c r="T74" s="279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</row>
    <row r="75" spans="1:43" s="110" customFormat="1" ht="21" x14ac:dyDescent="0.35">
      <c r="A75" s="44"/>
      <c r="B75" s="472">
        <v>0.51</v>
      </c>
      <c r="C75" s="145" t="s">
        <v>98</v>
      </c>
      <c r="D75" s="109" t="s">
        <v>191</v>
      </c>
      <c r="E75" s="438">
        <v>109</v>
      </c>
      <c r="F75" s="147" t="s">
        <v>41</v>
      </c>
      <c r="G75" s="55" t="s">
        <v>41</v>
      </c>
      <c r="H75" s="387" t="e">
        <f>E75-E75*G75</f>
        <v>#VALUE!</v>
      </c>
      <c r="I75" s="38"/>
      <c r="J75" s="423"/>
      <c r="K75" s="279"/>
      <c r="L75" s="256" t="e">
        <f>H75</f>
        <v>#VALUE!</v>
      </c>
      <c r="M75" s="257" t="e">
        <f>L75</f>
        <v>#VALUE!</v>
      </c>
      <c r="N75" s="258" t="e">
        <f>G75-F75</f>
        <v>#VALUE!</v>
      </c>
      <c r="O75" s="259"/>
      <c r="P75" s="430">
        <v>0.02</v>
      </c>
      <c r="Q75" s="430">
        <v>0.01</v>
      </c>
      <c r="R75" s="430">
        <v>0.02</v>
      </c>
      <c r="S75" s="430">
        <v>0.02</v>
      </c>
      <c r="T75" s="279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</row>
    <row r="76" spans="1:43" s="148" customFormat="1" ht="31.5" x14ac:dyDescent="0.35">
      <c r="A76" s="44"/>
      <c r="B76" s="472">
        <v>0.01</v>
      </c>
      <c r="C76" s="145" t="s">
        <v>99</v>
      </c>
      <c r="D76" s="149" t="s">
        <v>212</v>
      </c>
      <c r="E76" s="150" t="s">
        <v>17</v>
      </c>
      <c r="F76" s="147" t="s">
        <v>41</v>
      </c>
      <c r="G76" s="55" t="s">
        <v>41</v>
      </c>
      <c r="H76" s="151"/>
      <c r="I76" s="120"/>
      <c r="J76" s="423"/>
      <c r="K76" s="279"/>
      <c r="L76" s="268" t="str">
        <f>G76</f>
        <v>... %</v>
      </c>
      <c r="M76" s="269" t="e">
        <f>1-(1*L76)</f>
        <v>#VALUE!</v>
      </c>
      <c r="N76" s="258" t="e">
        <f>G76-F76</f>
        <v>#VALUE!</v>
      </c>
      <c r="O76" s="328"/>
      <c r="P76" s="430">
        <v>0.02</v>
      </c>
      <c r="Q76" s="430">
        <v>0.01</v>
      </c>
      <c r="R76" s="430">
        <v>0.02</v>
      </c>
      <c r="S76" s="430">
        <v>0.02</v>
      </c>
      <c r="T76" s="279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</row>
    <row r="77" spans="1:43" s="156" customFormat="1" ht="42" x14ac:dyDescent="0.35">
      <c r="A77" s="44"/>
      <c r="B77" s="472">
        <v>0.01</v>
      </c>
      <c r="C77" s="58" t="s">
        <v>100</v>
      </c>
      <c r="D77" s="35" t="s">
        <v>211</v>
      </c>
      <c r="E77" s="163" t="s">
        <v>17</v>
      </c>
      <c r="F77" s="147" t="s">
        <v>41</v>
      </c>
      <c r="G77" s="55" t="s">
        <v>41</v>
      </c>
      <c r="H77" s="151"/>
      <c r="I77" s="120"/>
      <c r="J77" s="423"/>
      <c r="K77" s="279"/>
      <c r="L77" s="268" t="str">
        <f>G77</f>
        <v>... %</v>
      </c>
      <c r="M77" s="269" t="e">
        <f>1-(1*L77)</f>
        <v>#VALUE!</v>
      </c>
      <c r="N77" s="258" t="e">
        <f>G77-F77</f>
        <v>#VALUE!</v>
      </c>
      <c r="O77" s="259"/>
      <c r="P77" s="430">
        <v>0.02</v>
      </c>
      <c r="Q77" s="430">
        <v>0.01</v>
      </c>
      <c r="R77" s="430">
        <v>0.02</v>
      </c>
      <c r="S77" s="430">
        <v>0.02</v>
      </c>
      <c r="T77" s="279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</row>
    <row r="78" spans="1:43" s="44" customFormat="1" x14ac:dyDescent="0.35">
      <c r="B78" s="482"/>
      <c r="C78" s="15"/>
      <c r="D78" s="164"/>
      <c r="E78" s="165"/>
      <c r="F78" s="166"/>
      <c r="G78" s="167"/>
      <c r="H78" s="73"/>
      <c r="I78" s="120"/>
      <c r="J78" s="423"/>
      <c r="K78" s="279"/>
      <c r="L78" s="309"/>
      <c r="M78" s="309"/>
      <c r="N78" s="309"/>
      <c r="O78" s="331"/>
      <c r="P78" s="346"/>
      <c r="Q78" s="346"/>
      <c r="R78" s="346"/>
      <c r="S78" s="346"/>
      <c r="T78" s="279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</row>
    <row r="79" spans="1:43" s="68" customFormat="1" x14ac:dyDescent="0.35">
      <c r="A79" s="44"/>
      <c r="B79" s="476"/>
      <c r="C79" s="204" t="s">
        <v>19</v>
      </c>
      <c r="D79" s="70"/>
      <c r="E79" s="70"/>
      <c r="F79" s="70"/>
      <c r="G79" s="72"/>
      <c r="I79" s="120"/>
      <c r="J79" s="423"/>
      <c r="K79" s="279"/>
      <c r="L79" s="274"/>
      <c r="M79" s="275"/>
      <c r="N79" s="276"/>
      <c r="O79" s="331"/>
      <c r="P79" s="432"/>
      <c r="Q79" s="432"/>
      <c r="R79" s="432"/>
      <c r="S79" s="432"/>
      <c r="T79" s="279"/>
    </row>
    <row r="80" spans="1:43" s="25" customFormat="1" ht="21" x14ac:dyDescent="0.35">
      <c r="A80" s="44"/>
      <c r="B80" s="477" t="s">
        <v>5</v>
      </c>
      <c r="C80" s="75"/>
      <c r="D80" s="76" t="s">
        <v>20</v>
      </c>
      <c r="E80" s="205"/>
      <c r="F80" s="29" t="s">
        <v>21</v>
      </c>
      <c r="G80" s="77" t="s">
        <v>22</v>
      </c>
      <c r="H80" s="168"/>
      <c r="I80" s="120"/>
      <c r="J80" s="423"/>
      <c r="K80" s="279"/>
      <c r="L80" s="251" t="s">
        <v>10</v>
      </c>
      <c r="M80" s="252" t="s">
        <v>11</v>
      </c>
      <c r="N80" s="253"/>
      <c r="O80" s="332"/>
      <c r="P80" s="327" t="s">
        <v>21</v>
      </c>
      <c r="Q80" s="327" t="s">
        <v>21</v>
      </c>
      <c r="R80" s="327" t="s">
        <v>21</v>
      </c>
      <c r="S80" s="327" t="s">
        <v>21</v>
      </c>
      <c r="T80" s="279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</row>
    <row r="81" spans="1:43" s="39" customFormat="1" x14ac:dyDescent="0.35">
      <c r="A81" s="44"/>
      <c r="B81" s="472">
        <v>0.05</v>
      </c>
      <c r="C81" s="200" t="s">
        <v>101</v>
      </c>
      <c r="D81" s="206"/>
      <c r="E81" s="207"/>
      <c r="F81" s="54" t="s">
        <v>41</v>
      </c>
      <c r="G81" s="55" t="s">
        <v>41</v>
      </c>
      <c r="I81" s="120"/>
      <c r="J81" s="423"/>
      <c r="K81" s="279"/>
      <c r="L81" s="401" t="str">
        <f>G81</f>
        <v>... %</v>
      </c>
      <c r="M81" s="402" t="e">
        <f>1+(1*L81)</f>
        <v>#VALUE!</v>
      </c>
      <c r="N81" s="258" t="e">
        <f>G81-F81</f>
        <v>#VALUE!</v>
      </c>
      <c r="O81" s="332"/>
      <c r="P81" s="433">
        <v>0</v>
      </c>
      <c r="Q81" s="433">
        <v>5.0000000000000001E-3</v>
      </c>
      <c r="R81" s="433">
        <v>0</v>
      </c>
      <c r="S81" s="433">
        <v>0</v>
      </c>
      <c r="T81" s="279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</row>
    <row r="82" spans="1:43" s="44" customFormat="1" x14ac:dyDescent="0.35">
      <c r="B82" s="482"/>
      <c r="C82" s="61"/>
      <c r="D82" s="78"/>
      <c r="F82" s="167"/>
      <c r="G82" s="73"/>
      <c r="I82" s="120"/>
      <c r="J82" s="423"/>
      <c r="K82" s="279"/>
      <c r="L82" s="280"/>
      <c r="M82" s="270"/>
      <c r="N82" s="281"/>
      <c r="O82" s="331"/>
      <c r="P82" s="347"/>
      <c r="Q82" s="347"/>
      <c r="R82" s="347"/>
      <c r="S82" s="347"/>
      <c r="T82" s="279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</row>
    <row r="83" spans="1:43" s="68" customFormat="1" x14ac:dyDescent="0.35">
      <c r="A83" s="44"/>
      <c r="B83" s="482"/>
      <c r="C83" s="204" t="s">
        <v>23</v>
      </c>
      <c r="D83" s="70"/>
      <c r="E83" s="70"/>
      <c r="F83" s="79"/>
      <c r="G83" s="72"/>
      <c r="I83" s="120"/>
      <c r="J83" s="423"/>
      <c r="K83" s="279"/>
      <c r="L83" s="274"/>
      <c r="M83" s="275"/>
      <c r="N83" s="276"/>
      <c r="O83" s="331"/>
      <c r="P83" s="434"/>
      <c r="Q83" s="434"/>
      <c r="R83" s="434"/>
      <c r="S83" s="434"/>
      <c r="T83" s="279"/>
    </row>
    <row r="84" spans="1:43" s="25" customFormat="1" ht="21" x14ac:dyDescent="0.35">
      <c r="A84" s="44"/>
      <c r="B84" s="477" t="s">
        <v>5</v>
      </c>
      <c r="C84" s="80"/>
      <c r="D84" s="76" t="s">
        <v>20</v>
      </c>
      <c r="E84" s="205"/>
      <c r="F84" s="29" t="s">
        <v>21</v>
      </c>
      <c r="G84" s="77" t="s">
        <v>22</v>
      </c>
      <c r="H84" s="168"/>
      <c r="I84" s="120"/>
      <c r="J84" s="423"/>
      <c r="K84" s="279"/>
      <c r="L84" s="251" t="s">
        <v>10</v>
      </c>
      <c r="M84" s="252" t="s">
        <v>11</v>
      </c>
      <c r="N84" s="253"/>
      <c r="O84" s="332"/>
      <c r="P84" s="327" t="s">
        <v>21</v>
      </c>
      <c r="Q84" s="327" t="s">
        <v>21</v>
      </c>
      <c r="R84" s="327" t="s">
        <v>21</v>
      </c>
      <c r="S84" s="327" t="s">
        <v>21</v>
      </c>
      <c r="T84" s="279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</row>
    <row r="85" spans="1:43" s="39" customFormat="1" x14ac:dyDescent="0.35">
      <c r="A85" s="44"/>
      <c r="B85" s="472">
        <v>0.05</v>
      </c>
      <c r="C85" s="200" t="s">
        <v>102</v>
      </c>
      <c r="D85" s="211"/>
      <c r="E85" s="207"/>
      <c r="F85" s="54" t="s">
        <v>41</v>
      </c>
      <c r="G85" s="55" t="s">
        <v>41</v>
      </c>
      <c r="I85" s="120"/>
      <c r="J85" s="423"/>
      <c r="K85" s="279"/>
      <c r="L85" s="401" t="str">
        <f>G85</f>
        <v>... %</v>
      </c>
      <c r="M85" s="402" t="e">
        <f>1+(1*L85)</f>
        <v>#VALUE!</v>
      </c>
      <c r="N85" s="258" t="e">
        <f>G85-F85</f>
        <v>#VALUE!</v>
      </c>
      <c r="O85" s="332"/>
      <c r="P85" s="433">
        <v>0</v>
      </c>
      <c r="Q85" s="433">
        <v>5.0000000000000001E-4</v>
      </c>
      <c r="R85" s="433">
        <v>0</v>
      </c>
      <c r="S85" s="433">
        <v>0</v>
      </c>
      <c r="T85" s="279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</row>
    <row r="86" spans="1:43" s="25" customFormat="1" x14ac:dyDescent="0.25">
      <c r="A86" s="44"/>
      <c r="B86" s="483"/>
      <c r="C86" s="89"/>
      <c r="D86" s="90"/>
      <c r="E86" s="91"/>
      <c r="F86" s="92"/>
      <c r="G86" s="93"/>
      <c r="H86" s="94"/>
      <c r="I86" s="120"/>
      <c r="J86" s="423"/>
      <c r="K86" s="279"/>
      <c r="L86" s="333"/>
      <c r="M86" s="334"/>
      <c r="N86" s="335"/>
      <c r="O86" s="336"/>
      <c r="P86" s="337"/>
      <c r="Q86" s="337"/>
      <c r="R86" s="337"/>
      <c r="S86" s="337"/>
      <c r="T86" s="279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</row>
    <row r="87" spans="1:43" s="95" customFormat="1" ht="22" customHeight="1" x14ac:dyDescent="0.35">
      <c r="A87" s="44"/>
      <c r="B87" s="462" t="s">
        <v>163</v>
      </c>
      <c r="C87" s="462"/>
      <c r="D87" s="462"/>
      <c r="E87" s="462"/>
      <c r="F87" s="462"/>
      <c r="G87" s="462"/>
      <c r="H87" s="462"/>
      <c r="I87" s="120"/>
      <c r="J87" s="423"/>
      <c r="K87" s="279"/>
      <c r="L87" s="295"/>
      <c r="M87" s="295"/>
      <c r="N87" s="295"/>
      <c r="O87" s="313"/>
      <c r="P87" s="338"/>
      <c r="Q87" s="339"/>
      <c r="R87" s="259"/>
      <c r="S87" s="279"/>
      <c r="T87" s="279"/>
      <c r="U87" s="445"/>
      <c r="V87" s="445"/>
      <c r="W87" s="445"/>
      <c r="X87" s="445"/>
      <c r="Y87" s="445"/>
      <c r="Z87" s="445"/>
      <c r="AA87" s="445"/>
      <c r="AB87" s="445"/>
      <c r="AC87" s="445"/>
      <c r="AD87" s="445"/>
      <c r="AE87" s="445"/>
      <c r="AF87" s="445"/>
      <c r="AG87" s="445"/>
      <c r="AH87" s="445"/>
      <c r="AI87" s="445"/>
      <c r="AJ87" s="445"/>
      <c r="AK87" s="445"/>
      <c r="AL87" s="445"/>
      <c r="AM87" s="445"/>
      <c r="AN87" s="445"/>
      <c r="AO87" s="445"/>
      <c r="AP87" s="445"/>
      <c r="AQ87" s="445"/>
    </row>
    <row r="88" spans="1:43" s="95" customFormat="1" ht="33" customHeight="1" x14ac:dyDescent="0.25">
      <c r="A88" s="44"/>
      <c r="B88" s="462" t="s">
        <v>38</v>
      </c>
      <c r="C88" s="462"/>
      <c r="D88" s="462"/>
      <c r="E88" s="462"/>
      <c r="F88" s="462"/>
      <c r="G88" s="462"/>
      <c r="H88" s="462"/>
      <c r="I88" s="120"/>
      <c r="J88" s="423"/>
      <c r="K88" s="279"/>
      <c r="L88" s="333"/>
      <c r="M88" s="334"/>
      <c r="N88" s="335"/>
      <c r="O88" s="313"/>
      <c r="P88" s="338"/>
      <c r="Q88" s="339"/>
      <c r="R88" s="259"/>
      <c r="S88" s="279"/>
      <c r="T88" s="279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5"/>
      <c r="AL88" s="445"/>
      <c r="AM88" s="445"/>
      <c r="AN88" s="445"/>
      <c r="AO88" s="445"/>
      <c r="AP88" s="445"/>
      <c r="AQ88" s="445"/>
    </row>
    <row r="89" spans="1:43" s="95" customFormat="1" x14ac:dyDescent="0.25">
      <c r="A89" s="44"/>
      <c r="B89" s="462" t="s">
        <v>185</v>
      </c>
      <c r="C89" s="462"/>
      <c r="D89" s="462"/>
      <c r="E89" s="462"/>
      <c r="F89" s="462"/>
      <c r="G89" s="462"/>
      <c r="H89" s="462"/>
      <c r="I89" s="120"/>
      <c r="J89" s="423"/>
      <c r="K89" s="279"/>
      <c r="L89" s="333"/>
      <c r="M89" s="334"/>
      <c r="N89" s="335"/>
      <c r="O89" s="340"/>
      <c r="P89" s="338"/>
      <c r="Q89" s="339"/>
      <c r="R89" s="259"/>
      <c r="S89" s="279"/>
      <c r="T89" s="279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5"/>
      <c r="AL89" s="445"/>
      <c r="AM89" s="445"/>
      <c r="AN89" s="445"/>
      <c r="AO89" s="445"/>
      <c r="AP89" s="445"/>
      <c r="AQ89" s="445"/>
    </row>
    <row r="90" spans="1:43" s="97" customFormat="1" x14ac:dyDescent="0.25">
      <c r="A90" s="44"/>
      <c r="B90" s="467" t="s">
        <v>184</v>
      </c>
      <c r="C90" s="467"/>
      <c r="D90" s="467"/>
      <c r="E90" s="467"/>
      <c r="F90" s="467"/>
      <c r="G90" s="467"/>
      <c r="H90" s="467"/>
      <c r="I90" s="120"/>
      <c r="J90" s="423"/>
      <c r="K90" s="279"/>
      <c r="L90" s="333"/>
      <c r="M90" s="334"/>
      <c r="N90" s="335"/>
      <c r="O90" s="341"/>
      <c r="P90" s="338"/>
      <c r="Q90" s="339"/>
      <c r="R90" s="259"/>
      <c r="S90" s="279"/>
      <c r="T90" s="279"/>
    </row>
    <row r="91" spans="1:43" s="95" customFormat="1" ht="24" customHeight="1" x14ac:dyDescent="0.25">
      <c r="A91" s="44"/>
      <c r="B91" s="462" t="s">
        <v>187</v>
      </c>
      <c r="C91" s="462"/>
      <c r="D91" s="462"/>
      <c r="E91" s="462"/>
      <c r="F91" s="462"/>
      <c r="G91" s="462"/>
      <c r="H91" s="462"/>
      <c r="I91" s="120"/>
      <c r="J91" s="423"/>
      <c r="K91" s="279"/>
      <c r="L91" s="333"/>
      <c r="M91" s="334"/>
      <c r="N91" s="335"/>
      <c r="O91" s="313"/>
      <c r="P91" s="338"/>
      <c r="Q91" s="339"/>
      <c r="R91" s="259"/>
      <c r="S91" s="279"/>
      <c r="T91" s="279"/>
      <c r="U91" s="445"/>
      <c r="V91" s="445"/>
      <c r="W91" s="445"/>
      <c r="X91" s="445"/>
      <c r="Y91" s="445"/>
      <c r="Z91" s="445"/>
      <c r="AA91" s="445"/>
      <c r="AB91" s="445"/>
      <c r="AC91" s="445"/>
      <c r="AD91" s="445"/>
      <c r="AE91" s="445"/>
      <c r="AF91" s="445"/>
      <c r="AG91" s="445"/>
      <c r="AH91" s="445"/>
      <c r="AI91" s="445"/>
      <c r="AJ91" s="445"/>
      <c r="AK91" s="445"/>
      <c r="AL91" s="445"/>
      <c r="AM91" s="445"/>
      <c r="AN91" s="445"/>
      <c r="AO91" s="445"/>
      <c r="AP91" s="445"/>
      <c r="AQ91" s="445"/>
    </row>
    <row r="92" spans="1:43" s="95" customFormat="1" x14ac:dyDescent="0.25">
      <c r="A92" s="44"/>
      <c r="B92" s="484"/>
      <c r="C92" s="96"/>
      <c r="D92" s="96"/>
      <c r="E92" s="101"/>
      <c r="F92" s="102"/>
      <c r="G92" s="103"/>
      <c r="H92" s="131"/>
      <c r="I92" s="120"/>
      <c r="J92" s="423"/>
      <c r="K92" s="279"/>
      <c r="L92" s="333"/>
      <c r="M92" s="334"/>
      <c r="N92" s="335"/>
      <c r="O92" s="313"/>
      <c r="P92" s="342"/>
      <c r="Q92" s="342"/>
      <c r="R92" s="342"/>
      <c r="S92" s="342"/>
      <c r="T92" s="279"/>
      <c r="U92" s="445"/>
      <c r="V92" s="445"/>
      <c r="W92" s="445"/>
      <c r="X92" s="445"/>
      <c r="Y92" s="445"/>
      <c r="Z92" s="445"/>
      <c r="AA92" s="445"/>
      <c r="AB92" s="445"/>
      <c r="AC92" s="445"/>
      <c r="AD92" s="445"/>
      <c r="AE92" s="445"/>
      <c r="AF92" s="445"/>
      <c r="AG92" s="445"/>
      <c r="AH92" s="445"/>
      <c r="AI92" s="445"/>
      <c r="AJ92" s="445"/>
      <c r="AK92" s="445"/>
      <c r="AL92" s="445"/>
      <c r="AM92" s="445"/>
      <c r="AN92" s="445"/>
      <c r="AO92" s="445"/>
      <c r="AP92" s="445"/>
      <c r="AQ92" s="445"/>
    </row>
    <row r="93" spans="1:43" s="33" customFormat="1" x14ac:dyDescent="0.25">
      <c r="A93" s="44"/>
      <c r="B93" s="485" t="s">
        <v>28</v>
      </c>
      <c r="C93" s="95"/>
      <c r="D93" s="95"/>
      <c r="E93" s="95"/>
      <c r="F93" s="95"/>
      <c r="G93" s="95"/>
      <c r="H93" s="95"/>
      <c r="I93" s="120"/>
      <c r="J93" s="423"/>
      <c r="K93" s="279"/>
      <c r="L93" s="333"/>
      <c r="M93" s="334"/>
      <c r="N93" s="335"/>
      <c r="O93" s="343"/>
      <c r="P93" s="279"/>
      <c r="Q93" s="279"/>
      <c r="R93" s="279"/>
      <c r="S93" s="279"/>
      <c r="T93" s="279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</row>
    <row r="94" spans="1:43" s="40" customFormat="1" x14ac:dyDescent="0.25">
      <c r="A94" s="44"/>
      <c r="B94" s="461" t="s">
        <v>162</v>
      </c>
      <c r="C94" s="461"/>
      <c r="D94" s="461"/>
      <c r="E94" s="461"/>
      <c r="F94" s="461"/>
      <c r="G94" s="461"/>
      <c r="H94" s="461"/>
      <c r="I94" s="120"/>
      <c r="J94" s="423"/>
      <c r="K94" s="279"/>
      <c r="L94" s="333"/>
      <c r="M94" s="334"/>
      <c r="N94" s="335"/>
      <c r="O94" s="344"/>
      <c r="P94" s="338"/>
      <c r="Q94" s="339"/>
      <c r="R94" s="259"/>
      <c r="S94" s="279"/>
      <c r="T94" s="279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</row>
    <row r="95" spans="1:43" s="40" customFormat="1" x14ac:dyDescent="0.25">
      <c r="A95" s="44"/>
      <c r="B95" s="461" t="s">
        <v>29</v>
      </c>
      <c r="C95" s="461"/>
      <c r="D95" s="461"/>
      <c r="E95" s="461"/>
      <c r="F95" s="461"/>
      <c r="G95" s="461"/>
      <c r="H95" s="461"/>
      <c r="I95" s="120"/>
      <c r="J95" s="423"/>
      <c r="K95" s="279"/>
      <c r="L95" s="333"/>
      <c r="M95" s="334"/>
      <c r="N95" s="335"/>
      <c r="O95" s="344"/>
      <c r="P95" s="338"/>
      <c r="Q95" s="339"/>
      <c r="R95" s="259"/>
      <c r="S95" s="279"/>
      <c r="T95" s="279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</row>
    <row r="96" spans="1:43" s="195" customFormat="1" x14ac:dyDescent="0.35">
      <c r="A96" s="44"/>
      <c r="B96" s="478"/>
      <c r="J96" s="423"/>
      <c r="K96" s="285"/>
      <c r="L96" s="232"/>
      <c r="M96" s="232"/>
      <c r="N96" s="232"/>
      <c r="O96" s="232"/>
      <c r="P96" s="285"/>
      <c r="Q96" s="285"/>
      <c r="R96" s="285"/>
      <c r="S96" s="285"/>
      <c r="T96" s="285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  <c r="AJ96" s="323"/>
      <c r="AK96" s="323"/>
      <c r="AL96" s="323"/>
      <c r="AM96" s="323"/>
      <c r="AN96" s="323"/>
      <c r="AO96" s="323"/>
      <c r="AP96" s="323"/>
      <c r="AQ96" s="323"/>
    </row>
    <row r="97" spans="1:43" s="195" customFormat="1" x14ac:dyDescent="0.35">
      <c r="A97" s="44"/>
      <c r="B97" s="478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  <c r="AJ97" s="323"/>
      <c r="AK97" s="323"/>
      <c r="AL97" s="323"/>
      <c r="AM97" s="323"/>
      <c r="AN97" s="323"/>
      <c r="AO97" s="323"/>
      <c r="AP97" s="323"/>
      <c r="AQ97" s="323"/>
    </row>
    <row r="98" spans="1:43" s="195" customFormat="1" x14ac:dyDescent="0.35">
      <c r="A98" s="44"/>
      <c r="B98" s="478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  <c r="AJ98" s="323"/>
      <c r="AK98" s="323"/>
      <c r="AL98" s="323"/>
      <c r="AM98" s="323"/>
      <c r="AN98" s="323"/>
      <c r="AO98" s="323"/>
      <c r="AP98" s="323"/>
      <c r="AQ98" s="323"/>
    </row>
    <row r="99" spans="1:43" s="195" customFormat="1" x14ac:dyDescent="0.35">
      <c r="A99" s="44"/>
      <c r="B99" s="478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  <c r="AJ99" s="323"/>
      <c r="AK99" s="323"/>
      <c r="AL99" s="323"/>
      <c r="AM99" s="323"/>
      <c r="AN99" s="323"/>
      <c r="AO99" s="323"/>
      <c r="AP99" s="323"/>
      <c r="AQ99" s="323"/>
    </row>
    <row r="100" spans="1:43" s="195" customFormat="1" x14ac:dyDescent="0.35">
      <c r="A100" s="44"/>
      <c r="B100" s="478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  <c r="AJ100" s="323"/>
      <c r="AK100" s="323"/>
      <c r="AL100" s="323"/>
      <c r="AM100" s="323"/>
      <c r="AN100" s="323"/>
      <c r="AO100" s="323"/>
      <c r="AP100" s="323"/>
      <c r="AQ100" s="323"/>
    </row>
    <row r="101" spans="1:43" s="195" customFormat="1" x14ac:dyDescent="0.35">
      <c r="A101" s="44"/>
      <c r="B101" s="478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  <c r="AJ101" s="323"/>
      <c r="AK101" s="323"/>
      <c r="AL101" s="323"/>
      <c r="AM101" s="323"/>
      <c r="AN101" s="323"/>
      <c r="AO101" s="323"/>
      <c r="AP101" s="323"/>
      <c r="AQ101" s="323"/>
    </row>
    <row r="102" spans="1:43" s="195" customFormat="1" x14ac:dyDescent="0.35">
      <c r="A102" s="44"/>
      <c r="B102" s="478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  <c r="AJ102" s="323"/>
      <c r="AK102" s="323"/>
      <c r="AL102" s="323"/>
      <c r="AM102" s="323"/>
      <c r="AN102" s="323"/>
      <c r="AO102" s="323"/>
      <c r="AP102" s="323"/>
      <c r="AQ102" s="323"/>
    </row>
    <row r="103" spans="1:43" s="195" customFormat="1" x14ac:dyDescent="0.35">
      <c r="A103" s="44"/>
      <c r="B103" s="478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  <c r="AJ103" s="323"/>
      <c r="AK103" s="323"/>
      <c r="AL103" s="323"/>
      <c r="AM103" s="323"/>
      <c r="AN103" s="323"/>
      <c r="AO103" s="323"/>
      <c r="AP103" s="323"/>
      <c r="AQ103" s="323"/>
    </row>
    <row r="104" spans="1:43" s="195" customFormat="1" x14ac:dyDescent="0.35">
      <c r="A104" s="44"/>
      <c r="B104" s="478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  <c r="AJ104" s="323"/>
      <c r="AK104" s="323"/>
      <c r="AL104" s="323"/>
      <c r="AM104" s="323"/>
      <c r="AN104" s="323"/>
      <c r="AO104" s="323"/>
      <c r="AP104" s="323"/>
      <c r="AQ104" s="323"/>
    </row>
    <row r="105" spans="1:43" s="195" customFormat="1" x14ac:dyDescent="0.35">
      <c r="A105" s="44"/>
      <c r="B105" s="478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  <c r="AJ105" s="323"/>
      <c r="AK105" s="323"/>
      <c r="AL105" s="323"/>
      <c r="AM105" s="323"/>
      <c r="AN105" s="323"/>
      <c r="AO105" s="323"/>
      <c r="AP105" s="323"/>
      <c r="AQ105" s="323"/>
    </row>
    <row r="106" spans="1:43" s="195" customFormat="1" x14ac:dyDescent="0.35">
      <c r="A106" s="44"/>
      <c r="B106" s="478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  <c r="AI106" s="323"/>
      <c r="AJ106" s="323"/>
      <c r="AK106" s="323"/>
      <c r="AL106" s="323"/>
      <c r="AM106" s="323"/>
      <c r="AN106" s="323"/>
      <c r="AO106" s="323"/>
      <c r="AP106" s="323"/>
      <c r="AQ106" s="323"/>
    </row>
    <row r="107" spans="1:43" s="195" customFormat="1" x14ac:dyDescent="0.35">
      <c r="A107" s="44"/>
      <c r="B107" s="478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  <c r="AI107" s="323"/>
      <c r="AJ107" s="323"/>
      <c r="AK107" s="323"/>
      <c r="AL107" s="323"/>
      <c r="AM107" s="323"/>
      <c r="AN107" s="323"/>
      <c r="AO107" s="323"/>
      <c r="AP107" s="323"/>
      <c r="AQ107" s="323"/>
    </row>
    <row r="108" spans="1:43" s="195" customFormat="1" x14ac:dyDescent="0.35">
      <c r="A108" s="44"/>
      <c r="B108" s="478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  <c r="AI108" s="323"/>
      <c r="AJ108" s="323"/>
      <c r="AK108" s="323"/>
      <c r="AL108" s="323"/>
      <c r="AM108" s="323"/>
      <c r="AN108" s="323"/>
      <c r="AO108" s="323"/>
      <c r="AP108" s="323"/>
      <c r="AQ108" s="323"/>
    </row>
    <row r="109" spans="1:43" s="195" customFormat="1" x14ac:dyDescent="0.35">
      <c r="A109" s="44"/>
      <c r="B109" s="478"/>
      <c r="K109"/>
      <c r="P109" s="85"/>
      <c r="Q109" s="85"/>
      <c r="R109" s="85"/>
      <c r="S109" s="85"/>
      <c r="T109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  <c r="AJ109" s="323"/>
      <c r="AK109" s="323"/>
      <c r="AL109" s="323"/>
      <c r="AM109" s="323"/>
      <c r="AN109" s="323"/>
      <c r="AO109" s="323"/>
      <c r="AP109" s="323"/>
      <c r="AQ109" s="323"/>
    </row>
    <row r="110" spans="1:43" s="195" customFormat="1" x14ac:dyDescent="0.35">
      <c r="A110" s="44"/>
      <c r="B110" s="478"/>
      <c r="K110"/>
      <c r="P110" s="85"/>
      <c r="Q110" s="85"/>
      <c r="R110" s="85"/>
      <c r="S110" s="85"/>
      <c r="T110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</row>
    <row r="111" spans="1:43" s="195" customFormat="1" x14ac:dyDescent="0.35">
      <c r="A111" s="44"/>
      <c r="B111" s="478"/>
      <c r="K111"/>
      <c r="P111" s="85"/>
      <c r="Q111" s="85"/>
      <c r="R111" s="85"/>
      <c r="S111" s="85"/>
      <c r="T111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  <c r="AJ111" s="323"/>
      <c r="AK111" s="323"/>
      <c r="AL111" s="323"/>
      <c r="AM111" s="323"/>
      <c r="AN111" s="323"/>
      <c r="AO111" s="323"/>
      <c r="AP111" s="323"/>
      <c r="AQ111" s="323"/>
    </row>
    <row r="112" spans="1:43" s="195" customFormat="1" x14ac:dyDescent="0.35">
      <c r="A112" s="44"/>
      <c r="B112" s="478"/>
      <c r="K112"/>
      <c r="P112" s="85"/>
      <c r="Q112" s="85"/>
      <c r="R112" s="85"/>
      <c r="S112" s="85"/>
      <c r="T112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  <c r="AI112" s="323"/>
      <c r="AJ112" s="323"/>
      <c r="AK112" s="323"/>
      <c r="AL112" s="323"/>
      <c r="AM112" s="323"/>
      <c r="AN112" s="323"/>
      <c r="AO112" s="323"/>
      <c r="AP112" s="323"/>
      <c r="AQ112" s="323"/>
    </row>
    <row r="113" spans="1:43" s="195" customFormat="1" x14ac:dyDescent="0.35">
      <c r="A113" s="44"/>
      <c r="B113" s="478"/>
      <c r="K113"/>
      <c r="P113" s="85"/>
      <c r="Q113" s="85"/>
      <c r="R113" s="85"/>
      <c r="S113" s="85"/>
      <c r="T11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  <c r="AJ113" s="323"/>
      <c r="AK113" s="323"/>
      <c r="AL113" s="323"/>
      <c r="AM113" s="323"/>
      <c r="AN113" s="323"/>
      <c r="AO113" s="323"/>
      <c r="AP113" s="323"/>
      <c r="AQ113" s="323"/>
    </row>
    <row r="114" spans="1:43" s="195" customFormat="1" x14ac:dyDescent="0.35">
      <c r="A114" s="44"/>
      <c r="B114" s="478"/>
      <c r="K114"/>
      <c r="P114" s="85"/>
      <c r="Q114" s="85"/>
      <c r="R114" s="85"/>
      <c r="S114" s="85"/>
      <c r="T114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  <c r="AJ114" s="323"/>
      <c r="AK114" s="323"/>
      <c r="AL114" s="323"/>
      <c r="AM114" s="323"/>
      <c r="AN114" s="323"/>
      <c r="AO114" s="323"/>
      <c r="AP114" s="323"/>
      <c r="AQ114" s="323"/>
    </row>
    <row r="115" spans="1:43" s="195" customFormat="1" x14ac:dyDescent="0.35">
      <c r="B115" s="478"/>
      <c r="K115"/>
      <c r="P115" s="85"/>
      <c r="Q115" s="85"/>
      <c r="R115" s="85"/>
      <c r="S115" s="85"/>
      <c r="T115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  <c r="AJ115" s="323"/>
      <c r="AK115" s="323"/>
      <c r="AL115" s="323"/>
      <c r="AM115" s="323"/>
      <c r="AN115" s="323"/>
      <c r="AO115" s="323"/>
      <c r="AP115" s="323"/>
      <c r="AQ115" s="323"/>
    </row>
  </sheetData>
  <protectedRanges>
    <protectedRange sqref="O92:O93" name="Interval3_1"/>
    <protectedRange sqref="J55:J71 L81:L82 J19:J21 L71 L85" name="Interval3_1_3"/>
    <protectedRange sqref="J16 J45 J8:J13 J23" name="Interval3_1_1_1"/>
    <protectedRange sqref="J14:J15" name="Interval3_1_1_1_1"/>
    <protectedRange sqref="L8:L9 L11 L13 L15 L17:L18 L20:L21 L23:L24 L26:L27 L29:L30 L32:L33 L35:L36 L38:L39 L41:L42 L44:L45 L47:L48 L50:L51 L53:L54 L56 L58:L59 L61 L63:L64 L68:L69 L66 L74:L75" name="Interval3_1_1_1_2"/>
    <protectedRange sqref="H8:H9 H11 H13 H15 H17:H18 H20:H21 H23:H24 H26:H27 H29:H30 H32:H33 H35:H36 H38:H39 H41:H42 H44:H45 H47:H48 H50:H51 H53:H54 H56 H58:H59 H61 H63:H64 H66 H68:H69 H74:H75" name="Interval3_1_1"/>
  </protectedRanges>
  <mergeCells count="7">
    <mergeCell ref="B91:H91"/>
    <mergeCell ref="B94:H94"/>
    <mergeCell ref="B95:H95"/>
    <mergeCell ref="B87:H87"/>
    <mergeCell ref="B88:H88"/>
    <mergeCell ref="B89:H89"/>
    <mergeCell ref="B90:H90"/>
  </mergeCells>
  <conditionalFormatting sqref="N10">
    <cfRule type="cellIs" dxfId="131" priority="133" operator="lessThan">
      <formula>0</formula>
    </cfRule>
  </conditionalFormatting>
  <conditionalFormatting sqref="N11">
    <cfRule type="cellIs" dxfId="130" priority="132" operator="lessThan">
      <formula>0</formula>
    </cfRule>
  </conditionalFormatting>
  <conditionalFormatting sqref="N18">
    <cfRule type="cellIs" dxfId="129" priority="125" operator="lessThan">
      <formula>0</formula>
    </cfRule>
  </conditionalFormatting>
  <conditionalFormatting sqref="N14">
    <cfRule type="cellIs" dxfId="128" priority="129" operator="lessThan">
      <formula>0</formula>
    </cfRule>
  </conditionalFormatting>
  <conditionalFormatting sqref="N48">
    <cfRule type="cellIs" dxfId="127" priority="75" operator="lessThan">
      <formula>0</formula>
    </cfRule>
  </conditionalFormatting>
  <conditionalFormatting sqref="N8">
    <cfRule type="cellIs" dxfId="126" priority="135" operator="lessThan">
      <formula>0</formula>
    </cfRule>
  </conditionalFormatting>
  <conditionalFormatting sqref="N42">
    <cfRule type="cellIs" dxfId="125" priority="85" operator="lessThan">
      <formula>0</formula>
    </cfRule>
  </conditionalFormatting>
  <conditionalFormatting sqref="N42">
    <cfRule type="cellIs" dxfId="124" priority="84" operator="lessThan">
      <formula>0</formula>
    </cfRule>
  </conditionalFormatting>
  <conditionalFormatting sqref="N45">
    <cfRule type="cellIs" dxfId="123" priority="80" operator="lessThan">
      <formula>0</formula>
    </cfRule>
  </conditionalFormatting>
  <conditionalFormatting sqref="N21">
    <cfRule type="cellIs" dxfId="122" priority="120" operator="lessThan">
      <formula>0</formula>
    </cfRule>
  </conditionalFormatting>
  <conditionalFormatting sqref="N18">
    <cfRule type="cellIs" dxfId="121" priority="124" operator="lessThan">
      <formula>0</formula>
    </cfRule>
  </conditionalFormatting>
  <conditionalFormatting sqref="N15">
    <cfRule type="cellIs" dxfId="120" priority="128" operator="lessThan">
      <formula>0</formula>
    </cfRule>
  </conditionalFormatting>
  <conditionalFormatting sqref="N16">
    <cfRule type="cellIs" dxfId="119" priority="127" operator="lessThan">
      <formula>0</formula>
    </cfRule>
  </conditionalFormatting>
  <conditionalFormatting sqref="N12">
    <cfRule type="cellIs" dxfId="118" priority="131" operator="lessThan">
      <formula>0</formula>
    </cfRule>
  </conditionalFormatting>
  <conditionalFormatting sqref="N17">
    <cfRule type="cellIs" dxfId="117" priority="126" operator="lessThan">
      <formula>0</formula>
    </cfRule>
  </conditionalFormatting>
  <conditionalFormatting sqref="N44">
    <cfRule type="cellIs" dxfId="116" priority="81" operator="lessThan">
      <formula>0</formula>
    </cfRule>
  </conditionalFormatting>
  <conditionalFormatting sqref="N45">
    <cfRule type="cellIs" dxfId="115" priority="79" operator="lessThan">
      <formula>0</formula>
    </cfRule>
  </conditionalFormatting>
  <conditionalFormatting sqref="N9">
    <cfRule type="cellIs" dxfId="114" priority="134" operator="lessThan">
      <formula>0</formula>
    </cfRule>
  </conditionalFormatting>
  <conditionalFormatting sqref="N47">
    <cfRule type="cellIs" dxfId="113" priority="76" operator="lessThan">
      <formula>0</formula>
    </cfRule>
  </conditionalFormatting>
  <conditionalFormatting sqref="N13">
    <cfRule type="cellIs" dxfId="112" priority="130" operator="lessThan">
      <formula>0</formula>
    </cfRule>
  </conditionalFormatting>
  <conditionalFormatting sqref="N51 N54">
    <cfRule type="cellIs" dxfId="111" priority="70" operator="lessThan">
      <formula>0</formula>
    </cfRule>
  </conditionalFormatting>
  <conditionalFormatting sqref="N50 N53">
    <cfRule type="cellIs" dxfId="110" priority="71" operator="lessThan">
      <formula>0</formula>
    </cfRule>
  </conditionalFormatting>
  <conditionalFormatting sqref="N51 N54">
    <cfRule type="cellIs" dxfId="109" priority="69" operator="lessThan">
      <formula>0</formula>
    </cfRule>
  </conditionalFormatting>
  <conditionalFormatting sqref="N59">
    <cfRule type="cellIs" dxfId="108" priority="61" operator="lessThan">
      <formula>0</formula>
    </cfRule>
  </conditionalFormatting>
  <conditionalFormatting sqref="N30">
    <cfRule type="cellIs" dxfId="107" priority="104" operator="lessThan">
      <formula>0</formula>
    </cfRule>
  </conditionalFormatting>
  <conditionalFormatting sqref="N20">
    <cfRule type="cellIs" dxfId="106" priority="121" operator="lessThan">
      <formula>0</formula>
    </cfRule>
  </conditionalFormatting>
  <conditionalFormatting sqref="N21">
    <cfRule type="cellIs" dxfId="105" priority="119" operator="lessThan">
      <formula>0</formula>
    </cfRule>
  </conditionalFormatting>
  <conditionalFormatting sqref="N33">
    <cfRule type="cellIs" dxfId="104" priority="100" operator="lessThan">
      <formula>0</formula>
    </cfRule>
  </conditionalFormatting>
  <conditionalFormatting sqref="N23">
    <cfRule type="cellIs" dxfId="103" priority="116" operator="lessThan">
      <formula>0</formula>
    </cfRule>
  </conditionalFormatting>
  <conditionalFormatting sqref="N24">
    <cfRule type="cellIs" dxfId="102" priority="115" operator="lessThan">
      <formula>0</formula>
    </cfRule>
  </conditionalFormatting>
  <conditionalFormatting sqref="N24">
    <cfRule type="cellIs" dxfId="101" priority="114" operator="lessThan">
      <formula>0</formula>
    </cfRule>
  </conditionalFormatting>
  <conditionalFormatting sqref="N35">
    <cfRule type="cellIs" dxfId="100" priority="96" operator="lessThan">
      <formula>0</formula>
    </cfRule>
  </conditionalFormatting>
  <conditionalFormatting sqref="N26">
    <cfRule type="cellIs" dxfId="99" priority="111" operator="lessThan">
      <formula>0</formula>
    </cfRule>
  </conditionalFormatting>
  <conditionalFormatting sqref="N27">
    <cfRule type="cellIs" dxfId="98" priority="110" operator="lessThan">
      <formula>0</formula>
    </cfRule>
  </conditionalFormatting>
  <conditionalFormatting sqref="N27">
    <cfRule type="cellIs" dxfId="97" priority="109" operator="lessThan">
      <formula>0</formula>
    </cfRule>
  </conditionalFormatting>
  <conditionalFormatting sqref="N29">
    <cfRule type="cellIs" dxfId="96" priority="106" operator="lessThan">
      <formula>0</formula>
    </cfRule>
  </conditionalFormatting>
  <conditionalFormatting sqref="N30">
    <cfRule type="cellIs" dxfId="95" priority="105" operator="lessThan">
      <formula>0</formula>
    </cfRule>
  </conditionalFormatting>
  <conditionalFormatting sqref="N32">
    <cfRule type="cellIs" dxfId="94" priority="101" operator="lessThan">
      <formula>0</formula>
    </cfRule>
  </conditionalFormatting>
  <conditionalFormatting sqref="N33">
    <cfRule type="cellIs" dxfId="93" priority="99" operator="lessThan">
      <formula>0</formula>
    </cfRule>
  </conditionalFormatting>
  <conditionalFormatting sqref="N36">
    <cfRule type="cellIs" dxfId="92" priority="95" operator="lessThan">
      <formula>0</formula>
    </cfRule>
  </conditionalFormatting>
  <conditionalFormatting sqref="N36">
    <cfRule type="cellIs" dxfId="91" priority="94" operator="lessThan">
      <formula>0</formula>
    </cfRule>
  </conditionalFormatting>
  <conditionalFormatting sqref="N38">
    <cfRule type="cellIs" dxfId="90" priority="91" operator="lessThan">
      <formula>0</formula>
    </cfRule>
  </conditionalFormatting>
  <conditionalFormatting sqref="N39">
    <cfRule type="cellIs" dxfId="89" priority="90" operator="lessThan">
      <formula>0</formula>
    </cfRule>
  </conditionalFormatting>
  <conditionalFormatting sqref="N39">
    <cfRule type="cellIs" dxfId="88" priority="89" operator="lessThan">
      <formula>0</formula>
    </cfRule>
  </conditionalFormatting>
  <conditionalFormatting sqref="N41">
    <cfRule type="cellIs" dxfId="87" priority="86" operator="lessThan">
      <formula>0</formula>
    </cfRule>
  </conditionalFormatting>
  <conditionalFormatting sqref="N48">
    <cfRule type="cellIs" dxfId="86" priority="74" operator="lessThan">
      <formula>0</formula>
    </cfRule>
  </conditionalFormatting>
  <conditionalFormatting sqref="N56">
    <cfRule type="cellIs" dxfId="85" priority="66" operator="lessThan">
      <formula>0</formula>
    </cfRule>
  </conditionalFormatting>
  <conditionalFormatting sqref="N56">
    <cfRule type="cellIs" dxfId="84" priority="65" operator="lessThan">
      <formula>0</formula>
    </cfRule>
  </conditionalFormatting>
  <conditionalFormatting sqref="N58">
    <cfRule type="cellIs" dxfId="83" priority="62" operator="lessThan">
      <formula>0</formula>
    </cfRule>
  </conditionalFormatting>
  <conditionalFormatting sqref="N59">
    <cfRule type="cellIs" dxfId="82" priority="60" operator="lessThan">
      <formula>0</formula>
    </cfRule>
  </conditionalFormatting>
  <conditionalFormatting sqref="N61">
    <cfRule type="cellIs" dxfId="81" priority="57" operator="lessThan">
      <formula>0</formula>
    </cfRule>
  </conditionalFormatting>
  <conditionalFormatting sqref="N61">
    <cfRule type="cellIs" dxfId="80" priority="56" operator="lessThan">
      <formula>0</formula>
    </cfRule>
  </conditionalFormatting>
  <conditionalFormatting sqref="N64">
    <cfRule type="cellIs" dxfId="79" priority="51" operator="lessThan">
      <formula>0</formula>
    </cfRule>
  </conditionalFormatting>
  <conditionalFormatting sqref="N63">
    <cfRule type="cellIs" dxfId="78" priority="53" operator="lessThan">
      <formula>0</formula>
    </cfRule>
  </conditionalFormatting>
  <conditionalFormatting sqref="N64">
    <cfRule type="cellIs" dxfId="77" priority="52" operator="lessThan">
      <formula>0</formula>
    </cfRule>
  </conditionalFormatting>
  <conditionalFormatting sqref="N69">
    <cfRule type="cellIs" dxfId="76" priority="47" operator="lessThan">
      <formula>0</formula>
    </cfRule>
  </conditionalFormatting>
  <conditionalFormatting sqref="N68">
    <cfRule type="cellIs" dxfId="75" priority="48" operator="lessThan">
      <formula>0</formula>
    </cfRule>
  </conditionalFormatting>
  <conditionalFormatting sqref="N69">
    <cfRule type="cellIs" dxfId="74" priority="46" operator="lessThan">
      <formula>0</formula>
    </cfRule>
  </conditionalFormatting>
  <conditionalFormatting sqref="N66">
    <cfRule type="cellIs" dxfId="73" priority="43" operator="lessThan">
      <formula>0</formula>
    </cfRule>
  </conditionalFormatting>
  <conditionalFormatting sqref="N66">
    <cfRule type="cellIs" dxfId="72" priority="42" operator="lessThan">
      <formula>0</formula>
    </cfRule>
  </conditionalFormatting>
  <conditionalFormatting sqref="N76">
    <cfRule type="cellIs" dxfId="71" priority="36" operator="greaterThan">
      <formula>0</formula>
    </cfRule>
  </conditionalFormatting>
  <conditionalFormatting sqref="N74">
    <cfRule type="cellIs" dxfId="70" priority="35" operator="lessThan">
      <formula>0</formula>
    </cfRule>
  </conditionalFormatting>
  <conditionalFormatting sqref="N74">
    <cfRule type="cellIs" dxfId="69" priority="34" operator="lessThan">
      <formula>0</formula>
    </cfRule>
  </conditionalFormatting>
  <conditionalFormatting sqref="N76">
    <cfRule type="cellIs" dxfId="68" priority="33" operator="lessThan">
      <formula>0</formula>
    </cfRule>
  </conditionalFormatting>
  <conditionalFormatting sqref="N77">
    <cfRule type="cellIs" dxfId="67" priority="28" operator="greaterThan">
      <formula>0</formula>
    </cfRule>
  </conditionalFormatting>
  <conditionalFormatting sqref="N77">
    <cfRule type="cellIs" dxfId="66" priority="27" operator="lessThan">
      <formula>0</formula>
    </cfRule>
  </conditionalFormatting>
  <conditionalFormatting sqref="N19">
    <cfRule type="cellIs" dxfId="65" priority="25" operator="lessThan">
      <formula>0</formula>
    </cfRule>
  </conditionalFormatting>
  <conditionalFormatting sqref="N22">
    <cfRule type="cellIs" dxfId="64" priority="24" operator="lessThan">
      <formula>0</formula>
    </cfRule>
  </conditionalFormatting>
  <conditionalFormatting sqref="N25">
    <cfRule type="cellIs" dxfId="63" priority="23" operator="lessThan">
      <formula>0</formula>
    </cfRule>
  </conditionalFormatting>
  <conditionalFormatting sqref="N28">
    <cfRule type="cellIs" dxfId="62" priority="22" operator="lessThan">
      <formula>0</formula>
    </cfRule>
  </conditionalFormatting>
  <conditionalFormatting sqref="N31">
    <cfRule type="cellIs" dxfId="61" priority="21" operator="lessThan">
      <formula>0</formula>
    </cfRule>
  </conditionalFormatting>
  <conditionalFormatting sqref="N34">
    <cfRule type="cellIs" dxfId="60" priority="20" operator="lessThan">
      <formula>0</formula>
    </cfRule>
  </conditionalFormatting>
  <conditionalFormatting sqref="N37">
    <cfRule type="cellIs" dxfId="59" priority="19" operator="lessThan">
      <formula>0</formula>
    </cfRule>
  </conditionalFormatting>
  <conditionalFormatting sqref="N40">
    <cfRule type="cellIs" dxfId="58" priority="18" operator="lessThan">
      <formula>0</formula>
    </cfRule>
  </conditionalFormatting>
  <conditionalFormatting sqref="N43">
    <cfRule type="cellIs" dxfId="57" priority="17" operator="lessThan">
      <formula>0</formula>
    </cfRule>
  </conditionalFormatting>
  <conditionalFormatting sqref="N46">
    <cfRule type="cellIs" dxfId="56" priority="16" operator="lessThan">
      <formula>0</formula>
    </cfRule>
  </conditionalFormatting>
  <conditionalFormatting sqref="N49">
    <cfRule type="cellIs" dxfId="55" priority="15" operator="lessThan">
      <formula>0</formula>
    </cfRule>
  </conditionalFormatting>
  <conditionalFormatting sqref="N52">
    <cfRule type="cellIs" dxfId="54" priority="14" operator="lessThan">
      <formula>0</formula>
    </cfRule>
  </conditionalFormatting>
  <conditionalFormatting sqref="N55">
    <cfRule type="cellIs" dxfId="53" priority="13" operator="lessThan">
      <formula>0</formula>
    </cfRule>
  </conditionalFormatting>
  <conditionalFormatting sqref="N57">
    <cfRule type="cellIs" dxfId="52" priority="12" operator="lessThan">
      <formula>0</formula>
    </cfRule>
  </conditionalFormatting>
  <conditionalFormatting sqref="N60">
    <cfRule type="cellIs" dxfId="51" priority="11" operator="lessThan">
      <formula>0</formula>
    </cfRule>
  </conditionalFormatting>
  <conditionalFormatting sqref="N62">
    <cfRule type="cellIs" dxfId="50" priority="10" operator="lessThan">
      <formula>0</formula>
    </cfRule>
  </conditionalFormatting>
  <conditionalFormatting sqref="N65">
    <cfRule type="cellIs" dxfId="49" priority="9" operator="lessThan">
      <formula>0</formula>
    </cfRule>
  </conditionalFormatting>
  <conditionalFormatting sqref="N67">
    <cfRule type="cellIs" dxfId="48" priority="8" operator="lessThan">
      <formula>0</formula>
    </cfRule>
  </conditionalFormatting>
  <conditionalFormatting sqref="N70">
    <cfRule type="cellIs" dxfId="47" priority="7" operator="lessThan">
      <formula>0</formula>
    </cfRule>
  </conditionalFormatting>
  <conditionalFormatting sqref="N75">
    <cfRule type="cellIs" dxfId="46" priority="6" operator="lessThan">
      <formula>0</formula>
    </cfRule>
  </conditionalFormatting>
  <conditionalFormatting sqref="N75">
    <cfRule type="cellIs" dxfId="45" priority="5" operator="lessThan">
      <formula>0</formula>
    </cfRule>
  </conditionalFormatting>
  <conditionalFormatting sqref="N81">
    <cfRule type="cellIs" dxfId="44" priority="2" operator="greaterThan">
      <formula>0</formula>
    </cfRule>
  </conditionalFormatting>
  <conditionalFormatting sqref="N85">
    <cfRule type="cellIs" dxfId="43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Header>&amp;R&amp;F; &amp;A; &amp;P de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9"/>
  <sheetViews>
    <sheetView topLeftCell="A61" workbookViewId="0">
      <selection activeCell="C3" sqref="C3:F69"/>
    </sheetView>
  </sheetViews>
  <sheetFormatPr defaultRowHeight="14.5" x14ac:dyDescent="0.35"/>
  <cols>
    <col min="3" max="4" width="23.54296875" customWidth="1"/>
    <col min="5" max="6" width="10.81640625" customWidth="1"/>
  </cols>
  <sheetData>
    <row r="3" spans="3:6" ht="21" x14ac:dyDescent="0.35">
      <c r="C3" s="27" t="s">
        <v>6</v>
      </c>
      <c r="D3" s="28" t="s">
        <v>7</v>
      </c>
      <c r="E3" s="52" t="s">
        <v>168</v>
      </c>
      <c r="F3" s="52" t="s">
        <v>189</v>
      </c>
    </row>
    <row r="4" spans="3:6" ht="21" x14ac:dyDescent="0.35">
      <c r="C4" s="145" t="s">
        <v>39</v>
      </c>
      <c r="D4" s="109" t="s">
        <v>40</v>
      </c>
      <c r="E4" s="146">
        <v>884</v>
      </c>
      <c r="F4" s="378" t="s">
        <v>169</v>
      </c>
    </row>
    <row r="5" spans="3:6" ht="21" x14ac:dyDescent="0.35">
      <c r="C5" s="145" t="s">
        <v>39</v>
      </c>
      <c r="D5" s="109" t="s">
        <v>42</v>
      </c>
      <c r="E5" s="146">
        <v>420</v>
      </c>
      <c r="F5" s="378" t="s">
        <v>169</v>
      </c>
    </row>
    <row r="6" spans="3:6" x14ac:dyDescent="0.35">
      <c r="C6" s="145"/>
      <c r="D6" s="149"/>
      <c r="E6" s="150"/>
      <c r="F6" s="150"/>
    </row>
    <row r="7" spans="3:6" ht="21" x14ac:dyDescent="0.35">
      <c r="C7" s="145" t="s">
        <v>43</v>
      </c>
      <c r="D7" s="109" t="s">
        <v>44</v>
      </c>
      <c r="E7" s="146">
        <v>276</v>
      </c>
      <c r="F7" s="378" t="s">
        <v>169</v>
      </c>
    </row>
    <row r="8" spans="3:6" x14ac:dyDescent="0.35">
      <c r="C8" s="145"/>
      <c r="D8" s="149"/>
      <c r="E8" s="150"/>
      <c r="F8" s="150"/>
    </row>
    <row r="9" spans="3:6" ht="21" x14ac:dyDescent="0.35">
      <c r="C9" s="145" t="s">
        <v>45</v>
      </c>
      <c r="D9" s="109" t="s">
        <v>44</v>
      </c>
      <c r="E9" s="146">
        <v>104</v>
      </c>
      <c r="F9" s="378" t="s">
        <v>169</v>
      </c>
    </row>
    <row r="10" spans="3:6" x14ac:dyDescent="0.35">
      <c r="C10" s="145"/>
      <c r="D10" s="149"/>
      <c r="E10" s="150"/>
      <c r="F10" s="150"/>
    </row>
    <row r="11" spans="3:6" ht="21" x14ac:dyDescent="0.35">
      <c r="C11" s="145" t="s">
        <v>46</v>
      </c>
      <c r="D11" s="109" t="s">
        <v>44</v>
      </c>
      <c r="E11" s="146">
        <v>120</v>
      </c>
      <c r="F11" s="378" t="s">
        <v>169</v>
      </c>
    </row>
    <row r="12" spans="3:6" x14ac:dyDescent="0.35">
      <c r="C12" s="145"/>
      <c r="D12" s="149"/>
      <c r="E12" s="150"/>
      <c r="F12" s="150"/>
    </row>
    <row r="13" spans="3:6" ht="31.5" x14ac:dyDescent="0.35">
      <c r="C13" s="145" t="s">
        <v>47</v>
      </c>
      <c r="D13" s="109" t="s">
        <v>48</v>
      </c>
      <c r="E13" s="146">
        <v>2200</v>
      </c>
      <c r="F13" s="378" t="s">
        <v>169</v>
      </c>
    </row>
    <row r="14" spans="3:6" ht="42" x14ac:dyDescent="0.35">
      <c r="C14" s="145" t="s">
        <v>47</v>
      </c>
      <c r="D14" s="109" t="s">
        <v>49</v>
      </c>
      <c r="E14" s="146">
        <v>1475</v>
      </c>
      <c r="F14" s="378" t="s">
        <v>169</v>
      </c>
    </row>
    <row r="15" spans="3:6" x14ac:dyDescent="0.35">
      <c r="C15" s="145"/>
      <c r="D15" s="149"/>
      <c r="E15" s="150"/>
      <c r="F15" s="150"/>
    </row>
    <row r="16" spans="3:6" ht="21" x14ac:dyDescent="0.35">
      <c r="C16" s="145" t="s">
        <v>50</v>
      </c>
      <c r="D16" s="109" t="s">
        <v>51</v>
      </c>
      <c r="E16" s="146">
        <v>485</v>
      </c>
      <c r="F16" s="378" t="s">
        <v>169</v>
      </c>
    </row>
    <row r="17" spans="3:6" ht="21" x14ac:dyDescent="0.35">
      <c r="C17" s="145" t="s">
        <v>50</v>
      </c>
      <c r="D17" s="109" t="s">
        <v>52</v>
      </c>
      <c r="E17" s="146">
        <v>270</v>
      </c>
      <c r="F17" s="378" t="s">
        <v>169</v>
      </c>
    </row>
    <row r="18" spans="3:6" x14ac:dyDescent="0.35">
      <c r="C18" s="145"/>
      <c r="D18" s="149"/>
      <c r="E18" s="150"/>
      <c r="F18" s="150"/>
    </row>
    <row r="19" spans="3:6" ht="31.5" x14ac:dyDescent="0.35">
      <c r="C19" s="145" t="s">
        <v>53</v>
      </c>
      <c r="D19" s="109" t="s">
        <v>54</v>
      </c>
      <c r="E19" s="146">
        <v>570</v>
      </c>
      <c r="F19" s="378" t="s">
        <v>169</v>
      </c>
    </row>
    <row r="20" spans="3:6" ht="21" x14ac:dyDescent="0.35">
      <c r="C20" s="145" t="s">
        <v>53</v>
      </c>
      <c r="D20" s="109" t="s">
        <v>52</v>
      </c>
      <c r="E20" s="146">
        <v>325</v>
      </c>
      <c r="F20" s="378" t="s">
        <v>169</v>
      </c>
    </row>
    <row r="21" spans="3:6" x14ac:dyDescent="0.35">
      <c r="C21" s="145"/>
      <c r="D21" s="149"/>
      <c r="E21" s="150"/>
      <c r="F21" s="150"/>
    </row>
    <row r="22" spans="3:6" ht="21" x14ac:dyDescent="0.35">
      <c r="C22" s="145" t="s">
        <v>55</v>
      </c>
      <c r="D22" s="109" t="s">
        <v>56</v>
      </c>
      <c r="E22" s="146">
        <f>444</f>
        <v>444</v>
      </c>
      <c r="F22" s="378" t="s">
        <v>169</v>
      </c>
    </row>
    <row r="23" spans="3:6" ht="21" x14ac:dyDescent="0.35">
      <c r="C23" s="145" t="s">
        <v>55</v>
      </c>
      <c r="D23" s="109" t="s">
        <v>52</v>
      </c>
      <c r="E23" s="146">
        <v>287</v>
      </c>
      <c r="F23" s="378" t="s">
        <v>169</v>
      </c>
    </row>
    <row r="24" spans="3:6" x14ac:dyDescent="0.35">
      <c r="C24" s="145"/>
      <c r="D24" s="149"/>
      <c r="E24" s="150"/>
      <c r="F24" s="150"/>
    </row>
    <row r="25" spans="3:6" ht="21" x14ac:dyDescent="0.35">
      <c r="C25" s="145" t="s">
        <v>57</v>
      </c>
      <c r="D25" s="109" t="s">
        <v>58</v>
      </c>
      <c r="E25" s="146">
        <v>1320</v>
      </c>
      <c r="F25" s="378" t="s">
        <v>169</v>
      </c>
    </row>
    <row r="26" spans="3:6" ht="21" x14ac:dyDescent="0.35">
      <c r="C26" s="145" t="s">
        <v>57</v>
      </c>
      <c r="D26" s="109" t="s">
        <v>59</v>
      </c>
      <c r="E26" s="146">
        <v>440</v>
      </c>
      <c r="F26" s="378" t="s">
        <v>169</v>
      </c>
    </row>
    <row r="27" spans="3:6" x14ac:dyDescent="0.35">
      <c r="C27" s="145"/>
      <c r="D27" s="149"/>
      <c r="E27" s="150"/>
      <c r="F27" s="150"/>
    </row>
    <row r="28" spans="3:6" ht="21" x14ac:dyDescent="0.35">
      <c r="C28" s="145" t="s">
        <v>61</v>
      </c>
      <c r="D28" s="109" t="s">
        <v>62</v>
      </c>
      <c r="E28" s="146">
        <v>349</v>
      </c>
      <c r="F28" s="378" t="s">
        <v>169</v>
      </c>
    </row>
    <row r="29" spans="3:6" ht="21" x14ac:dyDescent="0.35">
      <c r="C29" s="145" t="s">
        <v>61</v>
      </c>
      <c r="D29" s="109" t="s">
        <v>52</v>
      </c>
      <c r="E29" s="146">
        <v>229</v>
      </c>
      <c r="F29" s="378" t="s">
        <v>169</v>
      </c>
    </row>
    <row r="30" spans="3:6" x14ac:dyDescent="0.35">
      <c r="C30" s="145"/>
      <c r="D30" s="149"/>
      <c r="E30" s="150"/>
      <c r="F30" s="150"/>
    </row>
    <row r="31" spans="3:6" ht="21" x14ac:dyDescent="0.35">
      <c r="C31" s="145" t="s">
        <v>63</v>
      </c>
      <c r="D31" s="109" t="s">
        <v>56</v>
      </c>
      <c r="E31" s="146">
        <v>743</v>
      </c>
      <c r="F31" s="378" t="s">
        <v>169</v>
      </c>
    </row>
    <row r="32" spans="3:6" ht="21" x14ac:dyDescent="0.35">
      <c r="C32" s="145" t="s">
        <v>63</v>
      </c>
      <c r="D32" s="109" t="s">
        <v>64</v>
      </c>
      <c r="E32" s="146">
        <v>572</v>
      </c>
      <c r="F32" s="378" t="s">
        <v>169</v>
      </c>
    </row>
    <row r="33" spans="3:6" x14ac:dyDescent="0.35">
      <c r="C33" s="145"/>
      <c r="D33" s="149"/>
      <c r="E33" s="150"/>
      <c r="F33" s="150"/>
    </row>
    <row r="34" spans="3:6" ht="21" x14ac:dyDescent="0.35">
      <c r="C34" s="145" t="s">
        <v>66</v>
      </c>
      <c r="D34" s="109" t="s">
        <v>56</v>
      </c>
      <c r="E34" s="146">
        <v>273</v>
      </c>
      <c r="F34" s="378" t="s">
        <v>169</v>
      </c>
    </row>
    <row r="35" spans="3:6" ht="21" x14ac:dyDescent="0.35">
      <c r="C35" s="145" t="s">
        <v>66</v>
      </c>
      <c r="D35" s="109" t="s">
        <v>67</v>
      </c>
      <c r="E35" s="146">
        <v>273</v>
      </c>
      <c r="F35" s="378" t="s">
        <v>169</v>
      </c>
    </row>
    <row r="36" spans="3:6" x14ac:dyDescent="0.35">
      <c r="C36" s="145"/>
      <c r="D36" s="149"/>
      <c r="E36" s="150"/>
      <c r="F36" s="150"/>
    </row>
    <row r="37" spans="3:6" ht="21" x14ac:dyDescent="0.35">
      <c r="C37" s="145" t="s">
        <v>69</v>
      </c>
      <c r="D37" s="109" t="s">
        <v>51</v>
      </c>
      <c r="E37" s="146">
        <f>228+33+26+29+40</f>
        <v>356</v>
      </c>
      <c r="F37" s="378" t="s">
        <v>169</v>
      </c>
    </row>
    <row r="38" spans="3:6" ht="21" x14ac:dyDescent="0.35">
      <c r="C38" s="145" t="s">
        <v>69</v>
      </c>
      <c r="D38" s="109" t="s">
        <v>64</v>
      </c>
      <c r="E38" s="146">
        <f>163+30+24+23+36</f>
        <v>276</v>
      </c>
      <c r="F38" s="378" t="s">
        <v>169</v>
      </c>
    </row>
    <row r="39" spans="3:6" x14ac:dyDescent="0.35">
      <c r="C39" s="145"/>
      <c r="D39" s="149"/>
      <c r="E39" s="150"/>
      <c r="F39" s="150"/>
    </row>
    <row r="40" spans="3:6" ht="21" x14ac:dyDescent="0.35">
      <c r="C40" s="145" t="s">
        <v>71</v>
      </c>
      <c r="D40" s="109" t="s">
        <v>51</v>
      </c>
      <c r="E40" s="146">
        <v>632</v>
      </c>
      <c r="F40" s="378" t="s">
        <v>169</v>
      </c>
    </row>
    <row r="41" spans="3:6" ht="21" x14ac:dyDescent="0.35">
      <c r="C41" s="145" t="s">
        <v>71</v>
      </c>
      <c r="D41" s="109" t="s">
        <v>72</v>
      </c>
      <c r="E41" s="146">
        <v>454</v>
      </c>
      <c r="F41" s="378" t="s">
        <v>169</v>
      </c>
    </row>
    <row r="42" spans="3:6" x14ac:dyDescent="0.35">
      <c r="C42" s="145"/>
      <c r="D42" s="149"/>
      <c r="E42" s="150"/>
      <c r="F42" s="150"/>
    </row>
    <row r="43" spans="3:6" ht="21" x14ac:dyDescent="0.35">
      <c r="C43" s="145" t="s">
        <v>74</v>
      </c>
      <c r="D43" s="109" t="s">
        <v>51</v>
      </c>
      <c r="E43" s="146">
        <v>1000</v>
      </c>
      <c r="F43" s="378" t="s">
        <v>169</v>
      </c>
    </row>
    <row r="44" spans="3:6" ht="21" x14ac:dyDescent="0.35">
      <c r="C44" s="145" t="s">
        <v>74</v>
      </c>
      <c r="D44" s="109" t="s">
        <v>75</v>
      </c>
      <c r="E44" s="146">
        <v>719</v>
      </c>
      <c r="F44" s="378" t="s">
        <v>169</v>
      </c>
    </row>
    <row r="45" spans="3:6" x14ac:dyDescent="0.35">
      <c r="C45" s="145"/>
      <c r="D45" s="149"/>
      <c r="E45" s="150"/>
      <c r="F45" s="150"/>
    </row>
    <row r="46" spans="3:6" ht="21" x14ac:dyDescent="0.35">
      <c r="C46" s="145" t="s">
        <v>77</v>
      </c>
      <c r="D46" s="109" t="s">
        <v>40</v>
      </c>
      <c r="E46" s="146">
        <f>70+13+13</f>
        <v>96</v>
      </c>
      <c r="F46" s="378" t="s">
        <v>169</v>
      </c>
    </row>
    <row r="47" spans="3:6" ht="21" x14ac:dyDescent="0.35">
      <c r="C47" s="145" t="s">
        <v>77</v>
      </c>
      <c r="D47" s="109" t="s">
        <v>78</v>
      </c>
      <c r="E47" s="146">
        <f>64+12+12</f>
        <v>88</v>
      </c>
      <c r="F47" s="378" t="s">
        <v>169</v>
      </c>
    </row>
    <row r="48" spans="3:6" x14ac:dyDescent="0.35">
      <c r="C48" s="145"/>
      <c r="D48" s="149"/>
      <c r="E48" s="150"/>
      <c r="F48" s="150"/>
    </row>
    <row r="49" spans="3:6" ht="21" x14ac:dyDescent="0.35">
      <c r="C49" s="145" t="s">
        <v>80</v>
      </c>
      <c r="D49" s="109" t="s">
        <v>56</v>
      </c>
      <c r="E49" s="146">
        <f>436+70+88+54</f>
        <v>648</v>
      </c>
      <c r="F49" s="378" t="s">
        <v>169</v>
      </c>
    </row>
    <row r="50" spans="3:6" ht="21" x14ac:dyDescent="0.35">
      <c r="C50" s="145" t="s">
        <v>80</v>
      </c>
      <c r="D50" s="109" t="s">
        <v>81</v>
      </c>
      <c r="E50" s="146">
        <f>324+42+52+36</f>
        <v>454</v>
      </c>
      <c r="F50" s="378" t="s">
        <v>169</v>
      </c>
    </row>
    <row r="51" spans="3:6" x14ac:dyDescent="0.35">
      <c r="C51" s="145"/>
      <c r="D51" s="149"/>
      <c r="E51" s="150"/>
      <c r="F51" s="150"/>
    </row>
    <row r="52" spans="3:6" ht="21" x14ac:dyDescent="0.35">
      <c r="C52" s="145" t="s">
        <v>83</v>
      </c>
      <c r="D52" s="109" t="s">
        <v>84</v>
      </c>
      <c r="E52" s="146">
        <v>2446</v>
      </c>
      <c r="F52" s="378" t="s">
        <v>169</v>
      </c>
    </row>
    <row r="53" spans="3:6" x14ac:dyDescent="0.35">
      <c r="C53" s="145"/>
      <c r="D53" s="149"/>
      <c r="E53" s="150"/>
      <c r="F53" s="150"/>
    </row>
    <row r="54" spans="3:6" ht="21" x14ac:dyDescent="0.35">
      <c r="C54" s="145" t="s">
        <v>86</v>
      </c>
      <c r="D54" s="109" t="s">
        <v>87</v>
      </c>
      <c r="E54" s="146">
        <f>200+44+66+32</f>
        <v>342</v>
      </c>
      <c r="F54" s="378" t="s">
        <v>169</v>
      </c>
    </row>
    <row r="55" spans="3:6" ht="21" x14ac:dyDescent="0.35">
      <c r="C55" s="145" t="s">
        <v>86</v>
      </c>
      <c r="D55" s="109" t="s">
        <v>52</v>
      </c>
      <c r="E55" s="146">
        <f>148+36+48+26</f>
        <v>258</v>
      </c>
      <c r="F55" s="378" t="s">
        <v>169</v>
      </c>
    </row>
    <row r="56" spans="3:6" x14ac:dyDescent="0.35">
      <c r="C56" s="145"/>
      <c r="D56" s="149"/>
      <c r="E56" s="150"/>
      <c r="F56" s="150"/>
    </row>
    <row r="57" spans="3:6" ht="21" x14ac:dyDescent="0.35">
      <c r="C57" s="145" t="s">
        <v>89</v>
      </c>
      <c r="D57" s="109" t="s">
        <v>44</v>
      </c>
      <c r="E57" s="146">
        <v>275</v>
      </c>
      <c r="F57" s="378" t="s">
        <v>169</v>
      </c>
    </row>
    <row r="58" spans="3:6" x14ac:dyDescent="0.35">
      <c r="C58" s="145"/>
      <c r="D58" s="149"/>
      <c r="E58" s="150"/>
      <c r="F58" s="150"/>
    </row>
    <row r="59" spans="3:6" ht="21" x14ac:dyDescent="0.35">
      <c r="C59" s="145" t="s">
        <v>90</v>
      </c>
      <c r="D59" s="109" t="s">
        <v>56</v>
      </c>
      <c r="E59" s="146">
        <v>225</v>
      </c>
      <c r="F59" s="378" t="s">
        <v>169</v>
      </c>
    </row>
    <row r="60" spans="3:6" ht="21" x14ac:dyDescent="0.35">
      <c r="C60" s="145" t="s">
        <v>90</v>
      </c>
      <c r="D60" s="109" t="s">
        <v>91</v>
      </c>
      <c r="E60" s="146">
        <v>185</v>
      </c>
      <c r="F60" s="378" t="s">
        <v>169</v>
      </c>
    </row>
    <row r="61" spans="3:6" x14ac:dyDescent="0.35">
      <c r="C61" s="145"/>
      <c r="D61" s="149"/>
      <c r="E61" s="150"/>
      <c r="F61" s="150"/>
    </row>
    <row r="62" spans="3:6" ht="21" x14ac:dyDescent="0.35">
      <c r="C62" s="145" t="s">
        <v>93</v>
      </c>
      <c r="D62" s="109" t="s">
        <v>94</v>
      </c>
      <c r="E62" s="146">
        <v>95.78</v>
      </c>
      <c r="F62" s="378" t="s">
        <v>169</v>
      </c>
    </row>
    <row r="63" spans="3:6" x14ac:dyDescent="0.35">
      <c r="C63" s="145"/>
      <c r="D63" s="149"/>
      <c r="E63" s="150"/>
      <c r="F63" s="150"/>
    </row>
    <row r="64" spans="3:6" ht="21" x14ac:dyDescent="0.35">
      <c r="C64" s="145" t="s">
        <v>95</v>
      </c>
      <c r="D64" s="109" t="s">
        <v>40</v>
      </c>
      <c r="E64" s="146">
        <v>185</v>
      </c>
      <c r="F64" s="378" t="s">
        <v>169</v>
      </c>
    </row>
    <row r="65" spans="3:6" ht="21" x14ac:dyDescent="0.35">
      <c r="C65" s="145" t="s">
        <v>95</v>
      </c>
      <c r="D65" s="109" t="s">
        <v>96</v>
      </c>
      <c r="E65" s="146">
        <v>216</v>
      </c>
      <c r="F65" s="378" t="s">
        <v>169</v>
      </c>
    </row>
    <row r="66" spans="3:6" x14ac:dyDescent="0.35">
      <c r="C66" s="145"/>
      <c r="D66" s="149"/>
      <c r="E66" s="150"/>
      <c r="F66" s="150"/>
    </row>
    <row r="67" spans="3:6" x14ac:dyDescent="0.35">
      <c r="C67" s="145"/>
      <c r="D67" s="149"/>
      <c r="E67" s="150"/>
      <c r="F67" s="150"/>
    </row>
    <row r="68" spans="3:6" ht="21" x14ac:dyDescent="0.35">
      <c r="C68" s="145" t="s">
        <v>98</v>
      </c>
      <c r="D68" s="109" t="s">
        <v>44</v>
      </c>
      <c r="E68" s="146">
        <v>91</v>
      </c>
      <c r="F68" s="378" t="s">
        <v>169</v>
      </c>
    </row>
    <row r="69" spans="3:6" x14ac:dyDescent="0.35">
      <c r="C69" s="145"/>
      <c r="D69" s="149"/>
      <c r="E69" s="150"/>
      <c r="F69" s="15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T170"/>
  <sheetViews>
    <sheetView zoomScaleNormal="100" workbookViewId="0">
      <selection activeCell="C2" sqref="C2"/>
    </sheetView>
  </sheetViews>
  <sheetFormatPr defaultRowHeight="14.5" x14ac:dyDescent="0.35"/>
  <cols>
    <col min="2" max="2" width="4.6328125" style="486" customWidth="1"/>
    <col min="3" max="3" width="21.08984375" customWidth="1"/>
    <col min="4" max="4" width="7.1796875" style="224" customWidth="1"/>
    <col min="5" max="5" width="24.36328125" customWidth="1"/>
    <col min="6" max="6" width="8.90625" customWidth="1"/>
    <col min="7" max="10" width="8.6328125" customWidth="1"/>
    <col min="11" max="11" width="8.6328125" style="425" customWidth="1"/>
    <col min="12" max="12" width="8.6328125" customWidth="1"/>
    <col min="13" max="15" width="8.7265625" customWidth="1"/>
    <col min="16" max="16" width="3.6328125" customWidth="1"/>
    <col min="17" max="20" width="8.6328125" style="373" customWidth="1"/>
    <col min="21" max="21" width="8.7265625" customWidth="1"/>
    <col min="22" max="46" width="8.7265625" style="195"/>
  </cols>
  <sheetData>
    <row r="1" spans="1:46" s="195" customFormat="1" x14ac:dyDescent="0.35">
      <c r="B1" s="486"/>
      <c r="D1" s="229"/>
      <c r="K1" s="411"/>
      <c r="L1" s="234"/>
      <c r="M1" s="235"/>
      <c r="N1" s="236"/>
      <c r="O1" s="237"/>
      <c r="P1" s="351"/>
      <c r="Q1" s="351"/>
      <c r="R1" s="351"/>
      <c r="S1" s="351"/>
      <c r="T1" s="351"/>
      <c r="U1" s="232"/>
    </row>
    <row r="2" spans="1:46" s="174" customFormat="1" ht="15" customHeight="1" x14ac:dyDescent="0.35">
      <c r="B2" s="487"/>
      <c r="C2" s="473" t="s">
        <v>224</v>
      </c>
      <c r="D2" s="106"/>
      <c r="E2" s="106"/>
      <c r="F2" s="106"/>
      <c r="G2" s="106"/>
      <c r="H2" s="106"/>
      <c r="I2" s="12"/>
      <c r="J2" s="2"/>
      <c r="K2" s="411"/>
      <c r="L2" s="234"/>
      <c r="M2" s="235"/>
      <c r="N2" s="236"/>
      <c r="O2" s="237"/>
      <c r="P2" s="351"/>
      <c r="Q2" s="351"/>
      <c r="R2" s="351"/>
      <c r="S2" s="351"/>
      <c r="T2" s="351"/>
      <c r="U2" s="239"/>
    </row>
    <row r="3" spans="1:46" s="47" customFormat="1" ht="15" customHeight="1" x14ac:dyDescent="0.35">
      <c r="B3" s="488"/>
      <c r="C3" s="4" t="s">
        <v>0</v>
      </c>
      <c r="D3" s="214"/>
      <c r="E3" s="170"/>
      <c r="F3" s="5"/>
      <c r="G3" s="5"/>
      <c r="H3" s="5"/>
      <c r="I3" s="6"/>
      <c r="J3" s="7"/>
      <c r="K3" s="412"/>
      <c r="L3" s="240"/>
      <c r="M3" s="241"/>
      <c r="N3" s="242"/>
      <c r="O3" s="243"/>
      <c r="P3" s="266"/>
      <c r="Q3" s="266"/>
      <c r="R3" s="266"/>
      <c r="S3" s="266"/>
      <c r="T3" s="266"/>
      <c r="U3" s="239"/>
    </row>
    <row r="4" spans="1:46" s="44" customFormat="1" ht="15" customHeight="1" x14ac:dyDescent="0.35">
      <c r="B4" s="489"/>
      <c r="C4" s="175" t="s">
        <v>12</v>
      </c>
      <c r="D4" s="215"/>
      <c r="E4" s="9"/>
      <c r="F4" s="9"/>
      <c r="G4" s="171"/>
      <c r="H4" s="11">
        <f>SUM(B8:B95)</f>
        <v>50.969999999999985</v>
      </c>
      <c r="I4" s="12" t="s">
        <v>2</v>
      </c>
      <c r="J4" s="13"/>
      <c r="K4" s="411"/>
      <c r="L4" s="234"/>
      <c r="M4" s="244"/>
      <c r="N4" s="245"/>
      <c r="O4" s="246"/>
      <c r="P4" s="352"/>
      <c r="Q4" s="352"/>
      <c r="R4" s="352"/>
      <c r="S4" s="352"/>
      <c r="T4" s="352"/>
      <c r="U4" s="239"/>
      <c r="V4" s="47"/>
      <c r="W4" s="47"/>
      <c r="X4" s="47"/>
      <c r="Y4" s="47"/>
    </row>
    <row r="5" spans="1:46" s="44" customFormat="1" ht="15" customHeight="1" x14ac:dyDescent="0.35">
      <c r="B5" s="489"/>
      <c r="C5" s="173"/>
      <c r="D5" s="172"/>
      <c r="E5" s="173"/>
      <c r="G5" s="169"/>
      <c r="H5" s="176"/>
      <c r="I5" s="177"/>
      <c r="J5" s="13"/>
      <c r="K5" s="413"/>
      <c r="L5" s="247"/>
      <c r="M5" s="244"/>
      <c r="N5" s="245"/>
      <c r="O5" s="246"/>
      <c r="P5" s="353"/>
      <c r="Q5" s="353"/>
      <c r="R5" s="353"/>
      <c r="S5" s="353"/>
      <c r="T5" s="353"/>
      <c r="U5" s="239"/>
      <c r="V5" s="47"/>
      <c r="W5" s="47"/>
      <c r="X5" s="47"/>
      <c r="Y5" s="47"/>
    </row>
    <row r="6" spans="1:46" s="44" customFormat="1" ht="15" customHeight="1" x14ac:dyDescent="0.35">
      <c r="B6" s="489"/>
      <c r="C6" s="20" t="s">
        <v>167</v>
      </c>
      <c r="D6" s="216"/>
      <c r="E6" s="21"/>
      <c r="F6" s="22"/>
      <c r="G6" s="22"/>
      <c r="H6" s="23"/>
      <c r="J6" s="24"/>
      <c r="K6" s="414"/>
      <c r="L6" s="248"/>
      <c r="M6" s="397"/>
      <c r="N6" s="398"/>
      <c r="O6" s="249"/>
      <c r="P6" s="266"/>
      <c r="Q6" s="230" t="s">
        <v>179</v>
      </c>
      <c r="R6" s="230" t="s">
        <v>180</v>
      </c>
      <c r="S6" s="230" t="s">
        <v>181</v>
      </c>
      <c r="T6" s="230" t="s">
        <v>182</v>
      </c>
      <c r="U6" s="239"/>
    </row>
    <row r="7" spans="1:46" s="25" customFormat="1" ht="31.5" x14ac:dyDescent="0.35">
      <c r="A7" s="44"/>
      <c r="B7" s="490" t="s">
        <v>5</v>
      </c>
      <c r="C7" s="27" t="s">
        <v>6</v>
      </c>
      <c r="D7" s="27" t="s">
        <v>171</v>
      </c>
      <c r="E7" s="28" t="s">
        <v>7</v>
      </c>
      <c r="F7" s="202" t="s">
        <v>17</v>
      </c>
      <c r="G7" s="29" t="s">
        <v>8</v>
      </c>
      <c r="H7" s="30" t="s">
        <v>9</v>
      </c>
      <c r="J7" s="31"/>
      <c r="K7" s="415"/>
      <c r="L7" s="250"/>
      <c r="M7" s="251" t="s">
        <v>10</v>
      </c>
      <c r="N7" s="252" t="s">
        <v>11</v>
      </c>
      <c r="O7" s="249"/>
      <c r="P7" s="266"/>
      <c r="Q7" s="254" t="s">
        <v>8</v>
      </c>
      <c r="R7" s="254" t="s">
        <v>8</v>
      </c>
      <c r="S7" s="254" t="s">
        <v>8</v>
      </c>
      <c r="T7" s="254" t="s">
        <v>8</v>
      </c>
      <c r="U7" s="253"/>
    </row>
    <row r="8" spans="1:46" s="40" customFormat="1" x14ac:dyDescent="0.35">
      <c r="A8" s="44"/>
      <c r="B8" s="491">
        <v>2.2050000000000001</v>
      </c>
      <c r="C8" s="34" t="s">
        <v>103</v>
      </c>
      <c r="D8" s="225" t="s">
        <v>172</v>
      </c>
      <c r="E8" s="35" t="s">
        <v>104</v>
      </c>
      <c r="F8" s="203" t="s">
        <v>17</v>
      </c>
      <c r="G8" s="36" t="s">
        <v>13</v>
      </c>
      <c r="H8" s="37" t="s">
        <v>13</v>
      </c>
      <c r="I8" s="39"/>
      <c r="J8" s="38"/>
      <c r="K8" s="416"/>
      <c r="L8" s="255"/>
      <c r="M8" s="256" t="str">
        <f>H8</f>
        <v>... €</v>
      </c>
      <c r="N8" s="257" t="str">
        <f>M8</f>
        <v>... €</v>
      </c>
      <c r="O8" s="258" t="e">
        <f>H8-G8</f>
        <v>#VALUE!</v>
      </c>
      <c r="P8" s="266"/>
      <c r="Q8" s="454">
        <v>12.9</v>
      </c>
      <c r="R8" s="454">
        <v>13.5</v>
      </c>
      <c r="S8" s="454">
        <v>13.5</v>
      </c>
      <c r="T8" s="454">
        <v>12.83</v>
      </c>
      <c r="U8" s="25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</row>
    <row r="9" spans="1:46" s="40" customFormat="1" x14ac:dyDescent="0.35">
      <c r="A9" s="44"/>
      <c r="B9" s="491">
        <v>0.94500000000000006</v>
      </c>
      <c r="C9" s="34" t="s">
        <v>105</v>
      </c>
      <c r="D9" s="225" t="s">
        <v>172</v>
      </c>
      <c r="E9" s="35" t="s">
        <v>106</v>
      </c>
      <c r="F9" s="203" t="s">
        <v>17</v>
      </c>
      <c r="G9" s="36" t="s">
        <v>13</v>
      </c>
      <c r="H9" s="37" t="s">
        <v>13</v>
      </c>
      <c r="I9" s="39"/>
      <c r="J9" s="38"/>
      <c r="K9" s="416"/>
      <c r="L9" s="255"/>
      <c r="M9" s="256" t="str">
        <f t="shared" ref="M9:M29" si="0">H9</f>
        <v>... €</v>
      </c>
      <c r="N9" s="257" t="str">
        <f t="shared" ref="N9:N29" si="1">M9</f>
        <v>... €</v>
      </c>
      <c r="O9" s="258" t="e">
        <f t="shared" ref="O9:O29" si="2">H9-G9</f>
        <v>#VALUE!</v>
      </c>
      <c r="P9" s="266"/>
      <c r="Q9" s="454">
        <v>13.1</v>
      </c>
      <c r="R9" s="454">
        <v>12.5</v>
      </c>
      <c r="S9" s="454">
        <v>10.45</v>
      </c>
      <c r="T9" s="454">
        <v>11.9</v>
      </c>
      <c r="U9" s="25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</row>
    <row r="10" spans="1:46" s="40" customFormat="1" x14ac:dyDescent="0.35">
      <c r="A10" s="44"/>
      <c r="B10" s="491">
        <v>1.05</v>
      </c>
      <c r="C10" s="34" t="s">
        <v>105</v>
      </c>
      <c r="D10" s="225" t="s">
        <v>172</v>
      </c>
      <c r="E10" s="35" t="s">
        <v>107</v>
      </c>
      <c r="F10" s="203" t="s">
        <v>17</v>
      </c>
      <c r="G10" s="36" t="s">
        <v>13</v>
      </c>
      <c r="H10" s="37" t="s">
        <v>13</v>
      </c>
      <c r="I10" s="39"/>
      <c r="J10" s="38"/>
      <c r="K10" s="416"/>
      <c r="L10" s="255"/>
      <c r="M10" s="256" t="str">
        <f t="shared" si="0"/>
        <v>... €</v>
      </c>
      <c r="N10" s="257" t="str">
        <f t="shared" si="1"/>
        <v>... €</v>
      </c>
      <c r="O10" s="258" t="e">
        <f t="shared" si="2"/>
        <v>#VALUE!</v>
      </c>
      <c r="P10" s="266"/>
      <c r="Q10" s="454">
        <v>13.1</v>
      </c>
      <c r="R10" s="454">
        <v>15</v>
      </c>
      <c r="S10" s="455">
        <v>11.875</v>
      </c>
      <c r="T10" s="454">
        <v>15.7</v>
      </c>
      <c r="U10" s="25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</row>
    <row r="11" spans="1:46" s="40" customFormat="1" x14ac:dyDescent="0.35">
      <c r="A11" s="44"/>
      <c r="B11" s="491">
        <v>0.84000000000000008</v>
      </c>
      <c r="C11" s="34" t="s">
        <v>108</v>
      </c>
      <c r="D11" s="225" t="s">
        <v>172</v>
      </c>
      <c r="E11" s="35" t="s">
        <v>106</v>
      </c>
      <c r="F11" s="203" t="s">
        <v>17</v>
      </c>
      <c r="G11" s="36" t="s">
        <v>13</v>
      </c>
      <c r="H11" s="37" t="s">
        <v>13</v>
      </c>
      <c r="I11" s="39"/>
      <c r="J11" s="38"/>
      <c r="K11" s="416"/>
      <c r="L11" s="255"/>
      <c r="M11" s="256" t="str">
        <f t="shared" si="0"/>
        <v>... €</v>
      </c>
      <c r="N11" s="257" t="str">
        <f t="shared" si="1"/>
        <v>... €</v>
      </c>
      <c r="O11" s="258" t="e">
        <f t="shared" si="2"/>
        <v>#VALUE!</v>
      </c>
      <c r="P11" s="266"/>
      <c r="Q11" s="454">
        <v>12.1</v>
      </c>
      <c r="R11" s="454">
        <v>12</v>
      </c>
      <c r="S11" s="454">
        <v>10.809999999999999</v>
      </c>
      <c r="T11" s="454">
        <v>11</v>
      </c>
      <c r="U11" s="25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</row>
    <row r="12" spans="1:46" s="40" customFormat="1" x14ac:dyDescent="0.35">
      <c r="A12" s="44"/>
      <c r="B12" s="491">
        <v>0.94500000000000006</v>
      </c>
      <c r="C12" s="34" t="s">
        <v>108</v>
      </c>
      <c r="D12" s="225" t="s">
        <v>172</v>
      </c>
      <c r="E12" s="35" t="s">
        <v>107</v>
      </c>
      <c r="F12" s="203" t="s">
        <v>17</v>
      </c>
      <c r="G12" s="36" t="s">
        <v>13</v>
      </c>
      <c r="H12" s="37" t="s">
        <v>13</v>
      </c>
      <c r="I12" s="39"/>
      <c r="J12" s="38"/>
      <c r="K12" s="416"/>
      <c r="L12" s="255"/>
      <c r="M12" s="256" t="str">
        <f>H12</f>
        <v>... €</v>
      </c>
      <c r="N12" s="257" t="str">
        <f t="shared" si="1"/>
        <v>... €</v>
      </c>
      <c r="O12" s="258" t="e">
        <f t="shared" si="2"/>
        <v>#VALUE!</v>
      </c>
      <c r="P12" s="266"/>
      <c r="Q12" s="454">
        <v>12</v>
      </c>
      <c r="R12" s="454">
        <v>13</v>
      </c>
      <c r="S12" s="454">
        <v>11.75</v>
      </c>
      <c r="T12" s="454">
        <v>11.88</v>
      </c>
      <c r="U12" s="25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</row>
    <row r="13" spans="1:46" s="40" customFormat="1" x14ac:dyDescent="0.35">
      <c r="A13" s="44"/>
      <c r="B13" s="491">
        <v>1.365</v>
      </c>
      <c r="C13" s="34" t="s">
        <v>109</v>
      </c>
      <c r="D13" s="225" t="s">
        <v>172</v>
      </c>
      <c r="E13" s="35" t="s">
        <v>110</v>
      </c>
      <c r="F13" s="203" t="s">
        <v>17</v>
      </c>
      <c r="G13" s="36" t="s">
        <v>13</v>
      </c>
      <c r="H13" s="37" t="s">
        <v>13</v>
      </c>
      <c r="I13" s="39"/>
      <c r="J13" s="38"/>
      <c r="K13" s="416"/>
      <c r="L13" s="255"/>
      <c r="M13" s="256" t="str">
        <f t="shared" si="0"/>
        <v>... €</v>
      </c>
      <c r="N13" s="257" t="str">
        <f t="shared" si="1"/>
        <v>... €</v>
      </c>
      <c r="O13" s="258" t="e">
        <f t="shared" si="2"/>
        <v>#VALUE!</v>
      </c>
      <c r="P13" s="266"/>
      <c r="Q13" s="454">
        <v>20</v>
      </c>
      <c r="R13" s="454">
        <v>22</v>
      </c>
      <c r="S13" s="454">
        <v>18.7</v>
      </c>
      <c r="T13" s="454">
        <v>21.3</v>
      </c>
      <c r="U13" s="25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</row>
    <row r="14" spans="1:46" s="40" customFormat="1" x14ac:dyDescent="0.35">
      <c r="A14" s="44"/>
      <c r="B14" s="491">
        <v>0.315</v>
      </c>
      <c r="C14" s="34" t="s">
        <v>111</v>
      </c>
      <c r="D14" s="225" t="s">
        <v>172</v>
      </c>
      <c r="E14" s="35" t="s">
        <v>112</v>
      </c>
      <c r="F14" s="203" t="s">
        <v>17</v>
      </c>
      <c r="G14" s="36" t="s">
        <v>13</v>
      </c>
      <c r="H14" s="37" t="s">
        <v>13</v>
      </c>
      <c r="I14" s="39"/>
      <c r="J14" s="38"/>
      <c r="K14" s="416"/>
      <c r="L14" s="255"/>
      <c r="M14" s="256" t="str">
        <f t="shared" si="0"/>
        <v>... €</v>
      </c>
      <c r="N14" s="257" t="str">
        <f t="shared" si="1"/>
        <v>... €</v>
      </c>
      <c r="O14" s="258" t="e">
        <f t="shared" si="2"/>
        <v>#VALUE!</v>
      </c>
      <c r="P14" s="266"/>
      <c r="Q14" s="454">
        <v>4.5</v>
      </c>
      <c r="R14" s="454">
        <v>6</v>
      </c>
      <c r="S14" s="454">
        <v>4.4000000000000004</v>
      </c>
      <c r="T14" s="454">
        <v>4.3</v>
      </c>
      <c r="U14" s="25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</row>
    <row r="15" spans="1:46" s="40" customFormat="1" ht="13" x14ac:dyDescent="0.35">
      <c r="A15" s="44"/>
      <c r="B15" s="491">
        <v>0.94500000000000006</v>
      </c>
      <c r="C15" s="34" t="s">
        <v>113</v>
      </c>
      <c r="D15" s="225" t="s">
        <v>172</v>
      </c>
      <c r="E15" s="35" t="s">
        <v>115</v>
      </c>
      <c r="F15" s="203" t="s">
        <v>17</v>
      </c>
      <c r="G15" s="36" t="s">
        <v>13</v>
      </c>
      <c r="H15" s="37" t="s">
        <v>13</v>
      </c>
      <c r="I15" s="39"/>
      <c r="J15" s="38"/>
      <c r="K15" s="417"/>
      <c r="L15" s="264"/>
      <c r="M15" s="256" t="str">
        <f t="shared" si="0"/>
        <v>... €</v>
      </c>
      <c r="N15" s="257" t="str">
        <f t="shared" si="1"/>
        <v>... €</v>
      </c>
      <c r="O15" s="258" t="e">
        <f t="shared" si="2"/>
        <v>#VALUE!</v>
      </c>
      <c r="P15" s="266"/>
      <c r="Q15" s="453">
        <v>3.5000000000000003E-2</v>
      </c>
      <c r="R15" s="454">
        <v>0.05</v>
      </c>
      <c r="S15" s="453">
        <v>2.6099999999999998E-2</v>
      </c>
      <c r="T15" s="453">
        <v>2.7E-2</v>
      </c>
      <c r="U15" s="25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</row>
    <row r="16" spans="1:46" s="40" customFormat="1" x14ac:dyDescent="0.35">
      <c r="A16" s="44"/>
      <c r="B16" s="491">
        <v>2.52</v>
      </c>
      <c r="C16" s="34" t="s">
        <v>116</v>
      </c>
      <c r="D16" s="225" t="s">
        <v>172</v>
      </c>
      <c r="E16" s="35" t="s">
        <v>115</v>
      </c>
      <c r="F16" s="203" t="s">
        <v>17</v>
      </c>
      <c r="G16" s="36" t="s">
        <v>13</v>
      </c>
      <c r="H16" s="37" t="s">
        <v>13</v>
      </c>
      <c r="I16" s="39"/>
      <c r="J16" s="38"/>
      <c r="K16" s="416"/>
      <c r="L16" s="255"/>
      <c r="M16" s="256" t="str">
        <f t="shared" si="0"/>
        <v>... €</v>
      </c>
      <c r="N16" s="257" t="str">
        <f t="shared" si="1"/>
        <v>... €</v>
      </c>
      <c r="O16" s="258" t="e">
        <f t="shared" si="2"/>
        <v>#VALUE!</v>
      </c>
      <c r="P16" s="266"/>
      <c r="Q16" s="454">
        <v>0.27</v>
      </c>
      <c r="R16" s="454">
        <v>0.05</v>
      </c>
      <c r="S16" s="454">
        <v>0.03</v>
      </c>
      <c r="T16" s="453">
        <v>2.3E-2</v>
      </c>
      <c r="U16" s="25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</row>
    <row r="17" spans="1:46" s="40" customFormat="1" x14ac:dyDescent="0.35">
      <c r="A17" s="44"/>
      <c r="B17" s="491">
        <v>1.155</v>
      </c>
      <c r="C17" s="34" t="s">
        <v>117</v>
      </c>
      <c r="D17" s="225" t="s">
        <v>172</v>
      </c>
      <c r="E17" s="35" t="s">
        <v>115</v>
      </c>
      <c r="F17" s="203" t="s">
        <v>17</v>
      </c>
      <c r="G17" s="36" t="s">
        <v>13</v>
      </c>
      <c r="H17" s="37" t="s">
        <v>13</v>
      </c>
      <c r="I17" s="39"/>
      <c r="J17" s="38"/>
      <c r="K17" s="416"/>
      <c r="L17" s="255"/>
      <c r="M17" s="256" t="str">
        <f t="shared" si="0"/>
        <v>... €</v>
      </c>
      <c r="N17" s="257" t="str">
        <f t="shared" si="1"/>
        <v>... €</v>
      </c>
      <c r="O17" s="258" t="e">
        <f t="shared" si="2"/>
        <v>#VALUE!</v>
      </c>
      <c r="P17" s="266"/>
      <c r="Q17" s="453">
        <v>4.8000000000000001E-2</v>
      </c>
      <c r="R17" s="454">
        <v>7.0000000000000007E-2</v>
      </c>
      <c r="S17" s="454">
        <v>0.03</v>
      </c>
      <c r="T17" s="454">
        <v>0.02</v>
      </c>
      <c r="U17" s="25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</row>
    <row r="18" spans="1:46" s="40" customFormat="1" x14ac:dyDescent="0.25">
      <c r="A18" s="44"/>
      <c r="B18" s="491">
        <v>2.1</v>
      </c>
      <c r="C18" s="34" t="s">
        <v>118</v>
      </c>
      <c r="D18" s="225" t="s">
        <v>172</v>
      </c>
      <c r="E18" s="35" t="s">
        <v>115</v>
      </c>
      <c r="F18" s="203" t="s">
        <v>17</v>
      </c>
      <c r="G18" s="36" t="s">
        <v>13</v>
      </c>
      <c r="H18" s="37" t="s">
        <v>13</v>
      </c>
      <c r="I18" s="39"/>
      <c r="J18" s="38"/>
      <c r="K18" s="418"/>
      <c r="L18" s="260"/>
      <c r="M18" s="256" t="str">
        <f t="shared" si="0"/>
        <v>... €</v>
      </c>
      <c r="N18" s="257" t="str">
        <f t="shared" si="1"/>
        <v>... €</v>
      </c>
      <c r="O18" s="258" t="e">
        <f t="shared" si="2"/>
        <v>#VALUE!</v>
      </c>
      <c r="P18" s="266"/>
      <c r="Q18" s="453">
        <v>4.8000000000000001E-2</v>
      </c>
      <c r="R18" s="454">
        <v>0.09</v>
      </c>
      <c r="S18" s="454">
        <v>9.0000000000000011E-2</v>
      </c>
      <c r="T18" s="454">
        <v>0.08</v>
      </c>
      <c r="U18" s="263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</row>
    <row r="19" spans="1:46" s="40" customFormat="1" x14ac:dyDescent="0.35">
      <c r="A19" s="44"/>
      <c r="B19" s="491">
        <v>0.315</v>
      </c>
      <c r="C19" s="34" t="s">
        <v>119</v>
      </c>
      <c r="D19" s="225" t="s">
        <v>172</v>
      </c>
      <c r="E19" s="35" t="s">
        <v>120</v>
      </c>
      <c r="F19" s="203" t="s">
        <v>17</v>
      </c>
      <c r="G19" s="36" t="s">
        <v>13</v>
      </c>
      <c r="H19" s="37" t="s">
        <v>13</v>
      </c>
      <c r="I19" s="39"/>
      <c r="J19" s="38"/>
      <c r="K19" s="419"/>
      <c r="L19" s="261"/>
      <c r="M19" s="256" t="str">
        <f t="shared" si="0"/>
        <v>... €</v>
      </c>
      <c r="N19" s="257" t="str">
        <f t="shared" si="1"/>
        <v>... €</v>
      </c>
      <c r="O19" s="258" t="e">
        <f t="shared" si="2"/>
        <v>#VALUE!</v>
      </c>
      <c r="P19" s="266"/>
      <c r="Q19" s="454">
        <v>1.9</v>
      </c>
      <c r="R19" s="454">
        <v>0.65</v>
      </c>
      <c r="S19" s="454">
        <v>3</v>
      </c>
      <c r="T19" s="454">
        <v>2.5</v>
      </c>
      <c r="U19" s="266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</row>
    <row r="20" spans="1:46" s="40" customFormat="1" ht="13" x14ac:dyDescent="0.35">
      <c r="A20" s="44"/>
      <c r="B20" s="491">
        <v>0.94500000000000006</v>
      </c>
      <c r="C20" s="34" t="s">
        <v>119</v>
      </c>
      <c r="D20" s="225" t="s">
        <v>172</v>
      </c>
      <c r="E20" s="35" t="s">
        <v>121</v>
      </c>
      <c r="F20" s="203" t="s">
        <v>17</v>
      </c>
      <c r="G20" s="36" t="s">
        <v>13</v>
      </c>
      <c r="H20" s="37" t="s">
        <v>13</v>
      </c>
      <c r="I20" s="39"/>
      <c r="J20" s="38"/>
      <c r="K20" s="417"/>
      <c r="L20" s="264"/>
      <c r="M20" s="256" t="str">
        <f t="shared" si="0"/>
        <v>... €</v>
      </c>
      <c r="N20" s="257" t="str">
        <f t="shared" si="1"/>
        <v>... €</v>
      </c>
      <c r="O20" s="258" t="e">
        <f t="shared" si="2"/>
        <v>#VALUE!</v>
      </c>
      <c r="P20" s="266"/>
      <c r="Q20" s="454">
        <v>8</v>
      </c>
      <c r="R20" s="454">
        <v>1.2</v>
      </c>
      <c r="S20" s="454">
        <v>10.75</v>
      </c>
      <c r="T20" s="454">
        <v>9</v>
      </c>
      <c r="U20" s="253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</row>
    <row r="21" spans="1:46" s="40" customFormat="1" x14ac:dyDescent="0.35">
      <c r="A21" s="44"/>
      <c r="B21" s="491">
        <v>0.7350000000000001</v>
      </c>
      <c r="C21" s="34" t="s">
        <v>119</v>
      </c>
      <c r="D21" s="225" t="s">
        <v>172</v>
      </c>
      <c r="E21" s="35" t="s">
        <v>122</v>
      </c>
      <c r="F21" s="203" t="s">
        <v>17</v>
      </c>
      <c r="G21" s="36" t="s">
        <v>13</v>
      </c>
      <c r="H21" s="37" t="s">
        <v>13</v>
      </c>
      <c r="I21" s="39"/>
      <c r="J21" s="38"/>
      <c r="K21" s="415"/>
      <c r="L21" s="250"/>
      <c r="M21" s="256" t="str">
        <f t="shared" si="0"/>
        <v>... €</v>
      </c>
      <c r="N21" s="257" t="str">
        <f t="shared" si="1"/>
        <v>... €</v>
      </c>
      <c r="O21" s="258" t="e">
        <f t="shared" si="2"/>
        <v>#VALUE!</v>
      </c>
      <c r="P21" s="266"/>
      <c r="Q21" s="454">
        <v>0.01</v>
      </c>
      <c r="R21" s="454">
        <v>0.03</v>
      </c>
      <c r="S21" s="454">
        <v>0.03</v>
      </c>
      <c r="T21" s="453">
        <v>2.5000000000000001E-2</v>
      </c>
      <c r="U21" s="25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</row>
    <row r="22" spans="1:46" s="440" customFormat="1" ht="21" x14ac:dyDescent="0.35">
      <c r="A22" s="44"/>
      <c r="B22" s="491">
        <v>3.7800000000000002</v>
      </c>
      <c r="C22" s="34" t="s">
        <v>123</v>
      </c>
      <c r="D22" s="225" t="s">
        <v>172</v>
      </c>
      <c r="E22" s="35" t="s">
        <v>202</v>
      </c>
      <c r="F22" s="203" t="s">
        <v>17</v>
      </c>
      <c r="G22" s="36" t="s">
        <v>13</v>
      </c>
      <c r="H22" s="37" t="s">
        <v>13</v>
      </c>
      <c r="I22" s="39"/>
      <c r="J22" s="38"/>
      <c r="K22" s="418"/>
      <c r="L22" s="260"/>
      <c r="M22" s="256" t="str">
        <f t="shared" si="0"/>
        <v>... €</v>
      </c>
      <c r="N22" s="257" t="str">
        <f t="shared" si="1"/>
        <v>... €</v>
      </c>
      <c r="O22" s="258" t="e">
        <f t="shared" si="2"/>
        <v>#VALUE!</v>
      </c>
      <c r="P22" s="352"/>
      <c r="Q22" s="454">
        <v>0.02</v>
      </c>
      <c r="R22" s="454">
        <v>0.03</v>
      </c>
      <c r="S22" s="454">
        <v>0.02</v>
      </c>
      <c r="T22" s="454">
        <v>0.04</v>
      </c>
      <c r="U22" s="259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</row>
    <row r="23" spans="1:46" s="440" customFormat="1" ht="21" x14ac:dyDescent="0.35">
      <c r="A23" s="44"/>
      <c r="B23" s="491">
        <v>3.7800000000000002</v>
      </c>
      <c r="C23" s="34" t="s">
        <v>124</v>
      </c>
      <c r="D23" s="225" t="s">
        <v>172</v>
      </c>
      <c r="E23" s="35" t="s">
        <v>202</v>
      </c>
      <c r="F23" s="203" t="s">
        <v>17</v>
      </c>
      <c r="G23" s="36" t="s">
        <v>13</v>
      </c>
      <c r="H23" s="37" t="s">
        <v>13</v>
      </c>
      <c r="I23" s="39"/>
      <c r="J23" s="38"/>
      <c r="K23" s="418"/>
      <c r="L23" s="260"/>
      <c r="M23" s="256" t="str">
        <f t="shared" si="0"/>
        <v>... €</v>
      </c>
      <c r="N23" s="257" t="str">
        <f t="shared" si="1"/>
        <v>... €</v>
      </c>
      <c r="O23" s="258" t="e">
        <f t="shared" si="2"/>
        <v>#VALUE!</v>
      </c>
      <c r="P23" s="352"/>
      <c r="Q23" s="454">
        <v>0.02</v>
      </c>
      <c r="R23" s="454">
        <v>0.03</v>
      </c>
      <c r="S23" s="454">
        <v>0.02</v>
      </c>
      <c r="T23" s="454">
        <v>0.04</v>
      </c>
      <c r="U23" s="259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</row>
    <row r="24" spans="1:46" s="97" customFormat="1" x14ac:dyDescent="0.35">
      <c r="A24" s="44"/>
      <c r="B24" s="491">
        <v>3.96</v>
      </c>
      <c r="C24" s="34" t="s">
        <v>124</v>
      </c>
      <c r="D24" s="225" t="s">
        <v>172</v>
      </c>
      <c r="E24" s="35" t="s">
        <v>203</v>
      </c>
      <c r="F24" s="203" t="s">
        <v>17</v>
      </c>
      <c r="G24" s="36" t="s">
        <v>13</v>
      </c>
      <c r="H24" s="37" t="s">
        <v>13</v>
      </c>
      <c r="I24" s="39"/>
      <c r="J24" s="38"/>
      <c r="K24" s="418"/>
      <c r="L24" s="260"/>
      <c r="M24" s="256" t="str">
        <f t="shared" si="0"/>
        <v>... €</v>
      </c>
      <c r="N24" s="257" t="str">
        <f t="shared" si="1"/>
        <v>... €</v>
      </c>
      <c r="O24" s="258" t="e">
        <f t="shared" si="2"/>
        <v>#VALUE!</v>
      </c>
      <c r="P24" s="352"/>
      <c r="Q24" s="454">
        <v>2</v>
      </c>
      <c r="R24" s="454">
        <v>0.44999999999999996</v>
      </c>
      <c r="S24" s="454">
        <v>0.8</v>
      </c>
      <c r="T24" s="454">
        <v>1</v>
      </c>
      <c r="U24" s="259"/>
    </row>
    <row r="25" spans="1:46" s="441" customFormat="1" ht="21" x14ac:dyDescent="0.35">
      <c r="A25" s="44"/>
      <c r="B25" s="491">
        <v>4.2</v>
      </c>
      <c r="C25" s="34" t="s">
        <v>125</v>
      </c>
      <c r="D25" s="225" t="s">
        <v>172</v>
      </c>
      <c r="E25" s="35" t="s">
        <v>204</v>
      </c>
      <c r="F25" s="203" t="s">
        <v>17</v>
      </c>
      <c r="G25" s="36" t="s">
        <v>13</v>
      </c>
      <c r="H25" s="37" t="s">
        <v>13</v>
      </c>
      <c r="I25" s="39"/>
      <c r="J25" s="38"/>
      <c r="K25" s="418"/>
      <c r="L25" s="260"/>
      <c r="M25" s="256" t="str">
        <f t="shared" si="0"/>
        <v>... €</v>
      </c>
      <c r="N25" s="257" t="str">
        <f t="shared" si="1"/>
        <v>... €</v>
      </c>
      <c r="O25" s="258" t="e">
        <f t="shared" si="2"/>
        <v>#VALUE!</v>
      </c>
      <c r="P25" s="352"/>
      <c r="Q25" s="454">
        <v>0.02</v>
      </c>
      <c r="R25" s="454">
        <v>0.03</v>
      </c>
      <c r="S25" s="454">
        <v>0.03</v>
      </c>
      <c r="T25" s="454">
        <v>0.04</v>
      </c>
      <c r="U25" s="259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  <c r="AM25" s="446"/>
      <c r="AN25" s="446"/>
      <c r="AO25" s="446"/>
      <c r="AP25" s="446"/>
      <c r="AQ25" s="446"/>
      <c r="AR25" s="446"/>
      <c r="AS25" s="446"/>
      <c r="AT25" s="446"/>
    </row>
    <row r="26" spans="1:46" s="40" customFormat="1" ht="21" x14ac:dyDescent="0.35">
      <c r="A26" s="44"/>
      <c r="B26" s="491">
        <v>1.6800000000000002</v>
      </c>
      <c r="C26" s="34" t="s">
        <v>126</v>
      </c>
      <c r="D26" s="225" t="s">
        <v>172</v>
      </c>
      <c r="E26" s="35" t="s">
        <v>206</v>
      </c>
      <c r="F26" s="203" t="s">
        <v>17</v>
      </c>
      <c r="G26" s="36" t="s">
        <v>13</v>
      </c>
      <c r="H26" s="37" t="s">
        <v>13</v>
      </c>
      <c r="I26" s="39"/>
      <c r="J26" s="38"/>
      <c r="K26" s="417"/>
      <c r="L26" s="264"/>
      <c r="M26" s="256" t="str">
        <f t="shared" si="0"/>
        <v>... €</v>
      </c>
      <c r="N26" s="257" t="str">
        <f t="shared" si="1"/>
        <v>... €</v>
      </c>
      <c r="O26" s="258" t="e">
        <f t="shared" si="2"/>
        <v>#VALUE!</v>
      </c>
      <c r="P26" s="352"/>
      <c r="Q26" s="454">
        <v>0.25</v>
      </c>
      <c r="R26" s="454">
        <v>2</v>
      </c>
      <c r="S26" s="454">
        <v>0.7</v>
      </c>
      <c r="T26" s="454">
        <v>1.5</v>
      </c>
      <c r="U26" s="25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</row>
    <row r="27" spans="1:46" s="86" customFormat="1" ht="21" x14ac:dyDescent="0.25">
      <c r="A27" s="44"/>
      <c r="B27" s="491">
        <v>0.42000000000000004</v>
      </c>
      <c r="C27" s="34" t="s">
        <v>127</v>
      </c>
      <c r="D27" s="225" t="s">
        <v>172</v>
      </c>
      <c r="E27" s="35" t="s">
        <v>205</v>
      </c>
      <c r="F27" s="203" t="s">
        <v>17</v>
      </c>
      <c r="G27" s="36" t="s">
        <v>13</v>
      </c>
      <c r="H27" s="37" t="s">
        <v>13</v>
      </c>
      <c r="I27" s="39"/>
      <c r="J27" s="38"/>
      <c r="K27" s="415"/>
      <c r="L27" s="250"/>
      <c r="M27" s="256" t="str">
        <f t="shared" si="0"/>
        <v>... €</v>
      </c>
      <c r="N27" s="257" t="str">
        <f t="shared" si="1"/>
        <v>... €</v>
      </c>
      <c r="O27" s="258" t="e">
        <f t="shared" si="2"/>
        <v>#VALUE!</v>
      </c>
      <c r="P27" s="352"/>
      <c r="Q27" s="454">
        <v>0.2</v>
      </c>
      <c r="R27" s="454">
        <v>0.08</v>
      </c>
      <c r="S27" s="454">
        <v>0.1</v>
      </c>
      <c r="T27" s="454">
        <v>0.5</v>
      </c>
      <c r="U27" s="259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</row>
    <row r="28" spans="1:46" s="86" customFormat="1" ht="21" x14ac:dyDescent="0.25">
      <c r="A28" s="44"/>
      <c r="B28" s="491">
        <v>3.3600000000000003</v>
      </c>
      <c r="C28" s="34" t="s">
        <v>128</v>
      </c>
      <c r="D28" s="225" t="s">
        <v>172</v>
      </c>
      <c r="E28" s="35" t="s">
        <v>207</v>
      </c>
      <c r="F28" s="203" t="s">
        <v>17</v>
      </c>
      <c r="G28" s="36" t="s">
        <v>13</v>
      </c>
      <c r="H28" s="37" t="s">
        <v>13</v>
      </c>
      <c r="I28" s="39"/>
      <c r="J28" s="38"/>
      <c r="K28" s="418"/>
      <c r="L28" s="260"/>
      <c r="M28" s="256" t="str">
        <f t="shared" si="0"/>
        <v>... €</v>
      </c>
      <c r="N28" s="257" t="str">
        <f t="shared" si="1"/>
        <v>... €</v>
      </c>
      <c r="O28" s="258" t="e">
        <f t="shared" si="2"/>
        <v>#VALUE!</v>
      </c>
      <c r="P28" s="352"/>
      <c r="Q28" s="454">
        <v>1.7999999999999999E-2</v>
      </c>
      <c r="R28" s="454">
        <v>0.03</v>
      </c>
      <c r="S28" s="454">
        <v>0.02</v>
      </c>
      <c r="T28" s="454">
        <v>0.03</v>
      </c>
      <c r="U28" s="259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</row>
    <row r="29" spans="1:46" s="86" customFormat="1" ht="21" x14ac:dyDescent="0.25">
      <c r="A29" s="44"/>
      <c r="B29" s="491">
        <v>4.2</v>
      </c>
      <c r="C29" s="34" t="s">
        <v>128</v>
      </c>
      <c r="D29" s="225" t="s">
        <v>172</v>
      </c>
      <c r="E29" s="35" t="s">
        <v>208</v>
      </c>
      <c r="F29" s="203" t="s">
        <v>17</v>
      </c>
      <c r="G29" s="36" t="s">
        <v>13</v>
      </c>
      <c r="H29" s="37" t="s">
        <v>13</v>
      </c>
      <c r="I29" s="39"/>
      <c r="J29" s="38"/>
      <c r="K29" s="418"/>
      <c r="L29" s="260"/>
      <c r="M29" s="256" t="str">
        <f t="shared" si="0"/>
        <v>... €</v>
      </c>
      <c r="N29" s="257" t="str">
        <f t="shared" si="1"/>
        <v>... €</v>
      </c>
      <c r="O29" s="258" t="e">
        <f t="shared" si="2"/>
        <v>#VALUE!</v>
      </c>
      <c r="P29" s="352"/>
      <c r="Q29" s="454">
        <v>6.2</v>
      </c>
      <c r="R29" s="454">
        <v>0.18</v>
      </c>
      <c r="S29" s="454">
        <v>5</v>
      </c>
      <c r="T29" s="454">
        <v>4</v>
      </c>
      <c r="U29" s="259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</row>
    <row r="30" spans="1:46" s="181" customFormat="1" ht="15" customHeight="1" x14ac:dyDescent="0.3">
      <c r="A30" s="44"/>
      <c r="B30" s="492"/>
      <c r="C30" s="51"/>
      <c r="D30" s="217"/>
      <c r="E30" s="15"/>
      <c r="F30" s="15"/>
      <c r="G30" s="179"/>
      <c r="H30" s="180"/>
      <c r="I30" s="46"/>
      <c r="J30" s="38"/>
      <c r="K30" s="418"/>
      <c r="L30" s="260"/>
      <c r="M30" s="260"/>
      <c r="N30" s="260"/>
      <c r="O30" s="260"/>
      <c r="P30" s="260"/>
      <c r="Q30" s="360"/>
      <c r="R30" s="360"/>
      <c r="S30" s="360"/>
      <c r="T30" s="360"/>
      <c r="U30" s="263"/>
    </row>
    <row r="31" spans="1:46" s="44" customFormat="1" ht="15" customHeight="1" x14ac:dyDescent="0.35">
      <c r="B31" s="489"/>
      <c r="C31" s="20" t="s">
        <v>14</v>
      </c>
      <c r="D31" s="216"/>
      <c r="E31" s="21"/>
      <c r="F31" s="21"/>
      <c r="G31" s="45"/>
      <c r="H31" s="21"/>
      <c r="I31" s="50"/>
      <c r="J31" s="31"/>
      <c r="K31" s="418"/>
      <c r="L31" s="260"/>
      <c r="M31" s="397"/>
      <c r="N31" s="398"/>
      <c r="O31" s="260"/>
      <c r="P31" s="260"/>
      <c r="Q31" s="389"/>
      <c r="R31" s="389"/>
      <c r="S31" s="389"/>
      <c r="T31" s="389"/>
      <c r="U31" s="266"/>
      <c r="V31" s="47"/>
      <c r="W31" s="47"/>
      <c r="X31" s="47"/>
      <c r="Y31" s="47"/>
    </row>
    <row r="32" spans="1:46" s="25" customFormat="1" ht="31.5" x14ac:dyDescent="0.35">
      <c r="A32" s="44"/>
      <c r="B32" s="490"/>
      <c r="C32" s="27" t="s">
        <v>6</v>
      </c>
      <c r="D32" s="27" t="s">
        <v>171</v>
      </c>
      <c r="E32" s="28" t="s">
        <v>7</v>
      </c>
      <c r="F32" s="52" t="s">
        <v>192</v>
      </c>
      <c r="G32" s="29" t="s">
        <v>15</v>
      </c>
      <c r="H32" s="53" t="s">
        <v>16</v>
      </c>
      <c r="I32" s="30" t="s">
        <v>9</v>
      </c>
      <c r="J32" s="38"/>
      <c r="K32" s="418"/>
      <c r="L32" s="260"/>
      <c r="M32" s="251" t="s">
        <v>10</v>
      </c>
      <c r="N32" s="252" t="s">
        <v>11</v>
      </c>
      <c r="O32" s="260"/>
      <c r="P32" s="260"/>
      <c r="Q32" s="254" t="s">
        <v>15</v>
      </c>
      <c r="R32" s="254" t="s">
        <v>15</v>
      </c>
      <c r="S32" s="254" t="s">
        <v>15</v>
      </c>
      <c r="T32" s="254" t="s">
        <v>15</v>
      </c>
      <c r="U32" s="253"/>
      <c r="V32" s="32"/>
      <c r="W32" s="32"/>
    </row>
    <row r="33" spans="1:46" s="40" customFormat="1" ht="15" customHeight="1" x14ac:dyDescent="0.35">
      <c r="A33" s="44"/>
      <c r="B33" s="491">
        <v>0.63</v>
      </c>
      <c r="C33" s="34" t="s">
        <v>103</v>
      </c>
      <c r="D33" s="225" t="s">
        <v>172</v>
      </c>
      <c r="E33" s="35" t="s">
        <v>130</v>
      </c>
      <c r="F33" s="197">
        <v>50</v>
      </c>
      <c r="G33" s="182" t="s">
        <v>18</v>
      </c>
      <c r="H33" s="183" t="s">
        <v>18</v>
      </c>
      <c r="I33" s="387" t="e">
        <f>F33-F33*H33</f>
        <v>#VALUE!</v>
      </c>
      <c r="J33" s="38"/>
      <c r="K33" s="418"/>
      <c r="L33" s="260"/>
      <c r="M33" s="256" t="e">
        <f>I33</f>
        <v>#VALUE!</v>
      </c>
      <c r="N33" s="257" t="e">
        <f>M33</f>
        <v>#VALUE!</v>
      </c>
      <c r="O33" s="258" t="e">
        <f t="shared" ref="O33:O46" si="3">H33-G33</f>
        <v>#VALUE!</v>
      </c>
      <c r="P33" s="259"/>
      <c r="Q33" s="456">
        <v>0.88</v>
      </c>
      <c r="R33" s="456">
        <v>0.91</v>
      </c>
      <c r="S33" s="456">
        <v>0.86499999999999999</v>
      </c>
      <c r="T33" s="456">
        <v>0.88600000000000001</v>
      </c>
      <c r="U33" s="25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</row>
    <row r="34" spans="1:46" s="40" customFormat="1" ht="21" x14ac:dyDescent="0.35">
      <c r="A34" s="44"/>
      <c r="B34" s="491">
        <v>0.01</v>
      </c>
      <c r="C34" s="34" t="s">
        <v>103</v>
      </c>
      <c r="D34" s="225" t="s">
        <v>172</v>
      </c>
      <c r="E34" s="35" t="s">
        <v>201</v>
      </c>
      <c r="F34" s="198" t="s">
        <v>17</v>
      </c>
      <c r="G34" s="182" t="s">
        <v>18</v>
      </c>
      <c r="H34" s="183" t="s">
        <v>18</v>
      </c>
      <c r="I34" s="184" t="s">
        <v>17</v>
      </c>
      <c r="J34" s="38"/>
      <c r="K34" s="418"/>
      <c r="L34" s="260"/>
      <c r="M34" s="268" t="str">
        <f>H34</f>
        <v>...%</v>
      </c>
      <c r="N34" s="269" t="e">
        <f>1-(1*H34)</f>
        <v>#VALUE!</v>
      </c>
      <c r="O34" s="258" t="e">
        <f t="shared" si="3"/>
        <v>#VALUE!</v>
      </c>
      <c r="P34" s="344"/>
      <c r="Q34" s="456">
        <v>0.88</v>
      </c>
      <c r="R34" s="456">
        <v>0.91</v>
      </c>
      <c r="S34" s="456">
        <v>0.86499999999999999</v>
      </c>
      <c r="T34" s="456">
        <v>0.88600000000000001</v>
      </c>
      <c r="U34" s="25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</row>
    <row r="35" spans="1:46" s="40" customFormat="1" ht="21" x14ac:dyDescent="0.35">
      <c r="A35" s="44"/>
      <c r="B35" s="491">
        <v>0.1</v>
      </c>
      <c r="C35" s="48" t="s">
        <v>175</v>
      </c>
      <c r="D35" s="225" t="s">
        <v>172</v>
      </c>
      <c r="E35" s="35" t="s">
        <v>114</v>
      </c>
      <c r="F35" s="197">
        <v>120</v>
      </c>
      <c r="G35" s="182" t="s">
        <v>18</v>
      </c>
      <c r="H35" s="183" t="s">
        <v>18</v>
      </c>
      <c r="I35" s="37" t="e">
        <f>F35-F35*H35</f>
        <v>#VALUE!</v>
      </c>
      <c r="J35" s="38"/>
      <c r="K35" s="418"/>
      <c r="L35" s="282"/>
      <c r="M35" s="256" t="e">
        <f>I35</f>
        <v>#VALUE!</v>
      </c>
      <c r="N35" s="257" t="e">
        <f>M35</f>
        <v>#VALUE!</v>
      </c>
      <c r="O35" s="258" t="e">
        <f t="shared" si="3"/>
        <v>#VALUE!</v>
      </c>
      <c r="P35" s="259"/>
      <c r="Q35" s="456">
        <v>0.91220000000000001</v>
      </c>
      <c r="R35" s="456">
        <v>0.9</v>
      </c>
      <c r="S35" s="456">
        <v>0.90500000000000003</v>
      </c>
      <c r="T35" s="456">
        <v>0.90400000000000003</v>
      </c>
      <c r="U35" s="25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</row>
    <row r="36" spans="1:46" s="40" customFormat="1" ht="21" x14ac:dyDescent="0.35">
      <c r="A36" s="44"/>
      <c r="B36" s="491">
        <v>0.1</v>
      </c>
      <c r="C36" s="48" t="s">
        <v>175</v>
      </c>
      <c r="D36" s="225" t="s">
        <v>172</v>
      </c>
      <c r="E36" s="35" t="s">
        <v>130</v>
      </c>
      <c r="F36" s="197">
        <v>102</v>
      </c>
      <c r="G36" s="182" t="s">
        <v>18</v>
      </c>
      <c r="H36" s="183" t="s">
        <v>18</v>
      </c>
      <c r="I36" s="37" t="e">
        <f>F36-F36*H36</f>
        <v>#VALUE!</v>
      </c>
      <c r="J36" s="38"/>
      <c r="K36" s="418"/>
      <c r="L36" s="261"/>
      <c r="M36" s="256" t="e">
        <f>I36</f>
        <v>#VALUE!</v>
      </c>
      <c r="N36" s="257" t="e">
        <f>M36</f>
        <v>#VALUE!</v>
      </c>
      <c r="O36" s="258" t="e">
        <f t="shared" si="3"/>
        <v>#VALUE!</v>
      </c>
      <c r="P36" s="259"/>
      <c r="Q36" s="456">
        <v>0.91220000000000001</v>
      </c>
      <c r="R36" s="456">
        <v>0.9</v>
      </c>
      <c r="S36" s="456">
        <v>0.90500000000000003</v>
      </c>
      <c r="T36" s="456">
        <v>0.90400000000000003</v>
      </c>
      <c r="U36" s="271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</row>
    <row r="37" spans="1:46" s="40" customFormat="1" ht="21" x14ac:dyDescent="0.35">
      <c r="A37" s="44"/>
      <c r="B37" s="491">
        <v>0.01</v>
      </c>
      <c r="C37" s="34" t="s">
        <v>129</v>
      </c>
      <c r="D37" s="225" t="s">
        <v>172</v>
      </c>
      <c r="E37" s="35" t="s">
        <v>201</v>
      </c>
      <c r="F37" s="198" t="s">
        <v>17</v>
      </c>
      <c r="G37" s="182" t="s">
        <v>18</v>
      </c>
      <c r="H37" s="183" t="s">
        <v>18</v>
      </c>
      <c r="I37" s="184" t="s">
        <v>17</v>
      </c>
      <c r="J37" s="38"/>
      <c r="K37" s="418"/>
      <c r="L37" s="240"/>
      <c r="M37" s="268" t="str">
        <f>H37</f>
        <v>...%</v>
      </c>
      <c r="N37" s="269" t="e">
        <f>1-(1*H37)</f>
        <v>#VALUE!</v>
      </c>
      <c r="O37" s="258" t="e">
        <f t="shared" si="3"/>
        <v>#VALUE!</v>
      </c>
      <c r="P37" s="259"/>
      <c r="Q37" s="456">
        <v>0.91220000000000001</v>
      </c>
      <c r="R37" s="456">
        <v>0.9</v>
      </c>
      <c r="S37" s="456">
        <v>0.90500000000000003</v>
      </c>
      <c r="T37" s="456">
        <v>0.90400000000000003</v>
      </c>
      <c r="U37" s="271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</row>
    <row r="38" spans="1:46" s="40" customFormat="1" ht="21" x14ac:dyDescent="0.35">
      <c r="A38" s="44"/>
      <c r="B38" s="491">
        <v>0.1</v>
      </c>
      <c r="C38" s="48" t="s">
        <v>176</v>
      </c>
      <c r="D38" s="225" t="s">
        <v>172</v>
      </c>
      <c r="E38" s="35" t="s">
        <v>131</v>
      </c>
      <c r="F38" s="197">
        <v>115</v>
      </c>
      <c r="G38" s="182" t="s">
        <v>18</v>
      </c>
      <c r="H38" s="183" t="s">
        <v>18</v>
      </c>
      <c r="I38" s="37" t="e">
        <f>F38-F38*H38</f>
        <v>#VALUE!</v>
      </c>
      <c r="J38" s="38"/>
      <c r="K38" s="418"/>
      <c r="L38" s="291"/>
      <c r="M38" s="256" t="e">
        <f>I38</f>
        <v>#VALUE!</v>
      </c>
      <c r="N38" s="257" t="e">
        <f>M38</f>
        <v>#VALUE!</v>
      </c>
      <c r="O38" s="258" t="e">
        <f t="shared" si="3"/>
        <v>#VALUE!</v>
      </c>
      <c r="P38" s="259"/>
      <c r="Q38" s="456">
        <v>0.68200000000000005</v>
      </c>
      <c r="R38" s="456">
        <v>0.68200000000000005</v>
      </c>
      <c r="S38" s="456">
        <v>0.51</v>
      </c>
      <c r="T38" s="456">
        <v>0.65700000000000003</v>
      </c>
      <c r="U38" s="276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</row>
    <row r="39" spans="1:46" s="40" customFormat="1" ht="21" x14ac:dyDescent="0.35">
      <c r="A39" s="44"/>
      <c r="B39" s="491">
        <v>0.1</v>
      </c>
      <c r="C39" s="48" t="s">
        <v>176</v>
      </c>
      <c r="D39" s="225" t="s">
        <v>172</v>
      </c>
      <c r="E39" s="35" t="s">
        <v>130</v>
      </c>
      <c r="F39" s="197">
        <v>75</v>
      </c>
      <c r="G39" s="182" t="s">
        <v>18</v>
      </c>
      <c r="H39" s="183" t="s">
        <v>18</v>
      </c>
      <c r="I39" s="37" t="e">
        <f>F39-F39*H39</f>
        <v>#VALUE!</v>
      </c>
      <c r="J39" s="38"/>
      <c r="K39" s="418"/>
      <c r="L39" s="291"/>
      <c r="M39" s="256" t="e">
        <f>I39</f>
        <v>#VALUE!</v>
      </c>
      <c r="N39" s="257" t="e">
        <f>M39</f>
        <v>#VALUE!</v>
      </c>
      <c r="O39" s="258" t="e">
        <f t="shared" si="3"/>
        <v>#VALUE!</v>
      </c>
      <c r="P39" s="259"/>
      <c r="Q39" s="456">
        <v>0.68200000000000005</v>
      </c>
      <c r="R39" s="456">
        <v>0.68200000000000005</v>
      </c>
      <c r="S39" s="456">
        <v>0.51</v>
      </c>
      <c r="T39" s="456">
        <v>0.65700000000000003</v>
      </c>
      <c r="U39" s="277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</row>
    <row r="40" spans="1:46" s="40" customFormat="1" ht="21" x14ac:dyDescent="0.35">
      <c r="A40" s="44"/>
      <c r="B40" s="491">
        <v>0.01</v>
      </c>
      <c r="C40" s="34" t="s">
        <v>173</v>
      </c>
      <c r="D40" s="225" t="s">
        <v>172</v>
      </c>
      <c r="E40" s="35" t="s">
        <v>201</v>
      </c>
      <c r="F40" s="198" t="s">
        <v>17</v>
      </c>
      <c r="G40" s="182" t="s">
        <v>18</v>
      </c>
      <c r="H40" s="183" t="s">
        <v>18</v>
      </c>
      <c r="I40" s="184" t="s">
        <v>17</v>
      </c>
      <c r="J40" s="38"/>
      <c r="K40" s="418"/>
      <c r="L40" s="291"/>
      <c r="M40" s="268" t="str">
        <f>H40</f>
        <v>...%</v>
      </c>
      <c r="N40" s="269" t="e">
        <f>1-(1*H40)</f>
        <v>#VALUE!</v>
      </c>
      <c r="O40" s="258" t="e">
        <f t="shared" si="3"/>
        <v>#VALUE!</v>
      </c>
      <c r="P40" s="259"/>
      <c r="Q40" s="456">
        <v>0.68200000000000005</v>
      </c>
      <c r="R40" s="456">
        <v>0.68200000000000005</v>
      </c>
      <c r="S40" s="456">
        <v>0.51</v>
      </c>
      <c r="T40" s="456">
        <v>0.65700000000000003</v>
      </c>
      <c r="U40" s="253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</row>
    <row r="41" spans="1:46" s="40" customFormat="1" ht="21" x14ac:dyDescent="0.35">
      <c r="A41" s="44"/>
      <c r="B41" s="491">
        <v>0.56000000000000005</v>
      </c>
      <c r="C41" s="48" t="s">
        <v>177</v>
      </c>
      <c r="D41" s="225" t="s">
        <v>172</v>
      </c>
      <c r="E41" s="35" t="s">
        <v>130</v>
      </c>
      <c r="F41" s="197">
        <v>18</v>
      </c>
      <c r="G41" s="182" t="s">
        <v>18</v>
      </c>
      <c r="H41" s="183" t="s">
        <v>18</v>
      </c>
      <c r="I41" s="37" t="e">
        <f>F41-F41*H41</f>
        <v>#VALUE!</v>
      </c>
      <c r="J41" s="38"/>
      <c r="K41" s="418"/>
      <c r="L41" s="291"/>
      <c r="M41" s="256" t="e">
        <f>I41</f>
        <v>#VALUE!</v>
      </c>
      <c r="N41" s="257" t="e">
        <f>M41</f>
        <v>#VALUE!</v>
      </c>
      <c r="O41" s="258" t="e">
        <f t="shared" si="3"/>
        <v>#VALUE!</v>
      </c>
      <c r="P41" s="259"/>
      <c r="Q41" s="456">
        <v>0.61</v>
      </c>
      <c r="R41" s="456">
        <v>0.4</v>
      </c>
      <c r="S41" s="456">
        <v>0.4</v>
      </c>
      <c r="T41" s="456">
        <v>0.4</v>
      </c>
      <c r="U41" s="277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</row>
    <row r="42" spans="1:46" s="40" customFormat="1" ht="21" x14ac:dyDescent="0.35">
      <c r="A42" s="44"/>
      <c r="B42" s="491">
        <v>0.01</v>
      </c>
      <c r="C42" s="48" t="s">
        <v>132</v>
      </c>
      <c r="D42" s="225" t="s">
        <v>172</v>
      </c>
      <c r="E42" s="35" t="s">
        <v>201</v>
      </c>
      <c r="F42" s="198" t="s">
        <v>17</v>
      </c>
      <c r="G42" s="182" t="s">
        <v>18</v>
      </c>
      <c r="H42" s="183" t="s">
        <v>18</v>
      </c>
      <c r="I42" s="184" t="s">
        <v>17</v>
      </c>
      <c r="J42" s="38"/>
      <c r="K42" s="418"/>
      <c r="L42" s="299"/>
      <c r="M42" s="268" t="str">
        <f>H42</f>
        <v>...%</v>
      </c>
      <c r="N42" s="269" t="e">
        <f>1-(1*H42)</f>
        <v>#VALUE!</v>
      </c>
      <c r="O42" s="258" t="e">
        <f t="shared" si="3"/>
        <v>#VALUE!</v>
      </c>
      <c r="P42" s="259"/>
      <c r="Q42" s="456">
        <v>0.61</v>
      </c>
      <c r="R42" s="456">
        <v>0.4</v>
      </c>
      <c r="S42" s="456">
        <v>0.4</v>
      </c>
      <c r="T42" s="456">
        <v>0.4</v>
      </c>
      <c r="U42" s="295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</row>
    <row r="43" spans="1:46" s="40" customFormat="1" x14ac:dyDescent="0.35">
      <c r="A43" s="44"/>
      <c r="B43" s="491">
        <v>0.1</v>
      </c>
      <c r="C43" s="48" t="s">
        <v>174</v>
      </c>
      <c r="D43" s="225" t="s">
        <v>172</v>
      </c>
      <c r="E43" s="35" t="s">
        <v>130</v>
      </c>
      <c r="F43" s="197">
        <v>32.1</v>
      </c>
      <c r="G43" s="182" t="s">
        <v>18</v>
      </c>
      <c r="H43" s="183" t="s">
        <v>18</v>
      </c>
      <c r="I43" s="37" t="e">
        <f>F43-F43*H43</f>
        <v>#VALUE!</v>
      </c>
      <c r="J43" s="38"/>
      <c r="K43" s="418"/>
      <c r="L43" s="302"/>
      <c r="M43" s="256" t="e">
        <f>I43</f>
        <v>#VALUE!</v>
      </c>
      <c r="N43" s="257" t="e">
        <f>M43</f>
        <v>#VALUE!</v>
      </c>
      <c r="O43" s="258" t="e">
        <f t="shared" si="3"/>
        <v>#VALUE!</v>
      </c>
      <c r="P43" s="259"/>
      <c r="Q43" s="456">
        <v>0.77</v>
      </c>
      <c r="R43" s="456">
        <v>0.77</v>
      </c>
      <c r="S43" s="456">
        <v>0.77459999999999996</v>
      </c>
      <c r="T43" s="456">
        <v>0.77459999999999996</v>
      </c>
      <c r="U43" s="297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</row>
    <row r="44" spans="1:46" s="40" customFormat="1" ht="21" x14ac:dyDescent="0.35">
      <c r="A44" s="44"/>
      <c r="B44" s="491">
        <v>0.01</v>
      </c>
      <c r="C44" s="48" t="s">
        <v>133</v>
      </c>
      <c r="D44" s="225" t="s">
        <v>172</v>
      </c>
      <c r="E44" s="35" t="s">
        <v>201</v>
      </c>
      <c r="F44" s="198" t="s">
        <v>17</v>
      </c>
      <c r="G44" s="182" t="s">
        <v>18</v>
      </c>
      <c r="H44" s="183" t="s">
        <v>18</v>
      </c>
      <c r="I44" s="184" t="s">
        <v>17</v>
      </c>
      <c r="J44" s="38"/>
      <c r="K44" s="418"/>
      <c r="L44" s="302"/>
      <c r="M44" s="268" t="str">
        <f>H44</f>
        <v>...%</v>
      </c>
      <c r="N44" s="269" t="e">
        <f>1-(1*H44)</f>
        <v>#VALUE!</v>
      </c>
      <c r="O44" s="258" t="e">
        <f t="shared" si="3"/>
        <v>#VALUE!</v>
      </c>
      <c r="P44" s="259"/>
      <c r="Q44" s="456">
        <v>0.77</v>
      </c>
      <c r="R44" s="456">
        <v>0.77</v>
      </c>
      <c r="S44" s="456">
        <v>0.77459999999999996</v>
      </c>
      <c r="T44" s="456">
        <v>0.77459999999999996</v>
      </c>
      <c r="U44" s="27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</row>
    <row r="45" spans="1:46" s="40" customFormat="1" ht="21" x14ac:dyDescent="0.35">
      <c r="A45" s="44"/>
      <c r="B45" s="491">
        <v>0.1</v>
      </c>
      <c r="C45" s="48" t="s">
        <v>178</v>
      </c>
      <c r="D45" s="225" t="s">
        <v>172</v>
      </c>
      <c r="E45" s="35" t="s">
        <v>130</v>
      </c>
      <c r="F45" s="197">
        <v>80</v>
      </c>
      <c r="G45" s="182" t="s">
        <v>18</v>
      </c>
      <c r="H45" s="183" t="s">
        <v>18</v>
      </c>
      <c r="I45" s="37" t="e">
        <f>F45-F45*H45</f>
        <v>#VALUE!</v>
      </c>
      <c r="J45" s="38"/>
      <c r="K45" s="418"/>
      <c r="L45" s="309"/>
      <c r="M45" s="256" t="e">
        <f>I45</f>
        <v>#VALUE!</v>
      </c>
      <c r="N45" s="257" t="e">
        <f>M45</f>
        <v>#VALUE!</v>
      </c>
      <c r="O45" s="258" t="e">
        <f t="shared" si="3"/>
        <v>#VALUE!</v>
      </c>
      <c r="P45" s="259"/>
      <c r="Q45" s="456">
        <v>0.9</v>
      </c>
      <c r="R45" s="456">
        <v>0.88</v>
      </c>
      <c r="S45" s="456">
        <v>0.88959999999999995</v>
      </c>
      <c r="T45" s="456">
        <v>0.92</v>
      </c>
      <c r="U45" s="27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</row>
    <row r="46" spans="1:46" s="40" customFormat="1" ht="21" x14ac:dyDescent="0.35">
      <c r="A46" s="44"/>
      <c r="B46" s="491">
        <v>0.01</v>
      </c>
      <c r="C46" s="34" t="s">
        <v>134</v>
      </c>
      <c r="D46" s="225" t="s">
        <v>172</v>
      </c>
      <c r="E46" s="35" t="s">
        <v>201</v>
      </c>
      <c r="F46" s="198" t="s">
        <v>17</v>
      </c>
      <c r="G46" s="182" t="s">
        <v>18</v>
      </c>
      <c r="H46" s="183" t="s">
        <v>18</v>
      </c>
      <c r="I46" s="184" t="s">
        <v>17</v>
      </c>
      <c r="J46" s="38"/>
      <c r="K46" s="418"/>
      <c r="L46" s="309"/>
      <c r="M46" s="268" t="str">
        <f>H46</f>
        <v>...%</v>
      </c>
      <c r="N46" s="269" t="e">
        <f>1-(1*H46)</f>
        <v>#VALUE!</v>
      </c>
      <c r="O46" s="258" t="e">
        <f t="shared" si="3"/>
        <v>#VALUE!</v>
      </c>
      <c r="P46" s="259"/>
      <c r="Q46" s="456">
        <v>0.9</v>
      </c>
      <c r="R46" s="456">
        <v>0.88</v>
      </c>
      <c r="S46" s="456">
        <v>0.88959999999999995</v>
      </c>
      <c r="T46" s="456">
        <v>0.92</v>
      </c>
      <c r="U46" s="27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</row>
    <row r="47" spans="1:46" s="40" customFormat="1" ht="15" customHeight="1" x14ac:dyDescent="0.35">
      <c r="A47" s="44"/>
      <c r="B47" s="491">
        <v>0.28000000000000003</v>
      </c>
      <c r="C47" s="34" t="s">
        <v>165</v>
      </c>
      <c r="D47" s="225" t="s">
        <v>172</v>
      </c>
      <c r="E47" s="35" t="s">
        <v>130</v>
      </c>
      <c r="F47" s="197">
        <v>90</v>
      </c>
      <c r="G47" s="182" t="s">
        <v>18</v>
      </c>
      <c r="H47" s="183" t="s">
        <v>18</v>
      </c>
      <c r="I47" s="37" t="e">
        <f>F47-F47*H47</f>
        <v>#VALUE!</v>
      </c>
      <c r="J47" s="38"/>
      <c r="K47" s="418"/>
      <c r="L47" s="309"/>
      <c r="M47" s="256" t="e">
        <f>I47</f>
        <v>#VALUE!</v>
      </c>
      <c r="N47" s="257" t="e">
        <f>M47</f>
        <v>#VALUE!</v>
      </c>
      <c r="O47" s="258" t="e">
        <f t="shared" ref="O47:O56" si="4">H47-G47</f>
        <v>#VALUE!</v>
      </c>
      <c r="P47" s="259"/>
      <c r="Q47" s="456">
        <v>0.93500000000000005</v>
      </c>
      <c r="R47" s="456">
        <v>0.93500000000000005</v>
      </c>
      <c r="S47" s="456">
        <v>0.9415</v>
      </c>
      <c r="T47" s="456">
        <v>0.94399999999999995</v>
      </c>
      <c r="U47" s="279"/>
      <c r="V47" s="447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</row>
    <row r="48" spans="1:46" s="40" customFormat="1" ht="21" x14ac:dyDescent="0.35">
      <c r="A48" s="44"/>
      <c r="B48" s="491">
        <v>0.01</v>
      </c>
      <c r="C48" s="34" t="s">
        <v>135</v>
      </c>
      <c r="D48" s="225" t="s">
        <v>172</v>
      </c>
      <c r="E48" s="35" t="s">
        <v>201</v>
      </c>
      <c r="F48" s="198" t="s">
        <v>17</v>
      </c>
      <c r="G48" s="182" t="s">
        <v>18</v>
      </c>
      <c r="H48" s="183" t="s">
        <v>18</v>
      </c>
      <c r="I48" s="184" t="s">
        <v>17</v>
      </c>
      <c r="J48" s="38"/>
      <c r="K48" s="418"/>
      <c r="L48" s="309"/>
      <c r="M48" s="268" t="str">
        <f>H48</f>
        <v>...%</v>
      </c>
      <c r="N48" s="269" t="e">
        <f>1-(1*H48)</f>
        <v>#VALUE!</v>
      </c>
      <c r="O48" s="258" t="e">
        <f t="shared" si="4"/>
        <v>#VALUE!</v>
      </c>
      <c r="P48" s="259"/>
      <c r="Q48" s="456">
        <v>0.93500000000000005</v>
      </c>
      <c r="R48" s="456">
        <v>0.93500000000000005</v>
      </c>
      <c r="S48" s="456">
        <v>0.9415</v>
      </c>
      <c r="T48" s="456">
        <v>0.94399999999999995</v>
      </c>
      <c r="U48" s="279"/>
      <c r="V48" s="447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</row>
    <row r="49" spans="1:46" s="40" customFormat="1" ht="15" customHeight="1" x14ac:dyDescent="0.35">
      <c r="A49" s="44"/>
      <c r="B49" s="491">
        <v>0.35000000000000003</v>
      </c>
      <c r="C49" s="34" t="s">
        <v>166</v>
      </c>
      <c r="D49" s="225" t="s">
        <v>172</v>
      </c>
      <c r="E49" s="35" t="s">
        <v>130</v>
      </c>
      <c r="F49" s="197">
        <v>96</v>
      </c>
      <c r="G49" s="182" t="s">
        <v>18</v>
      </c>
      <c r="H49" s="183" t="s">
        <v>18</v>
      </c>
      <c r="I49" s="37" t="e">
        <f>F49-F49*H49</f>
        <v>#VALUE!</v>
      </c>
      <c r="J49" s="38"/>
      <c r="K49" s="418"/>
      <c r="L49" s="309"/>
      <c r="M49" s="256" t="e">
        <f>I49</f>
        <v>#VALUE!</v>
      </c>
      <c r="N49" s="257" t="e">
        <f>M49</f>
        <v>#VALUE!</v>
      </c>
      <c r="O49" s="258" t="e">
        <f t="shared" si="4"/>
        <v>#VALUE!</v>
      </c>
      <c r="P49" s="259"/>
      <c r="Q49" s="456">
        <v>0.91759999999999997</v>
      </c>
      <c r="R49" s="456">
        <v>0.92</v>
      </c>
      <c r="S49" s="456">
        <v>0.91759999999999997</v>
      </c>
      <c r="T49" s="456">
        <v>0.92710000000000004</v>
      </c>
      <c r="U49" s="279"/>
      <c r="V49" s="447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</row>
    <row r="50" spans="1:46" s="40" customFormat="1" ht="21" x14ac:dyDescent="0.35">
      <c r="A50" s="44"/>
      <c r="B50" s="491">
        <v>0.01</v>
      </c>
      <c r="C50" s="34" t="s">
        <v>136</v>
      </c>
      <c r="D50" s="225" t="s">
        <v>172</v>
      </c>
      <c r="E50" s="35" t="s">
        <v>201</v>
      </c>
      <c r="F50" s="198" t="s">
        <v>17</v>
      </c>
      <c r="G50" s="182" t="s">
        <v>18</v>
      </c>
      <c r="H50" s="183" t="s">
        <v>18</v>
      </c>
      <c r="I50" s="184" t="s">
        <v>17</v>
      </c>
      <c r="J50" s="38"/>
      <c r="K50" s="418"/>
      <c r="L50" s="309"/>
      <c r="M50" s="268" t="str">
        <f>H50</f>
        <v>...%</v>
      </c>
      <c r="N50" s="269" t="e">
        <f>1-(1*H50)</f>
        <v>#VALUE!</v>
      </c>
      <c r="O50" s="258" t="e">
        <f t="shared" si="4"/>
        <v>#VALUE!</v>
      </c>
      <c r="P50" s="259"/>
      <c r="Q50" s="456">
        <v>0.91759999999999997</v>
      </c>
      <c r="R50" s="456">
        <v>0.92</v>
      </c>
      <c r="S50" s="456">
        <v>0.91759999999999997</v>
      </c>
      <c r="T50" s="456">
        <v>0.92710000000000004</v>
      </c>
      <c r="U50" s="279"/>
      <c r="V50" s="447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</row>
    <row r="51" spans="1:46" s="40" customFormat="1" ht="15" customHeight="1" x14ac:dyDescent="0.35">
      <c r="A51" s="44"/>
      <c r="B51" s="491">
        <v>0.1</v>
      </c>
      <c r="C51" s="34" t="s">
        <v>137</v>
      </c>
      <c r="D51" s="225" t="s">
        <v>172</v>
      </c>
      <c r="E51" s="35" t="s">
        <v>130</v>
      </c>
      <c r="F51" s="197">
        <v>63</v>
      </c>
      <c r="G51" s="182" t="s">
        <v>18</v>
      </c>
      <c r="H51" s="183" t="s">
        <v>18</v>
      </c>
      <c r="I51" s="37" t="e">
        <f>F51-F51*H51</f>
        <v>#VALUE!</v>
      </c>
      <c r="J51" s="38"/>
      <c r="K51" s="418"/>
      <c r="L51" s="309"/>
      <c r="M51" s="256" t="e">
        <f>I51</f>
        <v>#VALUE!</v>
      </c>
      <c r="N51" s="257" t="e">
        <f>M51</f>
        <v>#VALUE!</v>
      </c>
      <c r="O51" s="258" t="e">
        <f t="shared" si="4"/>
        <v>#VALUE!</v>
      </c>
      <c r="P51" s="259"/>
      <c r="Q51" s="456">
        <v>0.8</v>
      </c>
      <c r="R51" s="456">
        <v>0.8</v>
      </c>
      <c r="S51" s="456">
        <v>0.78749999999999998</v>
      </c>
      <c r="T51" s="456">
        <v>0.78749999999999998</v>
      </c>
      <c r="U51" s="279"/>
      <c r="V51" s="447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</row>
    <row r="52" spans="1:46" s="40" customFormat="1" ht="21" x14ac:dyDescent="0.35">
      <c r="A52" s="44"/>
      <c r="B52" s="491">
        <v>0.01</v>
      </c>
      <c r="C52" s="34" t="s">
        <v>137</v>
      </c>
      <c r="D52" s="225" t="s">
        <v>172</v>
      </c>
      <c r="E52" s="35" t="s">
        <v>201</v>
      </c>
      <c r="F52" s="198" t="s">
        <v>17</v>
      </c>
      <c r="G52" s="182" t="s">
        <v>18</v>
      </c>
      <c r="H52" s="183" t="s">
        <v>18</v>
      </c>
      <c r="I52" s="184" t="s">
        <v>17</v>
      </c>
      <c r="J52" s="38"/>
      <c r="K52" s="418"/>
      <c r="L52" s="309"/>
      <c r="M52" s="268" t="str">
        <f>H52</f>
        <v>...%</v>
      </c>
      <c r="N52" s="269" t="e">
        <f>1-(1*H52)</f>
        <v>#VALUE!</v>
      </c>
      <c r="O52" s="258" t="e">
        <f t="shared" si="4"/>
        <v>#VALUE!</v>
      </c>
      <c r="P52" s="259"/>
      <c r="Q52" s="456">
        <v>0.8</v>
      </c>
      <c r="R52" s="456">
        <v>0.8</v>
      </c>
      <c r="S52" s="456">
        <v>0.78749999999999998</v>
      </c>
      <c r="T52" s="456">
        <v>0.78749999999999998</v>
      </c>
      <c r="U52" s="279"/>
      <c r="V52" s="447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</row>
    <row r="53" spans="1:46" s="40" customFormat="1" x14ac:dyDescent="0.35">
      <c r="A53" s="44"/>
      <c r="B53" s="491">
        <v>1.1200000000000001</v>
      </c>
      <c r="C53" s="34" t="s">
        <v>138</v>
      </c>
      <c r="D53" s="225" t="s">
        <v>172</v>
      </c>
      <c r="E53" s="35" t="s">
        <v>130</v>
      </c>
      <c r="F53" s="197">
        <v>50</v>
      </c>
      <c r="G53" s="182" t="s">
        <v>18</v>
      </c>
      <c r="H53" s="183" t="s">
        <v>18</v>
      </c>
      <c r="I53" s="37" t="e">
        <f>F53-F53*H53</f>
        <v>#VALUE!</v>
      </c>
      <c r="J53" s="38"/>
      <c r="K53" s="418"/>
      <c r="L53" s="309"/>
      <c r="M53" s="256" t="e">
        <f>I53</f>
        <v>#VALUE!</v>
      </c>
      <c r="N53" s="257" t="e">
        <f>M53</f>
        <v>#VALUE!</v>
      </c>
      <c r="O53" s="258" t="e">
        <f t="shared" si="4"/>
        <v>#VALUE!</v>
      </c>
      <c r="P53" s="259"/>
      <c r="Q53" s="456">
        <v>0.8</v>
      </c>
      <c r="R53" s="456">
        <v>0.8</v>
      </c>
      <c r="S53" s="456">
        <v>0.8</v>
      </c>
      <c r="T53" s="456">
        <v>0.8</v>
      </c>
      <c r="U53" s="279"/>
      <c r="V53" s="447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</row>
    <row r="54" spans="1:46" s="40" customFormat="1" ht="21" x14ac:dyDescent="0.35">
      <c r="A54" s="44"/>
      <c r="B54" s="491">
        <v>0.01</v>
      </c>
      <c r="C54" s="34" t="s">
        <v>138</v>
      </c>
      <c r="D54" s="225" t="s">
        <v>172</v>
      </c>
      <c r="E54" s="35" t="s">
        <v>201</v>
      </c>
      <c r="F54" s="198" t="s">
        <v>17</v>
      </c>
      <c r="G54" s="182" t="s">
        <v>18</v>
      </c>
      <c r="H54" s="183" t="s">
        <v>18</v>
      </c>
      <c r="I54" s="184" t="s">
        <v>17</v>
      </c>
      <c r="J54" s="38"/>
      <c r="K54" s="418"/>
      <c r="L54" s="309"/>
      <c r="M54" s="268" t="str">
        <f>H54</f>
        <v>...%</v>
      </c>
      <c r="N54" s="269" t="e">
        <f>1-(1*H54)</f>
        <v>#VALUE!</v>
      </c>
      <c r="O54" s="258" t="e">
        <f t="shared" si="4"/>
        <v>#VALUE!</v>
      </c>
      <c r="P54" s="259"/>
      <c r="Q54" s="456">
        <v>0.8</v>
      </c>
      <c r="R54" s="456">
        <v>0.8</v>
      </c>
      <c r="S54" s="456">
        <v>0.8</v>
      </c>
      <c r="T54" s="456">
        <v>0.8</v>
      </c>
      <c r="U54" s="279"/>
      <c r="V54" s="447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</row>
    <row r="55" spans="1:46" s="40" customFormat="1" x14ac:dyDescent="0.35">
      <c r="A55" s="44"/>
      <c r="B55" s="491">
        <v>0.35000000000000003</v>
      </c>
      <c r="C55" s="34" t="s">
        <v>139</v>
      </c>
      <c r="D55" s="225" t="s">
        <v>172</v>
      </c>
      <c r="E55" s="35" t="s">
        <v>130</v>
      </c>
      <c r="F55" s="197">
        <v>20</v>
      </c>
      <c r="G55" s="182" t="s">
        <v>18</v>
      </c>
      <c r="H55" s="183" t="s">
        <v>18</v>
      </c>
      <c r="I55" s="37" t="e">
        <f>F55-F55*H55</f>
        <v>#VALUE!</v>
      </c>
      <c r="J55" s="38"/>
      <c r="K55" s="418"/>
      <c r="L55" s="309"/>
      <c r="M55" s="256" t="e">
        <f>I55</f>
        <v>#VALUE!</v>
      </c>
      <c r="N55" s="257" t="e">
        <f>M55</f>
        <v>#VALUE!</v>
      </c>
      <c r="O55" s="258" t="e">
        <f t="shared" si="4"/>
        <v>#VALUE!</v>
      </c>
      <c r="P55" s="259"/>
      <c r="Q55" s="456">
        <v>0.65</v>
      </c>
      <c r="R55" s="456">
        <v>0.65</v>
      </c>
      <c r="S55" s="456">
        <v>0.65</v>
      </c>
      <c r="T55" s="456">
        <v>0.65</v>
      </c>
      <c r="U55" s="27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</row>
    <row r="56" spans="1:46" s="40" customFormat="1" ht="21" x14ac:dyDescent="0.35">
      <c r="A56" s="44"/>
      <c r="B56" s="491">
        <v>0.01</v>
      </c>
      <c r="C56" s="34" t="s">
        <v>139</v>
      </c>
      <c r="D56" s="225" t="s">
        <v>172</v>
      </c>
      <c r="E56" s="35" t="s">
        <v>201</v>
      </c>
      <c r="F56" s="198" t="s">
        <v>17</v>
      </c>
      <c r="G56" s="182" t="s">
        <v>18</v>
      </c>
      <c r="H56" s="183" t="s">
        <v>18</v>
      </c>
      <c r="I56" s="184" t="s">
        <v>17</v>
      </c>
      <c r="J56" s="38"/>
      <c r="K56" s="418"/>
      <c r="L56" s="309"/>
      <c r="M56" s="268" t="str">
        <f>H56</f>
        <v>...%</v>
      </c>
      <c r="N56" s="269" t="e">
        <f>1-(1*H56)</f>
        <v>#VALUE!</v>
      </c>
      <c r="O56" s="258" t="e">
        <f t="shared" si="4"/>
        <v>#VALUE!</v>
      </c>
      <c r="P56" s="259"/>
      <c r="Q56" s="456">
        <v>0.65</v>
      </c>
      <c r="R56" s="456">
        <v>0.65</v>
      </c>
      <c r="S56" s="456">
        <v>0.65</v>
      </c>
      <c r="T56" s="456">
        <v>0.65</v>
      </c>
      <c r="U56" s="27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</row>
    <row r="57" spans="1:46" s="40" customFormat="1" x14ac:dyDescent="0.35">
      <c r="A57" s="44"/>
      <c r="B57" s="491">
        <v>1.1200000000000001</v>
      </c>
      <c r="C57" s="34" t="s">
        <v>140</v>
      </c>
      <c r="D57" s="225" t="s">
        <v>172</v>
      </c>
      <c r="E57" s="35" t="s">
        <v>130</v>
      </c>
      <c r="F57" s="197">
        <v>11.8</v>
      </c>
      <c r="G57" s="182" t="s">
        <v>18</v>
      </c>
      <c r="H57" s="183" t="s">
        <v>18</v>
      </c>
      <c r="I57" s="37" t="e">
        <f t="shared" ref="I57:I61" si="5">F57-F57*H57</f>
        <v>#VALUE!</v>
      </c>
      <c r="J57" s="38"/>
      <c r="K57" s="418"/>
      <c r="L57" s="309"/>
      <c r="M57" s="256" t="e">
        <f t="shared" ref="M57" si="6">I57</f>
        <v>#VALUE!</v>
      </c>
      <c r="N57" s="257" t="e">
        <f t="shared" ref="N57" si="7">M57</f>
        <v>#VALUE!</v>
      </c>
      <c r="O57" s="258" t="e">
        <f t="shared" ref="O57:O62" si="8">H57-G57</f>
        <v>#VALUE!</v>
      </c>
      <c r="P57" s="259"/>
      <c r="Q57" s="456">
        <v>0.153</v>
      </c>
      <c r="R57" s="456">
        <v>0.25</v>
      </c>
      <c r="S57" s="456">
        <v>0.6</v>
      </c>
      <c r="T57" s="456">
        <v>0.19</v>
      </c>
      <c r="U57" s="27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</row>
    <row r="58" spans="1:46" s="40" customFormat="1" ht="21" x14ac:dyDescent="0.35">
      <c r="A58" s="44"/>
      <c r="B58" s="491">
        <v>0.01</v>
      </c>
      <c r="C58" s="34" t="s">
        <v>140</v>
      </c>
      <c r="D58" s="225" t="s">
        <v>172</v>
      </c>
      <c r="E58" s="35" t="s">
        <v>201</v>
      </c>
      <c r="F58" s="198" t="s">
        <v>17</v>
      </c>
      <c r="G58" s="182" t="s">
        <v>18</v>
      </c>
      <c r="H58" s="183" t="s">
        <v>18</v>
      </c>
      <c r="I58" s="184" t="s">
        <v>17</v>
      </c>
      <c r="J58" s="38"/>
      <c r="K58" s="418"/>
      <c r="L58" s="309"/>
      <c r="M58" s="268" t="str">
        <f>H58</f>
        <v>...%</v>
      </c>
      <c r="N58" s="269" t="e">
        <f>1-(1*H58)</f>
        <v>#VALUE!</v>
      </c>
      <c r="O58" s="258" t="e">
        <f t="shared" si="8"/>
        <v>#VALUE!</v>
      </c>
      <c r="P58" s="259"/>
      <c r="Q58" s="456">
        <v>0.153</v>
      </c>
      <c r="R58" s="456">
        <v>0.25</v>
      </c>
      <c r="S58" s="456">
        <v>0.6</v>
      </c>
      <c r="T58" s="456">
        <v>0.19</v>
      </c>
      <c r="U58" s="27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</row>
    <row r="59" spans="1:46" s="40" customFormat="1" x14ac:dyDescent="0.35">
      <c r="A59" s="44"/>
      <c r="B59" s="491">
        <v>1.54</v>
      </c>
      <c r="C59" s="34" t="s">
        <v>141</v>
      </c>
      <c r="D59" s="225" t="s">
        <v>172</v>
      </c>
      <c r="E59" s="35" t="s">
        <v>130</v>
      </c>
      <c r="F59" s="197">
        <v>18</v>
      </c>
      <c r="G59" s="182" t="s">
        <v>18</v>
      </c>
      <c r="H59" s="183" t="s">
        <v>18</v>
      </c>
      <c r="I59" s="37" t="e">
        <f t="shared" si="5"/>
        <v>#VALUE!</v>
      </c>
      <c r="J59" s="38"/>
      <c r="K59" s="418"/>
      <c r="L59" s="309"/>
      <c r="M59" s="256" t="e">
        <f>I59</f>
        <v>#VALUE!</v>
      </c>
      <c r="N59" s="257" t="e">
        <f>M59</f>
        <v>#VALUE!</v>
      </c>
      <c r="O59" s="258" t="e">
        <f t="shared" si="8"/>
        <v>#VALUE!</v>
      </c>
      <c r="P59" s="259"/>
      <c r="Q59" s="456">
        <v>0.25</v>
      </c>
      <c r="R59" s="456">
        <v>0.25</v>
      </c>
      <c r="S59" s="456">
        <v>0.25</v>
      </c>
      <c r="T59" s="456">
        <v>0.25</v>
      </c>
      <c r="U59" s="27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</row>
    <row r="60" spans="1:46" s="40" customFormat="1" ht="21" x14ac:dyDescent="0.35">
      <c r="A60" s="44"/>
      <c r="B60" s="491">
        <v>0.01</v>
      </c>
      <c r="C60" s="34" t="s">
        <v>141</v>
      </c>
      <c r="D60" s="225" t="s">
        <v>172</v>
      </c>
      <c r="E60" s="35" t="s">
        <v>201</v>
      </c>
      <c r="F60" s="198" t="s">
        <v>17</v>
      </c>
      <c r="G60" s="182" t="s">
        <v>18</v>
      </c>
      <c r="H60" s="183" t="s">
        <v>18</v>
      </c>
      <c r="I60" s="184" t="s">
        <v>17</v>
      </c>
      <c r="J60" s="38"/>
      <c r="K60" s="418"/>
      <c r="L60" s="309"/>
      <c r="M60" s="268" t="str">
        <f>H60</f>
        <v>...%</v>
      </c>
      <c r="N60" s="269" t="e">
        <f>1-(1*H60)</f>
        <v>#VALUE!</v>
      </c>
      <c r="O60" s="258" t="e">
        <f t="shared" si="8"/>
        <v>#VALUE!</v>
      </c>
      <c r="P60" s="259"/>
      <c r="Q60" s="456">
        <v>0.25</v>
      </c>
      <c r="R60" s="456">
        <v>0.25</v>
      </c>
      <c r="S60" s="456">
        <v>0.25</v>
      </c>
      <c r="T60" s="456">
        <v>0.25</v>
      </c>
      <c r="U60" s="27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</row>
    <row r="61" spans="1:46" s="40" customFormat="1" x14ac:dyDescent="0.35">
      <c r="A61" s="44"/>
      <c r="B61" s="491">
        <v>0.84</v>
      </c>
      <c r="C61" s="34" t="s">
        <v>142</v>
      </c>
      <c r="D61" s="225" t="s">
        <v>172</v>
      </c>
      <c r="E61" s="35" t="s">
        <v>200</v>
      </c>
      <c r="F61" s="197">
        <v>20.8</v>
      </c>
      <c r="G61" s="182" t="s">
        <v>18</v>
      </c>
      <c r="H61" s="183" t="s">
        <v>18</v>
      </c>
      <c r="I61" s="37" t="e">
        <f t="shared" si="5"/>
        <v>#VALUE!</v>
      </c>
      <c r="J61" s="38"/>
      <c r="K61" s="418"/>
      <c r="L61" s="309"/>
      <c r="M61" s="256" t="e">
        <f>I61</f>
        <v>#VALUE!</v>
      </c>
      <c r="N61" s="257" t="e">
        <f>M61</f>
        <v>#VALUE!</v>
      </c>
      <c r="O61" s="258" t="e">
        <f t="shared" si="8"/>
        <v>#VALUE!</v>
      </c>
      <c r="P61" s="259"/>
      <c r="Q61" s="456">
        <v>0.3856</v>
      </c>
      <c r="R61" s="456">
        <v>0.3856</v>
      </c>
      <c r="S61" s="456">
        <v>0.3856</v>
      </c>
      <c r="T61" s="456">
        <v>0.38369999999999999</v>
      </c>
      <c r="U61" s="27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</row>
    <row r="62" spans="1:46" s="40" customFormat="1" ht="21" x14ac:dyDescent="0.35">
      <c r="A62" s="44"/>
      <c r="B62" s="491">
        <v>0.01</v>
      </c>
      <c r="C62" s="34" t="s">
        <v>142</v>
      </c>
      <c r="D62" s="225" t="s">
        <v>172</v>
      </c>
      <c r="E62" s="35" t="s">
        <v>201</v>
      </c>
      <c r="F62" s="198" t="s">
        <v>17</v>
      </c>
      <c r="G62" s="182" t="s">
        <v>18</v>
      </c>
      <c r="H62" s="183" t="s">
        <v>18</v>
      </c>
      <c r="I62" s="184" t="s">
        <v>17</v>
      </c>
      <c r="J62" s="38"/>
      <c r="K62" s="418"/>
      <c r="L62" s="309"/>
      <c r="M62" s="268" t="str">
        <f>H62</f>
        <v>...%</v>
      </c>
      <c r="N62" s="269" t="e">
        <f>1-(1*H62)</f>
        <v>#VALUE!</v>
      </c>
      <c r="O62" s="258" t="e">
        <f t="shared" si="8"/>
        <v>#VALUE!</v>
      </c>
      <c r="P62" s="259"/>
      <c r="Q62" s="456">
        <v>0.3856</v>
      </c>
      <c r="R62" s="456">
        <v>0.3856</v>
      </c>
      <c r="S62" s="456">
        <v>0.3856</v>
      </c>
      <c r="T62" s="456">
        <v>0.38369999999999999</v>
      </c>
      <c r="U62" s="27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</row>
    <row r="63" spans="1:46" s="43" customFormat="1" ht="15" customHeight="1" x14ac:dyDescent="0.25">
      <c r="A63" s="44"/>
      <c r="B63" s="493"/>
      <c r="C63" s="41"/>
      <c r="D63" s="83"/>
      <c r="E63" s="42"/>
      <c r="F63" s="199"/>
      <c r="G63" s="199"/>
      <c r="H63" s="199"/>
      <c r="I63" s="199"/>
      <c r="J63" s="38"/>
      <c r="K63" s="418"/>
      <c r="L63" s="309"/>
      <c r="M63" s="442"/>
      <c r="N63" s="442"/>
      <c r="O63" s="309"/>
      <c r="P63" s="263"/>
      <c r="Q63" s="361"/>
      <c r="R63" s="361"/>
      <c r="S63" s="361"/>
      <c r="T63" s="361"/>
      <c r="U63" s="279"/>
      <c r="V63" s="39"/>
      <c r="W63" s="39"/>
    </row>
    <row r="64" spans="1:46" s="44" customFormat="1" ht="15" customHeight="1" x14ac:dyDescent="0.35">
      <c r="B64" s="488"/>
      <c r="C64" s="20" t="s">
        <v>170</v>
      </c>
      <c r="D64" s="216"/>
      <c r="E64" s="21"/>
      <c r="F64" s="213"/>
      <c r="G64" s="21"/>
      <c r="H64" s="49"/>
      <c r="I64" s="50"/>
      <c r="J64" s="38"/>
      <c r="K64" s="418"/>
      <c r="L64" s="309"/>
      <c r="M64" s="397"/>
      <c r="N64" s="398"/>
      <c r="O64" s="309"/>
      <c r="P64" s="265"/>
      <c r="Q64" s="391"/>
      <c r="R64" s="391"/>
      <c r="S64" s="391"/>
      <c r="T64" s="391"/>
      <c r="U64" s="279"/>
      <c r="V64" s="39"/>
      <c r="W64" s="39"/>
      <c r="X64" s="47"/>
    </row>
    <row r="65" spans="1:46" s="25" customFormat="1" ht="31.5" x14ac:dyDescent="0.35">
      <c r="A65" s="44"/>
      <c r="B65" s="490"/>
      <c r="C65" s="27" t="s">
        <v>6</v>
      </c>
      <c r="D65" s="27" t="s">
        <v>171</v>
      </c>
      <c r="E65" s="28" t="s">
        <v>7</v>
      </c>
      <c r="F65" s="52" t="s">
        <v>192</v>
      </c>
      <c r="G65" s="29" t="s">
        <v>15</v>
      </c>
      <c r="H65" s="53" t="s">
        <v>16</v>
      </c>
      <c r="I65" s="30" t="s">
        <v>9</v>
      </c>
      <c r="J65" s="38"/>
      <c r="K65" s="418"/>
      <c r="L65" s="309"/>
      <c r="M65" s="251" t="s">
        <v>10</v>
      </c>
      <c r="N65" s="252" t="s">
        <v>11</v>
      </c>
      <c r="O65" s="309"/>
      <c r="P65" s="267"/>
      <c r="Q65" s="254" t="s">
        <v>15</v>
      </c>
      <c r="R65" s="254" t="s">
        <v>15</v>
      </c>
      <c r="S65" s="254" t="s">
        <v>15</v>
      </c>
      <c r="T65" s="254" t="s">
        <v>15</v>
      </c>
      <c r="U65" s="279"/>
      <c r="V65" s="39"/>
      <c r="W65" s="39"/>
    </row>
    <row r="66" spans="1:46" s="40" customFormat="1" x14ac:dyDescent="0.25">
      <c r="A66" s="44"/>
      <c r="B66" s="491">
        <v>0.1</v>
      </c>
      <c r="C66" s="34" t="s">
        <v>143</v>
      </c>
      <c r="D66" s="225" t="s">
        <v>172</v>
      </c>
      <c r="E66" s="35" t="s">
        <v>130</v>
      </c>
      <c r="F66" s="197">
        <v>90</v>
      </c>
      <c r="G66" s="182" t="s">
        <v>18</v>
      </c>
      <c r="H66" s="183" t="s">
        <v>18</v>
      </c>
      <c r="I66" s="37" t="e">
        <f>F66-F66*H66</f>
        <v>#VALUE!</v>
      </c>
      <c r="J66" s="38"/>
      <c r="K66" s="418"/>
      <c r="L66" s="309"/>
      <c r="M66" s="256" t="e">
        <f>I66</f>
        <v>#VALUE!</v>
      </c>
      <c r="N66" s="257" t="e">
        <f>M66</f>
        <v>#VALUE!</v>
      </c>
      <c r="O66" s="258" t="e">
        <f t="shared" ref="O66:O73" si="9">H66-G66</f>
        <v>#VALUE!</v>
      </c>
      <c r="P66" s="259"/>
      <c r="Q66" s="390">
        <v>0.02</v>
      </c>
      <c r="R66" s="390">
        <v>0.02</v>
      </c>
      <c r="S66" s="390">
        <v>0.02</v>
      </c>
      <c r="T66" s="390">
        <v>0.02</v>
      </c>
      <c r="U66" s="279"/>
      <c r="V66" s="39"/>
      <c r="W66" s="39"/>
      <c r="X66" s="39"/>
      <c r="Y66" s="39"/>
      <c r="Z66" s="39"/>
      <c r="AA66" s="39"/>
      <c r="AB66" s="39"/>
      <c r="AC66" s="39"/>
      <c r="AD66" s="39"/>
      <c r="AE66" s="43"/>
      <c r="AF66" s="43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</row>
    <row r="67" spans="1:46" s="40" customFormat="1" ht="21" x14ac:dyDescent="0.35">
      <c r="A67" s="44"/>
      <c r="B67" s="491">
        <v>0.01</v>
      </c>
      <c r="C67" s="34" t="s">
        <v>143</v>
      </c>
      <c r="D67" s="225" t="s">
        <v>172</v>
      </c>
      <c r="E67" s="35" t="s">
        <v>201</v>
      </c>
      <c r="F67" s="198" t="s">
        <v>17</v>
      </c>
      <c r="G67" s="182" t="s">
        <v>18</v>
      </c>
      <c r="H67" s="183" t="s">
        <v>18</v>
      </c>
      <c r="I67" s="184" t="s">
        <v>17</v>
      </c>
      <c r="J67" s="38"/>
      <c r="K67" s="418"/>
      <c r="L67" s="309"/>
      <c r="M67" s="268" t="str">
        <f>H67</f>
        <v>...%</v>
      </c>
      <c r="N67" s="269" t="e">
        <f>1-(1*H67)</f>
        <v>#VALUE!</v>
      </c>
      <c r="O67" s="258" t="e">
        <f t="shared" si="9"/>
        <v>#VALUE!</v>
      </c>
      <c r="P67" s="259"/>
      <c r="Q67" s="390">
        <v>0.02</v>
      </c>
      <c r="R67" s="390">
        <v>0.02</v>
      </c>
      <c r="S67" s="390">
        <v>0.02</v>
      </c>
      <c r="T67" s="390">
        <v>0.02</v>
      </c>
      <c r="U67" s="27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</row>
    <row r="68" spans="1:46" s="40" customFormat="1" x14ac:dyDescent="0.25">
      <c r="A68" s="44"/>
      <c r="B68" s="491">
        <v>0.1</v>
      </c>
      <c r="C68" s="34" t="s">
        <v>216</v>
      </c>
      <c r="D68" s="225" t="s">
        <v>172</v>
      </c>
      <c r="E68" s="35" t="s">
        <v>130</v>
      </c>
      <c r="F68" s="197">
        <v>10</v>
      </c>
      <c r="G68" s="182" t="s">
        <v>18</v>
      </c>
      <c r="H68" s="183" t="s">
        <v>18</v>
      </c>
      <c r="I68" s="37" t="e">
        <f>F68-F68*H68</f>
        <v>#VALUE!</v>
      </c>
      <c r="J68" s="38"/>
      <c r="K68" s="418"/>
      <c r="L68" s="309"/>
      <c r="M68" s="256" t="e">
        <f>I68</f>
        <v>#VALUE!</v>
      </c>
      <c r="N68" s="257" t="e">
        <f>M68</f>
        <v>#VALUE!</v>
      </c>
      <c r="O68" s="258" t="e">
        <f t="shared" si="9"/>
        <v>#VALUE!</v>
      </c>
      <c r="P68" s="259"/>
      <c r="Q68" s="390">
        <v>0.02</v>
      </c>
      <c r="R68" s="390">
        <v>0.02</v>
      </c>
      <c r="S68" s="390">
        <v>0.02</v>
      </c>
      <c r="T68" s="390">
        <v>0.02</v>
      </c>
      <c r="U68" s="279"/>
      <c r="V68" s="39"/>
      <c r="W68" s="39"/>
      <c r="X68" s="39"/>
      <c r="Y68" s="39"/>
      <c r="Z68" s="39"/>
      <c r="AA68" s="39"/>
      <c r="AB68" s="39"/>
      <c r="AC68" s="39"/>
      <c r="AD68" s="39"/>
      <c r="AE68" s="43"/>
      <c r="AF68" s="43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</row>
    <row r="69" spans="1:46" s="40" customFormat="1" ht="21" x14ac:dyDescent="0.35">
      <c r="A69" s="44"/>
      <c r="B69" s="491">
        <v>0.01</v>
      </c>
      <c r="C69" s="34" t="s">
        <v>216</v>
      </c>
      <c r="D69" s="225" t="s">
        <v>172</v>
      </c>
      <c r="E69" s="35" t="s">
        <v>201</v>
      </c>
      <c r="F69" s="198" t="s">
        <v>17</v>
      </c>
      <c r="G69" s="182" t="s">
        <v>18</v>
      </c>
      <c r="H69" s="183" t="s">
        <v>18</v>
      </c>
      <c r="I69" s="184" t="s">
        <v>17</v>
      </c>
      <c r="J69" s="38"/>
      <c r="K69" s="418"/>
      <c r="L69" s="309"/>
      <c r="M69" s="268" t="str">
        <f>H69</f>
        <v>...%</v>
      </c>
      <c r="N69" s="269" t="e">
        <f>1-(1*H69)</f>
        <v>#VALUE!</v>
      </c>
      <c r="O69" s="258" t="e">
        <f t="shared" si="9"/>
        <v>#VALUE!</v>
      </c>
      <c r="P69" s="259"/>
      <c r="Q69" s="390">
        <v>0.02</v>
      </c>
      <c r="R69" s="390">
        <v>0.02</v>
      </c>
      <c r="S69" s="390">
        <v>0.02</v>
      </c>
      <c r="T69" s="390">
        <v>0.02</v>
      </c>
      <c r="U69" s="27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</row>
    <row r="70" spans="1:46" s="40" customFormat="1" ht="21" x14ac:dyDescent="0.25">
      <c r="A70" s="44"/>
      <c r="B70" s="491">
        <v>0.70000000000000007</v>
      </c>
      <c r="C70" s="34" t="s">
        <v>217</v>
      </c>
      <c r="D70" s="225" t="s">
        <v>172</v>
      </c>
      <c r="E70" s="35" t="s">
        <v>218</v>
      </c>
      <c r="F70" s="197">
        <v>1028</v>
      </c>
      <c r="G70" s="182" t="s">
        <v>18</v>
      </c>
      <c r="H70" s="183" t="s">
        <v>18</v>
      </c>
      <c r="I70" s="37" t="e">
        <f>F70-F70*H70</f>
        <v>#VALUE!</v>
      </c>
      <c r="J70" s="38"/>
      <c r="K70" s="418"/>
      <c r="L70" s="309"/>
      <c r="M70" s="256" t="e">
        <f>I70</f>
        <v>#VALUE!</v>
      </c>
      <c r="N70" s="257" t="e">
        <f>M70</f>
        <v>#VALUE!</v>
      </c>
      <c r="O70" s="258" t="e">
        <f t="shared" ref="O70:O71" si="10">H70-G70</f>
        <v>#VALUE!</v>
      </c>
      <c r="P70" s="259"/>
      <c r="Q70" s="390">
        <v>0.02</v>
      </c>
      <c r="R70" s="390">
        <v>0.02</v>
      </c>
      <c r="S70" s="390">
        <v>0.02</v>
      </c>
      <c r="T70" s="390">
        <v>0.02</v>
      </c>
      <c r="U70" s="279"/>
      <c r="V70" s="39"/>
      <c r="W70" s="39"/>
      <c r="X70" s="39"/>
      <c r="Y70" s="39"/>
      <c r="Z70" s="39"/>
      <c r="AA70" s="39"/>
      <c r="AB70" s="39"/>
      <c r="AC70" s="39"/>
      <c r="AD70" s="39"/>
      <c r="AE70" s="43"/>
      <c r="AF70" s="43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</row>
    <row r="71" spans="1:46" s="40" customFormat="1" ht="21" x14ac:dyDescent="0.35">
      <c r="A71" s="44"/>
      <c r="B71" s="491">
        <v>0.01</v>
      </c>
      <c r="C71" s="34" t="s">
        <v>217</v>
      </c>
      <c r="D71" s="225" t="s">
        <v>172</v>
      </c>
      <c r="E71" s="35" t="s">
        <v>201</v>
      </c>
      <c r="F71" s="198" t="s">
        <v>17</v>
      </c>
      <c r="G71" s="182" t="s">
        <v>18</v>
      </c>
      <c r="H71" s="183" t="s">
        <v>18</v>
      </c>
      <c r="I71" s="184" t="s">
        <v>17</v>
      </c>
      <c r="J71" s="38"/>
      <c r="K71" s="418"/>
      <c r="L71" s="309"/>
      <c r="M71" s="268" t="str">
        <f>H71</f>
        <v>...%</v>
      </c>
      <c r="N71" s="269" t="e">
        <f>1-(1*H71)</f>
        <v>#VALUE!</v>
      </c>
      <c r="O71" s="258" t="e">
        <f t="shared" si="10"/>
        <v>#VALUE!</v>
      </c>
      <c r="P71" s="259"/>
      <c r="Q71" s="390">
        <v>0.02</v>
      </c>
      <c r="R71" s="390">
        <v>0.02</v>
      </c>
      <c r="S71" s="390">
        <v>0.02</v>
      </c>
      <c r="T71" s="390">
        <v>0.02</v>
      </c>
      <c r="U71" s="27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</row>
    <row r="72" spans="1:46" s="40" customFormat="1" ht="22" customHeight="1" x14ac:dyDescent="0.35">
      <c r="A72" s="44"/>
      <c r="B72" s="491">
        <v>0.14000000000000001</v>
      </c>
      <c r="C72" s="34" t="s">
        <v>198</v>
      </c>
      <c r="D72" s="225" t="s">
        <v>172</v>
      </c>
      <c r="E72" s="35" t="s">
        <v>199</v>
      </c>
      <c r="F72" s="197">
        <v>380</v>
      </c>
      <c r="G72" s="182" t="s">
        <v>18</v>
      </c>
      <c r="H72" s="183" t="s">
        <v>18</v>
      </c>
      <c r="I72" s="37" t="e">
        <f>F72-F72*H72</f>
        <v>#VALUE!</v>
      </c>
      <c r="J72" s="38"/>
      <c r="K72" s="418"/>
      <c r="L72" s="309"/>
      <c r="M72" s="256" t="e">
        <f>I72</f>
        <v>#VALUE!</v>
      </c>
      <c r="N72" s="257" t="e">
        <f>M72</f>
        <v>#VALUE!</v>
      </c>
      <c r="O72" s="258" t="e">
        <f t="shared" si="9"/>
        <v>#VALUE!</v>
      </c>
      <c r="P72" s="259"/>
      <c r="Q72" s="390">
        <v>0.02</v>
      </c>
      <c r="R72" s="390">
        <v>0.02</v>
      </c>
      <c r="S72" s="390">
        <v>0.02</v>
      </c>
      <c r="T72" s="390">
        <v>0.02</v>
      </c>
      <c r="U72" s="27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</row>
    <row r="73" spans="1:46" s="40" customFormat="1" ht="21" x14ac:dyDescent="0.35">
      <c r="A73" s="44"/>
      <c r="B73" s="491">
        <v>0.01</v>
      </c>
      <c r="C73" s="34" t="s">
        <v>198</v>
      </c>
      <c r="D73" s="225" t="s">
        <v>172</v>
      </c>
      <c r="E73" s="35" t="s">
        <v>201</v>
      </c>
      <c r="F73" s="198" t="s">
        <v>17</v>
      </c>
      <c r="G73" s="182" t="s">
        <v>18</v>
      </c>
      <c r="H73" s="183" t="s">
        <v>18</v>
      </c>
      <c r="I73" s="184" t="s">
        <v>17</v>
      </c>
      <c r="J73" s="38"/>
      <c r="K73" s="418"/>
      <c r="L73" s="309"/>
      <c r="M73" s="268" t="str">
        <f>H73</f>
        <v>...%</v>
      </c>
      <c r="N73" s="269" t="e">
        <f>1-(1*H73)</f>
        <v>#VALUE!</v>
      </c>
      <c r="O73" s="258" t="e">
        <f t="shared" si="9"/>
        <v>#VALUE!</v>
      </c>
      <c r="P73" s="259"/>
      <c r="Q73" s="390">
        <v>0.02</v>
      </c>
      <c r="R73" s="390">
        <v>0.02</v>
      </c>
      <c r="S73" s="390">
        <v>0.02</v>
      </c>
      <c r="T73" s="390">
        <v>0.02</v>
      </c>
      <c r="U73" s="27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</row>
    <row r="74" spans="1:46" s="40" customFormat="1" ht="15" customHeight="1" x14ac:dyDescent="0.35">
      <c r="A74" s="44"/>
      <c r="B74" s="491">
        <v>0.21</v>
      </c>
      <c r="C74" s="34" t="s">
        <v>196</v>
      </c>
      <c r="D74" s="225" t="s">
        <v>172</v>
      </c>
      <c r="E74" s="35" t="s">
        <v>195</v>
      </c>
      <c r="F74" s="197">
        <v>12</v>
      </c>
      <c r="G74" s="182" t="s">
        <v>18</v>
      </c>
      <c r="H74" s="183" t="s">
        <v>18</v>
      </c>
      <c r="I74" s="37" t="e">
        <f>F74-F74*H74</f>
        <v>#VALUE!</v>
      </c>
      <c r="J74" s="38"/>
      <c r="K74" s="418"/>
      <c r="L74" s="309"/>
      <c r="M74" s="256" t="e">
        <f>I74</f>
        <v>#VALUE!</v>
      </c>
      <c r="N74" s="257" t="e">
        <f>M74</f>
        <v>#VALUE!</v>
      </c>
      <c r="O74" s="258" t="e">
        <f t="shared" ref="O74:O75" si="11">H74-G74</f>
        <v>#VALUE!</v>
      </c>
      <c r="P74" s="259"/>
      <c r="Q74" s="390">
        <v>0.02</v>
      </c>
      <c r="R74" s="390">
        <v>0.02</v>
      </c>
      <c r="S74" s="390">
        <v>0.02</v>
      </c>
      <c r="T74" s="390">
        <v>0.02</v>
      </c>
      <c r="U74" s="27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</row>
    <row r="75" spans="1:46" s="40" customFormat="1" ht="21" x14ac:dyDescent="0.35">
      <c r="A75" s="44"/>
      <c r="B75" s="491">
        <v>0.01</v>
      </c>
      <c r="C75" s="34" t="s">
        <v>197</v>
      </c>
      <c r="D75" s="225" t="s">
        <v>172</v>
      </c>
      <c r="E75" s="35" t="s">
        <v>201</v>
      </c>
      <c r="F75" s="198" t="s">
        <v>17</v>
      </c>
      <c r="G75" s="182" t="s">
        <v>18</v>
      </c>
      <c r="H75" s="183" t="s">
        <v>18</v>
      </c>
      <c r="I75" s="184" t="s">
        <v>17</v>
      </c>
      <c r="J75" s="38"/>
      <c r="K75" s="418"/>
      <c r="L75" s="309"/>
      <c r="M75" s="268" t="str">
        <f>H75</f>
        <v>...%</v>
      </c>
      <c r="N75" s="269" t="e">
        <f>1-(1*H75)</f>
        <v>#VALUE!</v>
      </c>
      <c r="O75" s="258" t="e">
        <f t="shared" si="11"/>
        <v>#VALUE!</v>
      </c>
      <c r="P75" s="259"/>
      <c r="Q75" s="390">
        <v>0.02</v>
      </c>
      <c r="R75" s="390">
        <v>0.02</v>
      </c>
      <c r="S75" s="390">
        <v>0.02</v>
      </c>
      <c r="T75" s="390">
        <v>0.02</v>
      </c>
      <c r="U75" s="27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</row>
    <row r="76" spans="1:46" s="39" customFormat="1" ht="49" customHeight="1" x14ac:dyDescent="0.35">
      <c r="A76" s="44"/>
      <c r="B76" s="491">
        <v>0.01</v>
      </c>
      <c r="C76" s="58" t="s">
        <v>144</v>
      </c>
      <c r="D76" s="226" t="s">
        <v>17</v>
      </c>
      <c r="E76" s="35" t="s">
        <v>209</v>
      </c>
      <c r="F76" s="198" t="s">
        <v>17</v>
      </c>
      <c r="G76" s="182" t="s">
        <v>18</v>
      </c>
      <c r="H76" s="183" t="s">
        <v>18</v>
      </c>
      <c r="I76" s="185" t="s">
        <v>17</v>
      </c>
      <c r="J76" s="38"/>
      <c r="K76" s="418"/>
      <c r="L76" s="309"/>
      <c r="M76" s="268" t="str">
        <f>H76</f>
        <v>...%</v>
      </c>
      <c r="N76" s="269" t="e">
        <f>1-(1*H76)</f>
        <v>#VALUE!</v>
      </c>
      <c r="O76" s="258" t="e">
        <f>H76-G76</f>
        <v>#VALUE!</v>
      </c>
      <c r="P76" s="259"/>
      <c r="Q76" s="390">
        <v>0.02</v>
      </c>
      <c r="R76" s="390">
        <v>0.02</v>
      </c>
      <c r="S76" s="390">
        <v>0.02</v>
      </c>
      <c r="T76" s="390">
        <v>0.02</v>
      </c>
      <c r="U76" s="279"/>
    </row>
    <row r="77" spans="1:46" s="67" customFormat="1" ht="15" customHeight="1" x14ac:dyDescent="0.35">
      <c r="A77" s="44"/>
      <c r="B77" s="494"/>
      <c r="C77" s="41"/>
      <c r="D77" s="83"/>
      <c r="E77" s="41"/>
      <c r="F77" s="41"/>
      <c r="G77" s="83"/>
      <c r="H77" s="186"/>
      <c r="I77" s="187"/>
      <c r="J77" s="38"/>
      <c r="K77" s="418"/>
      <c r="L77" s="309"/>
      <c r="M77" s="348"/>
      <c r="N77" s="349"/>
      <c r="O77" s="258"/>
      <c r="P77" s="354"/>
      <c r="Q77" s="362"/>
      <c r="R77" s="362"/>
      <c r="S77" s="362"/>
      <c r="T77" s="362"/>
      <c r="U77" s="279"/>
      <c r="V77" s="39"/>
      <c r="W77" s="39"/>
    </row>
    <row r="78" spans="1:46" s="189" customFormat="1" ht="15" customHeight="1" x14ac:dyDescent="0.35">
      <c r="A78" s="44"/>
      <c r="B78" s="494"/>
      <c r="C78" s="20" t="s">
        <v>145</v>
      </c>
      <c r="D78" s="216"/>
      <c r="E78" s="188"/>
      <c r="F78" s="22"/>
      <c r="G78" s="22"/>
      <c r="H78" s="23"/>
      <c r="I78" s="44"/>
      <c r="J78" s="38"/>
      <c r="K78" s="418"/>
      <c r="L78" s="309"/>
      <c r="M78" s="399"/>
      <c r="N78" s="400"/>
      <c r="O78" s="276"/>
      <c r="P78" s="352"/>
      <c r="Q78" s="392"/>
      <c r="R78" s="392"/>
      <c r="S78" s="392"/>
      <c r="T78" s="392"/>
      <c r="U78" s="279"/>
      <c r="V78" s="39"/>
      <c r="W78" s="39"/>
    </row>
    <row r="79" spans="1:46" s="25" customFormat="1" ht="31.5" x14ac:dyDescent="0.35">
      <c r="A79" s="44"/>
      <c r="B79" s="490"/>
      <c r="C79" s="27" t="s">
        <v>6</v>
      </c>
      <c r="D79" s="227" t="s">
        <v>17</v>
      </c>
      <c r="E79" s="28" t="s">
        <v>7</v>
      </c>
      <c r="F79" s="202" t="s">
        <v>17</v>
      </c>
      <c r="G79" s="29" t="s">
        <v>146</v>
      </c>
      <c r="H79" s="53" t="s">
        <v>147</v>
      </c>
      <c r="I79" s="44"/>
      <c r="J79" s="38"/>
      <c r="K79" s="418"/>
      <c r="L79" s="309"/>
      <c r="M79" s="251" t="s">
        <v>10</v>
      </c>
      <c r="N79" s="252" t="s">
        <v>11</v>
      </c>
      <c r="O79" s="253"/>
      <c r="P79" s="352"/>
      <c r="Q79" s="254" t="s">
        <v>146</v>
      </c>
      <c r="R79" s="254" t="s">
        <v>146</v>
      </c>
      <c r="S79" s="254" t="s">
        <v>146</v>
      </c>
      <c r="T79" s="254" t="s">
        <v>146</v>
      </c>
      <c r="U79" s="279"/>
      <c r="V79" s="39"/>
      <c r="W79" s="39"/>
    </row>
    <row r="80" spans="1:46" s="86" customFormat="1" ht="31.5" x14ac:dyDescent="0.25">
      <c r="A80" s="44"/>
      <c r="B80" s="491">
        <v>0.01</v>
      </c>
      <c r="C80" s="34" t="s">
        <v>148</v>
      </c>
      <c r="D80" s="228" t="s">
        <v>17</v>
      </c>
      <c r="E80" s="35" t="s">
        <v>210</v>
      </c>
      <c r="F80" s="203" t="s">
        <v>17</v>
      </c>
      <c r="G80" s="182" t="s">
        <v>18</v>
      </c>
      <c r="H80" s="183" t="s">
        <v>41</v>
      </c>
      <c r="I80" s="44"/>
      <c r="J80" s="38"/>
      <c r="K80" s="418"/>
      <c r="L80" s="309"/>
      <c r="M80" s="401" t="str">
        <f>H80</f>
        <v>... %</v>
      </c>
      <c r="N80" s="402" t="e">
        <f>1+(1*M80)</f>
        <v>#VALUE!</v>
      </c>
      <c r="O80" s="258" t="e">
        <f>H80-G80</f>
        <v>#VALUE!</v>
      </c>
      <c r="P80" s="352"/>
      <c r="Q80" s="390">
        <v>0</v>
      </c>
      <c r="R80" s="390">
        <v>0</v>
      </c>
      <c r="S80" s="390">
        <v>0</v>
      </c>
      <c r="T80" s="390">
        <v>0</v>
      </c>
      <c r="U80" s="279"/>
      <c r="V80" s="39"/>
      <c r="W80" s="39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</row>
    <row r="81" spans="1:46" s="86" customFormat="1" ht="15" customHeight="1" x14ac:dyDescent="0.25">
      <c r="A81" s="44"/>
      <c r="B81" s="494"/>
      <c r="C81" s="41"/>
      <c r="D81" s="83"/>
      <c r="E81" s="41"/>
      <c r="F81" s="41"/>
      <c r="G81" s="41"/>
      <c r="H81" s="83"/>
      <c r="I81" s="44"/>
      <c r="J81" s="38"/>
      <c r="K81" s="418"/>
      <c r="L81" s="309"/>
      <c r="M81" s="280"/>
      <c r="N81" s="270"/>
      <c r="O81" s="281"/>
      <c r="P81" s="354"/>
      <c r="Q81" s="363"/>
      <c r="R81" s="363"/>
      <c r="S81" s="363"/>
      <c r="T81" s="363"/>
      <c r="U81" s="279"/>
      <c r="V81" s="39"/>
      <c r="W81" s="39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</row>
    <row r="82" spans="1:46" s="189" customFormat="1" ht="15" customHeight="1" x14ac:dyDescent="0.35">
      <c r="A82" s="44"/>
      <c r="B82" s="494"/>
      <c r="C82" s="20" t="s">
        <v>149</v>
      </c>
      <c r="D82" s="216"/>
      <c r="E82" s="188"/>
      <c r="F82" s="188"/>
      <c r="G82" s="188"/>
      <c r="H82" s="190"/>
      <c r="I82" s="44"/>
      <c r="J82" s="38"/>
      <c r="K82" s="418"/>
      <c r="L82" s="309"/>
      <c r="M82" s="403"/>
      <c r="N82" s="404"/>
      <c r="O82" s="276"/>
      <c r="P82" s="354"/>
      <c r="Q82" s="393"/>
      <c r="R82" s="393"/>
      <c r="S82" s="393"/>
      <c r="T82" s="393"/>
      <c r="U82" s="279"/>
      <c r="V82" s="39"/>
      <c r="W82" s="39"/>
    </row>
    <row r="83" spans="1:46" s="86" customFormat="1" ht="31.5" x14ac:dyDescent="0.25">
      <c r="A83" s="44"/>
      <c r="B83" s="490"/>
      <c r="C83" s="27" t="s">
        <v>150</v>
      </c>
      <c r="D83" s="227" t="s">
        <v>17</v>
      </c>
      <c r="E83" s="28" t="s">
        <v>151</v>
      </c>
      <c r="F83" s="202" t="s">
        <v>17</v>
      </c>
      <c r="G83" s="29" t="s">
        <v>8</v>
      </c>
      <c r="H83" s="30" t="s">
        <v>9</v>
      </c>
      <c r="I83" s="44"/>
      <c r="J83" s="38"/>
      <c r="K83" s="418"/>
      <c r="L83" s="309"/>
      <c r="M83" s="251" t="s">
        <v>10</v>
      </c>
      <c r="N83" s="252" t="s">
        <v>11</v>
      </c>
      <c r="O83" s="249"/>
      <c r="P83" s="354"/>
      <c r="Q83" s="254" t="s">
        <v>8</v>
      </c>
      <c r="R83" s="254" t="s">
        <v>8</v>
      </c>
      <c r="S83" s="254" t="s">
        <v>8</v>
      </c>
      <c r="T83" s="254" t="s">
        <v>8</v>
      </c>
      <c r="U83" s="279"/>
      <c r="V83" s="39"/>
      <c r="W83" s="39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</row>
    <row r="84" spans="1:46" s="85" customFormat="1" ht="21" x14ac:dyDescent="0.25">
      <c r="A84" s="44"/>
      <c r="B84" s="491">
        <v>0.09</v>
      </c>
      <c r="C84" s="34" t="s">
        <v>152</v>
      </c>
      <c r="D84" s="228" t="s">
        <v>17</v>
      </c>
      <c r="E84" s="35" t="s">
        <v>153</v>
      </c>
      <c r="F84" s="203" t="s">
        <v>17</v>
      </c>
      <c r="G84" s="36" t="s">
        <v>13</v>
      </c>
      <c r="H84" s="37" t="s">
        <v>13</v>
      </c>
      <c r="I84" s="44"/>
      <c r="J84" s="38"/>
      <c r="K84" s="418"/>
      <c r="L84" s="309"/>
      <c r="M84" s="256" t="str">
        <f>H84</f>
        <v>... €</v>
      </c>
      <c r="N84" s="257" t="str">
        <f>M84</f>
        <v>... €</v>
      </c>
      <c r="O84" s="258" t="e">
        <f>H84-G84</f>
        <v>#VALUE!</v>
      </c>
      <c r="P84" s="354"/>
      <c r="Q84" s="388">
        <v>0.09</v>
      </c>
      <c r="R84" s="388">
        <v>0.05</v>
      </c>
      <c r="S84" s="388">
        <v>0.24</v>
      </c>
      <c r="T84" s="453">
        <v>1.5299999999999999E-2</v>
      </c>
      <c r="U84" s="279"/>
      <c r="V84" s="39"/>
      <c r="W84" s="39"/>
    </row>
    <row r="85" spans="1:46" s="85" customFormat="1" ht="21" x14ac:dyDescent="0.25">
      <c r="A85" s="44"/>
      <c r="B85" s="491">
        <v>0.05</v>
      </c>
      <c r="C85" s="34" t="s">
        <v>152</v>
      </c>
      <c r="D85" s="228" t="s">
        <v>17</v>
      </c>
      <c r="E85" s="35" t="s">
        <v>154</v>
      </c>
      <c r="F85" s="203" t="s">
        <v>17</v>
      </c>
      <c r="G85" s="36" t="s">
        <v>13</v>
      </c>
      <c r="H85" s="37" t="s">
        <v>13</v>
      </c>
      <c r="I85" s="44"/>
      <c r="J85" s="38"/>
      <c r="K85" s="418"/>
      <c r="L85" s="309"/>
      <c r="M85" s="256" t="str">
        <f>H85</f>
        <v>... €</v>
      </c>
      <c r="N85" s="257" t="str">
        <f>M85</f>
        <v>... €</v>
      </c>
      <c r="O85" s="258" t="e">
        <f>H85-G85</f>
        <v>#VALUE!</v>
      </c>
      <c r="P85" s="354"/>
      <c r="Q85" s="388">
        <v>0.36</v>
      </c>
      <c r="R85" s="388">
        <v>0.2</v>
      </c>
      <c r="S85" s="388">
        <v>0.43</v>
      </c>
      <c r="T85" s="453">
        <v>0.17580000000000001</v>
      </c>
      <c r="U85" s="279"/>
      <c r="V85" s="39"/>
      <c r="W85" s="39"/>
    </row>
    <row r="86" spans="1:46" s="85" customFormat="1" ht="21" x14ac:dyDescent="0.25">
      <c r="A86" s="44"/>
      <c r="B86" s="491">
        <v>0.02</v>
      </c>
      <c r="C86" s="34" t="s">
        <v>152</v>
      </c>
      <c r="D86" s="228" t="s">
        <v>17</v>
      </c>
      <c r="E86" s="35" t="s">
        <v>155</v>
      </c>
      <c r="F86" s="203" t="s">
        <v>17</v>
      </c>
      <c r="G86" s="36" t="s">
        <v>13</v>
      </c>
      <c r="H86" s="37" t="s">
        <v>13</v>
      </c>
      <c r="I86" s="44"/>
      <c r="J86" s="38"/>
      <c r="K86" s="418"/>
      <c r="L86" s="309"/>
      <c r="M86" s="256" t="str">
        <f>H86</f>
        <v>... €</v>
      </c>
      <c r="N86" s="257" t="str">
        <f>M86</f>
        <v>... €</v>
      </c>
      <c r="O86" s="258" t="e">
        <f>H86-G86</f>
        <v>#VALUE!</v>
      </c>
      <c r="P86" s="354"/>
      <c r="Q86" s="388">
        <v>0.42</v>
      </c>
      <c r="R86" s="388">
        <v>0.3</v>
      </c>
      <c r="S86" s="388">
        <v>0.43</v>
      </c>
      <c r="T86" s="453">
        <v>0.17580000000000001</v>
      </c>
      <c r="U86" s="279"/>
      <c r="V86" s="39"/>
      <c r="W86" s="39"/>
    </row>
    <row r="87" spans="1:46" s="67" customFormat="1" ht="15" customHeight="1" x14ac:dyDescent="0.25">
      <c r="A87" s="44"/>
      <c r="B87" s="495"/>
      <c r="C87" s="61"/>
      <c r="D87" s="218"/>
      <c r="E87" s="62"/>
      <c r="F87" s="63"/>
      <c r="G87" s="64"/>
      <c r="H87" s="65"/>
      <c r="I87" s="66"/>
      <c r="J87" s="38"/>
      <c r="K87" s="418"/>
      <c r="L87" s="309"/>
      <c r="M87" s="333"/>
      <c r="N87" s="334"/>
      <c r="O87" s="335"/>
      <c r="P87" s="354"/>
      <c r="Q87" s="364"/>
      <c r="R87" s="364"/>
      <c r="S87" s="364"/>
      <c r="T87" s="364"/>
      <c r="U87" s="279"/>
      <c r="V87" s="39"/>
      <c r="W87" s="39"/>
    </row>
    <row r="88" spans="1:46" s="68" customFormat="1" ht="15" customHeight="1" x14ac:dyDescent="0.35">
      <c r="A88" s="44"/>
      <c r="B88" s="496"/>
      <c r="C88" s="69" t="s">
        <v>19</v>
      </c>
      <c r="D88" s="219"/>
      <c r="E88" s="70"/>
      <c r="F88" s="71"/>
      <c r="G88" s="71"/>
      <c r="H88" s="72"/>
      <c r="J88" s="38"/>
      <c r="K88" s="418"/>
      <c r="L88" s="309"/>
      <c r="M88" s="405"/>
      <c r="N88" s="406"/>
      <c r="O88" s="276"/>
      <c r="P88" s="354"/>
      <c r="Q88" s="394"/>
      <c r="R88" s="394"/>
      <c r="S88" s="394"/>
      <c r="T88" s="394"/>
      <c r="U88" s="279"/>
      <c r="V88" s="39"/>
      <c r="W88" s="39"/>
    </row>
    <row r="89" spans="1:46" s="25" customFormat="1" ht="21" x14ac:dyDescent="0.35">
      <c r="A89" s="44"/>
      <c r="B89" s="497" t="s">
        <v>5</v>
      </c>
      <c r="C89" s="80" t="s">
        <v>6</v>
      </c>
      <c r="D89" s="220"/>
      <c r="E89" s="76"/>
      <c r="F89" s="76"/>
      <c r="G89" s="29" t="s">
        <v>21</v>
      </c>
      <c r="H89" s="77" t="s">
        <v>22</v>
      </c>
      <c r="J89" s="38"/>
      <c r="K89" s="418"/>
      <c r="L89" s="309"/>
      <c r="M89" s="251" t="s">
        <v>10</v>
      </c>
      <c r="N89" s="252" t="s">
        <v>11</v>
      </c>
      <c r="O89" s="253"/>
      <c r="P89" s="354"/>
      <c r="Q89" s="254" t="s">
        <v>21</v>
      </c>
      <c r="R89" s="254" t="s">
        <v>21</v>
      </c>
      <c r="S89" s="254" t="s">
        <v>21</v>
      </c>
      <c r="T89" s="254" t="s">
        <v>21</v>
      </c>
      <c r="U89" s="279"/>
      <c r="V89" s="39"/>
      <c r="W89" s="39"/>
    </row>
    <row r="90" spans="1:46" s="39" customFormat="1" ht="15" customHeight="1" x14ac:dyDescent="0.35">
      <c r="A90" s="44"/>
      <c r="B90" s="491">
        <v>0.05</v>
      </c>
      <c r="C90" s="200" t="s">
        <v>156</v>
      </c>
      <c r="D90" s="206"/>
      <c r="E90" s="206"/>
      <c r="F90" s="206"/>
      <c r="G90" s="54" t="s">
        <v>18</v>
      </c>
      <c r="H90" s="55" t="s">
        <v>18</v>
      </c>
      <c r="J90" s="38"/>
      <c r="K90" s="418"/>
      <c r="L90" s="309"/>
      <c r="M90" s="401" t="str">
        <f>H90</f>
        <v>...%</v>
      </c>
      <c r="N90" s="402" t="e">
        <f>1+(1*M90)</f>
        <v>#VALUE!</v>
      </c>
      <c r="O90" s="258" t="e">
        <f>H90-G90</f>
        <v>#VALUE!</v>
      </c>
      <c r="P90" s="354"/>
      <c r="Q90" s="395">
        <v>0</v>
      </c>
      <c r="R90" s="395">
        <v>5.0000000000000001E-3</v>
      </c>
      <c r="S90" s="395">
        <v>0</v>
      </c>
      <c r="T90" s="395">
        <v>0</v>
      </c>
      <c r="U90" s="279"/>
    </row>
    <row r="91" spans="1:46" s="67" customFormat="1" ht="15" customHeight="1" x14ac:dyDescent="0.25">
      <c r="A91" s="44"/>
      <c r="B91" s="495"/>
      <c r="C91" s="61"/>
      <c r="D91" s="218"/>
      <c r="E91" s="78"/>
      <c r="F91" s="78"/>
      <c r="G91" s="167"/>
      <c r="H91" s="66"/>
      <c r="J91" s="38"/>
      <c r="K91" s="418"/>
      <c r="L91" s="309"/>
      <c r="M91" s="333"/>
      <c r="N91" s="334"/>
      <c r="O91" s="335"/>
      <c r="P91" s="354"/>
      <c r="Q91" s="365"/>
      <c r="R91" s="365"/>
      <c r="S91" s="365"/>
      <c r="T91" s="365"/>
      <c r="U91" s="279"/>
      <c r="V91" s="39"/>
      <c r="W91" s="39"/>
      <c r="X91" s="59"/>
      <c r="Y91" s="59"/>
    </row>
    <row r="92" spans="1:46" s="68" customFormat="1" ht="15" customHeight="1" x14ac:dyDescent="0.35">
      <c r="A92" s="44"/>
      <c r="B92" s="495"/>
      <c r="C92" s="69" t="s">
        <v>23</v>
      </c>
      <c r="D92" s="221"/>
      <c r="E92" s="79"/>
      <c r="F92" s="79"/>
      <c r="G92" s="212"/>
      <c r="H92" s="72"/>
      <c r="J92" s="38"/>
      <c r="K92" s="418"/>
      <c r="L92" s="309"/>
      <c r="M92" s="274"/>
      <c r="N92" s="275"/>
      <c r="O92" s="276"/>
      <c r="P92" s="354"/>
      <c r="Q92" s="396"/>
      <c r="R92" s="396"/>
      <c r="S92" s="396"/>
      <c r="T92" s="396"/>
      <c r="U92" s="279"/>
      <c r="V92" s="39"/>
      <c r="W92" s="39"/>
    </row>
    <row r="93" spans="1:46" s="25" customFormat="1" ht="21" x14ac:dyDescent="0.35">
      <c r="A93" s="44"/>
      <c r="B93" s="497" t="s">
        <v>5</v>
      </c>
      <c r="C93" s="80" t="s">
        <v>6</v>
      </c>
      <c r="D93" s="220"/>
      <c r="E93" s="76"/>
      <c r="F93" s="76"/>
      <c r="G93" s="29" t="s">
        <v>21</v>
      </c>
      <c r="H93" s="77" t="s">
        <v>22</v>
      </c>
      <c r="J93" s="38"/>
      <c r="K93" s="418"/>
      <c r="L93" s="309"/>
      <c r="M93" s="251" t="s">
        <v>10</v>
      </c>
      <c r="N93" s="252" t="s">
        <v>11</v>
      </c>
      <c r="O93" s="253"/>
      <c r="P93" s="354"/>
      <c r="Q93" s="254" t="s">
        <v>21</v>
      </c>
      <c r="R93" s="254" t="s">
        <v>21</v>
      </c>
      <c r="S93" s="254" t="s">
        <v>21</v>
      </c>
      <c r="T93" s="254" t="s">
        <v>21</v>
      </c>
      <c r="U93" s="279"/>
      <c r="V93" s="39"/>
      <c r="W93" s="39"/>
    </row>
    <row r="94" spans="1:46" s="39" customFormat="1" ht="15" customHeight="1" x14ac:dyDescent="0.35">
      <c r="A94" s="44"/>
      <c r="B94" s="491">
        <v>0.05</v>
      </c>
      <c r="C94" s="200" t="s">
        <v>156</v>
      </c>
      <c r="D94" s="206"/>
      <c r="E94" s="206"/>
      <c r="F94" s="206"/>
      <c r="G94" s="54" t="s">
        <v>18</v>
      </c>
      <c r="H94" s="55" t="s">
        <v>41</v>
      </c>
      <c r="J94" s="38"/>
      <c r="K94" s="418"/>
      <c r="L94" s="309"/>
      <c r="M94" s="401" t="str">
        <f>H94</f>
        <v>... %</v>
      </c>
      <c r="N94" s="402" t="e">
        <f>1+(1*M94)</f>
        <v>#VALUE!</v>
      </c>
      <c r="O94" s="258" t="e">
        <f>H94-G94</f>
        <v>#VALUE!</v>
      </c>
      <c r="P94" s="354"/>
      <c r="Q94" s="395">
        <v>0</v>
      </c>
      <c r="R94" s="395">
        <v>5.0000000000000001E-4</v>
      </c>
      <c r="S94" s="395">
        <v>0</v>
      </c>
      <c r="T94" s="395">
        <v>0</v>
      </c>
      <c r="U94" s="279"/>
    </row>
    <row r="95" spans="1:46" s="25" customFormat="1" ht="15" customHeight="1" x14ac:dyDescent="0.25">
      <c r="A95" s="44"/>
      <c r="B95" s="498"/>
      <c r="C95" s="89"/>
      <c r="D95" s="222"/>
      <c r="E95" s="90"/>
      <c r="F95" s="91"/>
      <c r="G95" s="92"/>
      <c r="H95" s="93"/>
      <c r="I95" s="94"/>
      <c r="J95" s="38"/>
      <c r="K95" s="418"/>
      <c r="L95" s="309"/>
      <c r="M95" s="333"/>
      <c r="N95" s="334"/>
      <c r="O95" s="335"/>
      <c r="P95" s="354"/>
      <c r="Q95" s="290"/>
      <c r="R95" s="290"/>
      <c r="S95" s="290"/>
      <c r="T95" s="290"/>
      <c r="U95" s="279"/>
      <c r="V95" s="39"/>
      <c r="W95" s="39"/>
    </row>
    <row r="96" spans="1:46" s="85" customFormat="1" ht="22" customHeight="1" x14ac:dyDescent="0.25">
      <c r="A96" s="44"/>
      <c r="B96" s="465" t="s">
        <v>163</v>
      </c>
      <c r="C96" s="465"/>
      <c r="D96" s="465"/>
      <c r="E96" s="465"/>
      <c r="F96" s="465"/>
      <c r="G96" s="465"/>
      <c r="H96" s="465"/>
      <c r="I96" s="465"/>
      <c r="J96" s="38"/>
      <c r="K96" s="418"/>
      <c r="L96" s="309"/>
      <c r="M96" s="333"/>
      <c r="N96" s="334"/>
      <c r="O96" s="335"/>
      <c r="P96" s="355"/>
      <c r="Q96" s="233"/>
      <c r="R96" s="233"/>
      <c r="S96" s="233"/>
      <c r="T96" s="233"/>
      <c r="U96" s="279"/>
      <c r="V96" s="39"/>
      <c r="W96" s="39"/>
    </row>
    <row r="97" spans="1:46" s="85" customFormat="1" ht="22" customHeight="1" x14ac:dyDescent="0.25">
      <c r="A97" s="44"/>
      <c r="B97" s="462" t="s">
        <v>26</v>
      </c>
      <c r="C97" s="462"/>
      <c r="D97" s="462"/>
      <c r="E97" s="462"/>
      <c r="F97" s="462"/>
      <c r="G97" s="462"/>
      <c r="H97" s="462"/>
      <c r="I97" s="462"/>
      <c r="J97" s="38"/>
      <c r="K97" s="418"/>
      <c r="L97" s="309"/>
      <c r="M97" s="333"/>
      <c r="N97" s="334"/>
      <c r="O97" s="335"/>
      <c r="P97" s="356"/>
      <c r="Q97" s="233"/>
      <c r="R97" s="233"/>
      <c r="S97" s="233"/>
      <c r="T97" s="233"/>
      <c r="U97" s="279"/>
      <c r="V97" s="39"/>
      <c r="W97" s="39"/>
    </row>
    <row r="98" spans="1:46" s="440" customFormat="1" ht="11" customHeight="1" x14ac:dyDescent="0.25">
      <c r="A98" s="44"/>
      <c r="B98" s="462" t="s">
        <v>185</v>
      </c>
      <c r="C98" s="462"/>
      <c r="D98" s="462"/>
      <c r="E98" s="462"/>
      <c r="F98" s="462"/>
      <c r="G98" s="462"/>
      <c r="H98" s="462"/>
      <c r="I98" s="462"/>
      <c r="J98" s="38"/>
      <c r="K98" s="418"/>
      <c r="L98" s="309"/>
      <c r="M98" s="333"/>
      <c r="N98" s="334"/>
      <c r="O98" s="335"/>
      <c r="P98" s="356"/>
      <c r="Q98" s="366"/>
      <c r="R98" s="367"/>
      <c r="S98" s="368"/>
      <c r="T98" s="369"/>
      <c r="U98" s="279"/>
      <c r="V98" s="39"/>
      <c r="W98" s="39"/>
      <c r="X98" s="445"/>
      <c r="Y98" s="445"/>
      <c r="Z98" s="445"/>
      <c r="AA98" s="445"/>
      <c r="AB98" s="445"/>
      <c r="AC98" s="445"/>
      <c r="AD98" s="445"/>
      <c r="AE98" s="445"/>
      <c r="AF98" s="445"/>
      <c r="AG98" s="445"/>
      <c r="AH98" s="445"/>
      <c r="AI98" s="445"/>
      <c r="AJ98" s="445"/>
      <c r="AK98" s="445"/>
      <c r="AL98" s="445"/>
      <c r="AM98" s="445"/>
      <c r="AN98" s="445"/>
      <c r="AO98" s="445"/>
      <c r="AP98" s="445"/>
      <c r="AQ98" s="445"/>
      <c r="AR98" s="445"/>
      <c r="AS98" s="445"/>
      <c r="AT98" s="445"/>
    </row>
    <row r="99" spans="1:46" s="97" customFormat="1" ht="11" customHeight="1" x14ac:dyDescent="0.25">
      <c r="A99" s="44"/>
      <c r="B99" s="467" t="s">
        <v>184</v>
      </c>
      <c r="C99" s="467"/>
      <c r="D99" s="467"/>
      <c r="E99" s="467"/>
      <c r="F99" s="467"/>
      <c r="G99" s="467"/>
      <c r="H99" s="467"/>
      <c r="I99" s="467"/>
      <c r="J99" s="38"/>
      <c r="K99" s="418"/>
      <c r="L99" s="309"/>
      <c r="M99" s="333"/>
      <c r="N99" s="334"/>
      <c r="O99" s="335"/>
      <c r="P99" s="356"/>
      <c r="Q99" s="366"/>
      <c r="R99" s="367"/>
      <c r="S99" s="368"/>
      <c r="T99" s="367"/>
      <c r="U99" s="279"/>
      <c r="V99" s="39"/>
      <c r="W99" s="39"/>
    </row>
    <row r="100" spans="1:46" s="85" customFormat="1" ht="11" customHeight="1" x14ac:dyDescent="0.25">
      <c r="A100" s="44"/>
      <c r="B100" s="469" t="s">
        <v>157</v>
      </c>
      <c r="C100" s="469"/>
      <c r="D100" s="469"/>
      <c r="E100" s="469"/>
      <c r="F100" s="469"/>
      <c r="G100" s="469"/>
      <c r="H100" s="469"/>
      <c r="I100" s="469"/>
      <c r="J100" s="38"/>
      <c r="K100" s="418"/>
      <c r="L100" s="309"/>
      <c r="M100" s="333"/>
      <c r="N100" s="334"/>
      <c r="O100" s="335"/>
      <c r="P100" s="357"/>
      <c r="Q100" s="233"/>
      <c r="R100" s="233"/>
      <c r="S100" s="233"/>
      <c r="T100" s="233"/>
      <c r="U100" s="279"/>
      <c r="V100" s="39"/>
      <c r="W100" s="39"/>
    </row>
    <row r="101" spans="1:46" s="85" customFormat="1" ht="11" customHeight="1" x14ac:dyDescent="0.25">
      <c r="A101" s="44"/>
      <c r="B101" s="469" t="s">
        <v>158</v>
      </c>
      <c r="C101" s="469"/>
      <c r="D101" s="469"/>
      <c r="E101" s="469"/>
      <c r="F101" s="469"/>
      <c r="G101" s="469"/>
      <c r="H101" s="469"/>
      <c r="I101" s="469"/>
      <c r="J101" s="38"/>
      <c r="K101" s="418"/>
      <c r="L101" s="309"/>
      <c r="M101" s="333"/>
      <c r="N101" s="334"/>
      <c r="O101" s="335"/>
      <c r="P101" s="357"/>
      <c r="Q101" s="233"/>
      <c r="R101" s="233"/>
      <c r="S101" s="233"/>
      <c r="T101" s="233"/>
      <c r="U101" s="279"/>
      <c r="V101" s="39"/>
      <c r="W101" s="39"/>
    </row>
    <row r="102" spans="1:46" s="85" customFormat="1" ht="11" customHeight="1" x14ac:dyDescent="0.25">
      <c r="A102" s="25"/>
      <c r="B102" s="469" t="s">
        <v>159</v>
      </c>
      <c r="C102" s="469"/>
      <c r="D102" s="469"/>
      <c r="E102" s="469"/>
      <c r="F102" s="469"/>
      <c r="G102" s="469"/>
      <c r="H102" s="469"/>
      <c r="I102" s="469"/>
      <c r="J102" s="38"/>
      <c r="K102" s="418"/>
      <c r="L102" s="309"/>
      <c r="M102" s="333"/>
      <c r="N102" s="334"/>
      <c r="O102" s="335"/>
      <c r="P102" s="357"/>
      <c r="Q102" s="233"/>
      <c r="R102" s="233"/>
      <c r="S102" s="233"/>
      <c r="T102" s="233"/>
      <c r="U102" s="279"/>
      <c r="V102" s="39"/>
      <c r="W102" s="39"/>
    </row>
    <row r="103" spans="1:46" s="85" customFormat="1" ht="11" customHeight="1" x14ac:dyDescent="0.25">
      <c r="A103" s="32"/>
      <c r="B103" s="469" t="s">
        <v>160</v>
      </c>
      <c r="C103" s="469"/>
      <c r="D103" s="469"/>
      <c r="E103" s="469"/>
      <c r="F103" s="469"/>
      <c r="G103" s="469"/>
      <c r="H103" s="469"/>
      <c r="I103" s="469"/>
      <c r="J103" s="38"/>
      <c r="K103" s="418"/>
      <c r="L103" s="309"/>
      <c r="M103" s="333"/>
      <c r="N103" s="334"/>
      <c r="O103" s="335"/>
      <c r="P103" s="357"/>
      <c r="Q103" s="233"/>
      <c r="R103" s="233"/>
      <c r="S103" s="233"/>
      <c r="T103" s="233"/>
      <c r="U103" s="279"/>
      <c r="V103" s="39"/>
      <c r="W103" s="39"/>
    </row>
    <row r="104" spans="1:46" s="85" customFormat="1" ht="11" customHeight="1" x14ac:dyDescent="0.25">
      <c r="A104" s="32"/>
      <c r="B104" s="469" t="s">
        <v>161</v>
      </c>
      <c r="C104" s="469"/>
      <c r="D104" s="469"/>
      <c r="E104" s="469"/>
      <c r="F104" s="469"/>
      <c r="G104" s="469"/>
      <c r="H104" s="469"/>
      <c r="I104" s="469"/>
      <c r="J104" s="38"/>
      <c r="K104" s="418"/>
      <c r="L104" s="309"/>
      <c r="M104" s="333"/>
      <c r="N104" s="334"/>
      <c r="O104" s="335"/>
      <c r="P104" s="357"/>
      <c r="Q104" s="233"/>
      <c r="R104" s="233"/>
      <c r="S104" s="233"/>
      <c r="T104" s="233"/>
      <c r="U104" s="279"/>
      <c r="V104" s="39"/>
      <c r="W104" s="39"/>
    </row>
    <row r="105" spans="1:46" s="85" customFormat="1" ht="11" customHeight="1" x14ac:dyDescent="0.25">
      <c r="A105" s="32"/>
      <c r="B105" s="470" t="s">
        <v>188</v>
      </c>
      <c r="C105" s="470"/>
      <c r="D105" s="470"/>
      <c r="E105" s="470"/>
      <c r="F105" s="470"/>
      <c r="G105" s="470"/>
      <c r="H105" s="470"/>
      <c r="I105" s="470"/>
      <c r="J105" s="38"/>
      <c r="K105" s="418"/>
      <c r="L105" s="309"/>
      <c r="M105" s="333"/>
      <c r="N105" s="334"/>
      <c r="O105" s="335"/>
      <c r="P105" s="357"/>
      <c r="Q105" s="370"/>
      <c r="R105" s="370"/>
      <c r="S105" s="370"/>
      <c r="T105" s="370"/>
      <c r="U105" s="279"/>
      <c r="V105" s="39"/>
      <c r="W105" s="39"/>
    </row>
    <row r="106" spans="1:46" s="85" customFormat="1" ht="12" customHeight="1" x14ac:dyDescent="0.25">
      <c r="A106" s="25"/>
      <c r="B106" s="499"/>
      <c r="C106" s="439"/>
      <c r="D106" s="100"/>
      <c r="E106" s="100"/>
      <c r="F106" s="100"/>
      <c r="G106" s="100"/>
      <c r="H106" s="191"/>
      <c r="I106" s="192"/>
      <c r="J106" s="38"/>
      <c r="K106" s="418"/>
      <c r="L106" s="309"/>
      <c r="M106" s="333"/>
      <c r="N106" s="334"/>
      <c r="O106" s="335"/>
      <c r="P106" s="358"/>
      <c r="Q106" s="350"/>
      <c r="R106" s="350"/>
      <c r="S106" s="350"/>
      <c r="T106" s="350"/>
      <c r="U106" s="279"/>
      <c r="V106" s="39"/>
      <c r="W106" s="39"/>
    </row>
    <row r="107" spans="1:46" s="85" customFormat="1" ht="12" customHeight="1" x14ac:dyDescent="0.25">
      <c r="A107" s="25"/>
      <c r="B107" s="500" t="s">
        <v>28</v>
      </c>
      <c r="C107" s="440"/>
      <c r="D107" s="223"/>
      <c r="E107" s="440"/>
      <c r="F107" s="440"/>
      <c r="G107" s="440"/>
      <c r="H107" s="440"/>
      <c r="I107" s="440"/>
      <c r="J107" s="38"/>
      <c r="K107" s="418"/>
      <c r="L107" s="309"/>
      <c r="M107" s="333"/>
      <c r="N107" s="334"/>
      <c r="O107" s="335"/>
      <c r="P107" s="295"/>
      <c r="Q107" s="371"/>
      <c r="R107" s="371"/>
      <c r="S107" s="371"/>
      <c r="T107" s="371"/>
      <c r="U107" s="279"/>
      <c r="V107" s="39"/>
      <c r="W107" s="39"/>
    </row>
    <row r="108" spans="1:46" s="85" customFormat="1" ht="12" customHeight="1" x14ac:dyDescent="0.25">
      <c r="A108" s="25"/>
      <c r="B108" s="471" t="s">
        <v>162</v>
      </c>
      <c r="C108" s="471"/>
      <c r="D108" s="471"/>
      <c r="E108" s="471"/>
      <c r="F108" s="471"/>
      <c r="G108" s="471"/>
      <c r="H108" s="471"/>
      <c r="I108" s="471"/>
      <c r="J108" s="38"/>
      <c r="K108" s="418"/>
      <c r="L108" s="309"/>
      <c r="M108" s="333"/>
      <c r="N108" s="334"/>
      <c r="O108" s="335"/>
      <c r="P108" s="359"/>
      <c r="Q108" s="233"/>
      <c r="R108" s="233"/>
      <c r="S108" s="233"/>
      <c r="T108" s="233"/>
      <c r="U108" s="279"/>
      <c r="V108" s="39"/>
      <c r="W108" s="39"/>
    </row>
    <row r="109" spans="1:46" s="85" customFormat="1" ht="12" customHeight="1" x14ac:dyDescent="0.25">
      <c r="A109" s="25"/>
      <c r="B109" s="468" t="s">
        <v>29</v>
      </c>
      <c r="C109" s="468"/>
      <c r="D109" s="468"/>
      <c r="E109" s="468"/>
      <c r="F109" s="468"/>
      <c r="G109" s="468"/>
      <c r="H109" s="468"/>
      <c r="I109" s="468"/>
      <c r="J109" s="120"/>
      <c r="K109" s="424"/>
      <c r="L109" s="309"/>
      <c r="M109" s="333"/>
      <c r="N109" s="334"/>
      <c r="O109" s="335"/>
      <c r="P109" s="359"/>
      <c r="Q109" s="233"/>
      <c r="R109" s="233"/>
      <c r="S109" s="233"/>
      <c r="T109" s="233"/>
      <c r="U109" s="279"/>
      <c r="V109" s="39"/>
      <c r="W109" s="39"/>
    </row>
    <row r="110" spans="1:46" s="195" customFormat="1" x14ac:dyDescent="0.35">
      <c r="B110" s="486"/>
      <c r="D110" s="229"/>
      <c r="K110" s="424"/>
      <c r="L110" s="232"/>
      <c r="M110" s="232"/>
      <c r="N110" s="232"/>
      <c r="O110" s="232"/>
      <c r="P110" s="232"/>
      <c r="Q110" s="372"/>
      <c r="R110" s="372"/>
      <c r="S110" s="372"/>
      <c r="T110" s="372"/>
      <c r="U110" s="279"/>
      <c r="V110" s="39"/>
      <c r="W110" s="39"/>
    </row>
    <row r="111" spans="1:46" s="195" customFormat="1" x14ac:dyDescent="0.35">
      <c r="B111" s="486"/>
      <c r="Q111" s="373"/>
      <c r="R111" s="373"/>
      <c r="S111" s="373"/>
      <c r="T111" s="373"/>
      <c r="V111" s="39"/>
      <c r="W111" s="39"/>
    </row>
    <row r="112" spans="1:46" s="195" customFormat="1" x14ac:dyDescent="0.35">
      <c r="B112" s="486"/>
      <c r="Q112" s="373"/>
      <c r="R112" s="373"/>
      <c r="S112" s="373"/>
      <c r="T112" s="373"/>
      <c r="V112" s="39"/>
      <c r="W112" s="39"/>
    </row>
    <row r="113" spans="2:23" s="195" customFormat="1" x14ac:dyDescent="0.35">
      <c r="B113" s="486"/>
      <c r="Q113" s="373"/>
      <c r="R113" s="373"/>
      <c r="S113" s="373"/>
      <c r="T113" s="373"/>
      <c r="V113" s="39"/>
      <c r="W113" s="39"/>
    </row>
    <row r="114" spans="2:23" s="195" customFormat="1" x14ac:dyDescent="0.35">
      <c r="B114" s="486"/>
      <c r="Q114" s="373"/>
      <c r="R114" s="373"/>
      <c r="S114" s="373"/>
      <c r="T114" s="373"/>
      <c r="V114" s="39"/>
      <c r="W114" s="39"/>
    </row>
    <row r="115" spans="2:23" s="195" customFormat="1" x14ac:dyDescent="0.35">
      <c r="B115" s="486"/>
      <c r="Q115" s="373"/>
      <c r="R115" s="373"/>
      <c r="S115" s="373"/>
      <c r="T115" s="373"/>
      <c r="V115" s="39"/>
      <c r="W115" s="39"/>
    </row>
    <row r="116" spans="2:23" s="195" customFormat="1" x14ac:dyDescent="0.35">
      <c r="B116" s="486"/>
      <c r="Q116" s="373"/>
      <c r="R116" s="373"/>
      <c r="S116" s="373"/>
      <c r="T116" s="373"/>
      <c r="V116" s="39"/>
      <c r="W116" s="39"/>
    </row>
    <row r="117" spans="2:23" s="195" customFormat="1" x14ac:dyDescent="0.35">
      <c r="B117" s="486"/>
      <c r="Q117" s="373"/>
      <c r="R117" s="373"/>
      <c r="S117" s="373"/>
      <c r="T117" s="373"/>
      <c r="V117" s="39"/>
      <c r="W117" s="39"/>
    </row>
    <row r="118" spans="2:23" s="195" customFormat="1" x14ac:dyDescent="0.35">
      <c r="B118" s="486"/>
      <c r="Q118" s="373"/>
      <c r="R118" s="373"/>
      <c r="S118" s="373"/>
      <c r="T118" s="373"/>
      <c r="V118" s="39"/>
      <c r="W118" s="39"/>
    </row>
    <row r="119" spans="2:23" x14ac:dyDescent="0.35">
      <c r="D119"/>
      <c r="V119" s="39"/>
      <c r="W119" s="39"/>
    </row>
    <row r="120" spans="2:23" x14ac:dyDescent="0.35">
      <c r="D120"/>
      <c r="V120" s="39"/>
      <c r="W120" s="39"/>
    </row>
    <row r="121" spans="2:23" x14ac:dyDescent="0.35">
      <c r="D121"/>
      <c r="V121" s="39"/>
      <c r="W121" s="39"/>
    </row>
    <row r="122" spans="2:23" x14ac:dyDescent="0.35">
      <c r="D122"/>
      <c r="V122" s="39"/>
      <c r="W122" s="39"/>
    </row>
    <row r="123" spans="2:23" x14ac:dyDescent="0.35">
      <c r="D123"/>
      <c r="V123" s="39"/>
      <c r="W123" s="39"/>
    </row>
    <row r="124" spans="2:23" x14ac:dyDescent="0.35">
      <c r="V124" s="39"/>
      <c r="W124" s="39"/>
    </row>
    <row r="125" spans="2:23" x14ac:dyDescent="0.35">
      <c r="V125" s="39"/>
      <c r="W125" s="39"/>
    </row>
    <row r="126" spans="2:23" x14ac:dyDescent="0.35">
      <c r="D126"/>
      <c r="V126" s="39"/>
      <c r="W126" s="39"/>
    </row>
    <row r="127" spans="2:23" x14ac:dyDescent="0.35">
      <c r="D127"/>
      <c r="V127" s="39"/>
      <c r="W127" s="39"/>
    </row>
    <row r="128" spans="2:23" x14ac:dyDescent="0.35">
      <c r="D128"/>
      <c r="V128" s="39"/>
      <c r="W128" s="39"/>
    </row>
    <row r="129" spans="4:23" x14ac:dyDescent="0.35">
      <c r="D129"/>
      <c r="V129" s="39"/>
      <c r="W129" s="39"/>
    </row>
    <row r="130" spans="4:23" x14ac:dyDescent="0.35">
      <c r="D130"/>
      <c r="V130" s="39"/>
      <c r="W130" s="39"/>
    </row>
    <row r="131" spans="4:23" x14ac:dyDescent="0.35">
      <c r="D131"/>
      <c r="V131" s="39"/>
      <c r="W131" s="39"/>
    </row>
    <row r="132" spans="4:23" x14ac:dyDescent="0.35">
      <c r="D132"/>
      <c r="V132" s="39"/>
      <c r="W132" s="39"/>
    </row>
    <row r="133" spans="4:23" x14ac:dyDescent="0.35">
      <c r="D133"/>
      <c r="V133" s="39"/>
      <c r="W133" s="39"/>
    </row>
    <row r="134" spans="4:23" x14ac:dyDescent="0.35">
      <c r="D134"/>
      <c r="V134" s="67"/>
      <c r="W134" s="67"/>
    </row>
    <row r="135" spans="4:23" x14ac:dyDescent="0.35">
      <c r="D135"/>
      <c r="V135" s="44"/>
      <c r="W135" s="44"/>
    </row>
    <row r="136" spans="4:23" x14ac:dyDescent="0.35">
      <c r="D136"/>
      <c r="V136" s="25"/>
      <c r="W136" s="25"/>
    </row>
    <row r="137" spans="4:23" x14ac:dyDescent="0.35">
      <c r="D137"/>
      <c r="V137" s="25"/>
      <c r="W137" s="25"/>
    </row>
    <row r="138" spans="4:23" x14ac:dyDescent="0.35">
      <c r="V138" s="39"/>
      <c r="W138" s="39"/>
    </row>
    <row r="139" spans="4:23" x14ac:dyDescent="0.35">
      <c r="D139"/>
      <c r="V139" s="39"/>
      <c r="W139" s="39"/>
    </row>
    <row r="140" spans="4:23" x14ac:dyDescent="0.35">
      <c r="D140"/>
      <c r="V140" s="25"/>
      <c r="W140" s="25"/>
    </row>
    <row r="141" spans="4:23" x14ac:dyDescent="0.35">
      <c r="D141"/>
      <c r="V141" s="67"/>
      <c r="W141" s="67"/>
    </row>
    <row r="142" spans="4:23" x14ac:dyDescent="0.35">
      <c r="D142"/>
      <c r="V142" s="189"/>
      <c r="W142" s="189"/>
    </row>
    <row r="143" spans="4:23" x14ac:dyDescent="0.35">
      <c r="D143"/>
      <c r="V143" s="25"/>
      <c r="W143" s="25"/>
    </row>
    <row r="144" spans="4:23" x14ac:dyDescent="0.35">
      <c r="D144"/>
      <c r="V144" s="85"/>
      <c r="W144" s="85"/>
    </row>
    <row r="145" spans="3:23" x14ac:dyDescent="0.35">
      <c r="D145"/>
      <c r="V145" s="85"/>
      <c r="W145" s="85"/>
    </row>
    <row r="146" spans="3:23" x14ac:dyDescent="0.35">
      <c r="D146"/>
      <c r="V146" s="189"/>
      <c r="W146" s="189"/>
    </row>
    <row r="147" spans="3:23" x14ac:dyDescent="0.35">
      <c r="D147"/>
      <c r="V147" s="85"/>
      <c r="W147" s="85"/>
    </row>
    <row r="148" spans="3:23" x14ac:dyDescent="0.35">
      <c r="C148" s="25"/>
      <c r="D148" s="25"/>
      <c r="E148" s="25"/>
      <c r="V148" s="85"/>
      <c r="W148" s="85"/>
    </row>
    <row r="149" spans="3:23" x14ac:dyDescent="0.35">
      <c r="C149" s="85"/>
      <c r="D149" s="85"/>
      <c r="E149" s="85"/>
      <c r="V149" s="85"/>
      <c r="W149" s="85"/>
    </row>
    <row r="150" spans="3:23" x14ac:dyDescent="0.35">
      <c r="C150" s="85"/>
      <c r="D150" s="85"/>
      <c r="E150" s="85"/>
      <c r="V150" s="85"/>
      <c r="W150" s="85"/>
    </row>
    <row r="151" spans="3:23" x14ac:dyDescent="0.35">
      <c r="V151" s="59"/>
      <c r="W151" s="59"/>
    </row>
    <row r="152" spans="3:23" x14ac:dyDescent="0.35">
      <c r="V152" s="68"/>
      <c r="W152" s="68"/>
    </row>
    <row r="153" spans="3:23" x14ac:dyDescent="0.35">
      <c r="V153" s="25"/>
      <c r="W153" s="25"/>
    </row>
    <row r="154" spans="3:23" x14ac:dyDescent="0.35">
      <c r="V154" s="25"/>
      <c r="W154" s="25"/>
    </row>
    <row r="155" spans="3:23" x14ac:dyDescent="0.35">
      <c r="V155" s="39"/>
      <c r="W155" s="39"/>
    </row>
    <row r="156" spans="3:23" x14ac:dyDescent="0.35">
      <c r="V156" s="25"/>
      <c r="W156" s="25"/>
    </row>
    <row r="157" spans="3:23" x14ac:dyDescent="0.35">
      <c r="V157" s="85"/>
      <c r="W157" s="85"/>
    </row>
    <row r="158" spans="3:23" x14ac:dyDescent="0.35">
      <c r="V158" s="85"/>
      <c r="W158" s="85"/>
    </row>
    <row r="159" spans="3:23" x14ac:dyDescent="0.35">
      <c r="V159" s="445"/>
      <c r="W159" s="445"/>
    </row>
    <row r="160" spans="3:23" x14ac:dyDescent="0.35">
      <c r="V160" s="97"/>
      <c r="W160" s="97"/>
    </row>
    <row r="161" spans="22:23" x14ac:dyDescent="0.35">
      <c r="V161" s="85"/>
      <c r="W161" s="85"/>
    </row>
    <row r="162" spans="22:23" x14ac:dyDescent="0.35">
      <c r="V162" s="85"/>
      <c r="W162" s="85"/>
    </row>
    <row r="163" spans="22:23" x14ac:dyDescent="0.35">
      <c r="V163" s="85"/>
      <c r="W163" s="85"/>
    </row>
    <row r="164" spans="22:23" x14ac:dyDescent="0.35">
      <c r="V164" s="85"/>
      <c r="W164" s="85"/>
    </row>
    <row r="165" spans="22:23" x14ac:dyDescent="0.35">
      <c r="V165" s="85"/>
      <c r="W165" s="85"/>
    </row>
    <row r="166" spans="22:23" x14ac:dyDescent="0.35">
      <c r="V166" s="85"/>
      <c r="W166" s="85"/>
    </row>
    <row r="167" spans="22:23" x14ac:dyDescent="0.35">
      <c r="V167" s="85"/>
      <c r="W167" s="85"/>
    </row>
    <row r="168" spans="22:23" x14ac:dyDescent="0.35">
      <c r="V168" s="85"/>
      <c r="W168" s="85"/>
    </row>
    <row r="169" spans="22:23" x14ac:dyDescent="0.35">
      <c r="V169" s="85"/>
      <c r="W169" s="85"/>
    </row>
    <row r="170" spans="22:23" x14ac:dyDescent="0.35">
      <c r="V170" s="85"/>
      <c r="W170" s="85"/>
    </row>
  </sheetData>
  <protectedRanges>
    <protectedRange sqref="P77 I76 Q87:T87 P81:P95" name="Interval3_1"/>
    <protectedRange sqref="H84:H86 H8:H29 I34:I62 I66:I75" name="Interval3_1_1"/>
    <protectedRange sqref="E84:E86" name="Interval4"/>
    <protectedRange sqref="I73 I75 I67 I71 I69" name="Interval3_1_1_1"/>
    <protectedRange sqref="K16:L17 L34:L42 L52" name="Interval3_1_2_1"/>
    <protectedRange sqref="K19:L19 K8:M8 K9:L13 M41 M84:M86 M54:M55 M49 M74 M45 M35:M36 M9:M29 M43 M72 M33 M38:M39 M51:M52 M47 M57:M59" name="Interval3_1_1_1_1"/>
    <protectedRange sqref="K14:L14" name="Interval3_1_1_1_1_1"/>
    <protectedRange sqref="M80:M81 M90 M94" name="Interval3_1_3_1"/>
    <protectedRange sqref="I33" name="Interval3_1_1_2"/>
  </protectedRanges>
  <sortState ref="A41:BE276">
    <sortCondition ref="A41:A276"/>
  </sortState>
  <mergeCells count="12">
    <mergeCell ref="B109:I109"/>
    <mergeCell ref="B96:I96"/>
    <mergeCell ref="B97:I97"/>
    <mergeCell ref="B98:I98"/>
    <mergeCell ref="B99:I99"/>
    <mergeCell ref="B100:I100"/>
    <mergeCell ref="B101:I101"/>
    <mergeCell ref="B102:I102"/>
    <mergeCell ref="B103:I103"/>
    <mergeCell ref="B104:I104"/>
    <mergeCell ref="B105:I105"/>
    <mergeCell ref="B108:I108"/>
  </mergeCells>
  <conditionalFormatting sqref="O8:O29">
    <cfRule type="cellIs" dxfId="42" priority="244" operator="greaterThan">
      <formula>0</formula>
    </cfRule>
  </conditionalFormatting>
  <conditionalFormatting sqref="O38:O39 O41 O43 O57">
    <cfRule type="cellIs" dxfId="41" priority="173" operator="lessThan">
      <formula>0</formula>
    </cfRule>
  </conditionalFormatting>
  <conditionalFormatting sqref="O85">
    <cfRule type="cellIs" dxfId="40" priority="166" operator="greaterThan">
      <formula>0</formula>
    </cfRule>
  </conditionalFormatting>
  <conditionalFormatting sqref="O34">
    <cfRule type="cellIs" dxfId="39" priority="243" operator="lessThan">
      <formula>0</formula>
    </cfRule>
  </conditionalFormatting>
  <conditionalFormatting sqref="O37">
    <cfRule type="cellIs" dxfId="38" priority="241" operator="lessThan">
      <formula>0</formula>
    </cfRule>
  </conditionalFormatting>
  <conditionalFormatting sqref="O36">
    <cfRule type="cellIs" dxfId="37" priority="240" operator="lessThan">
      <formula>0</formula>
    </cfRule>
  </conditionalFormatting>
  <conditionalFormatting sqref="O35">
    <cfRule type="cellIs" dxfId="36" priority="239" operator="lessThan">
      <formula>0</formula>
    </cfRule>
  </conditionalFormatting>
  <conditionalFormatting sqref="O40">
    <cfRule type="cellIs" dxfId="35" priority="238" operator="lessThan">
      <formula>0</formula>
    </cfRule>
  </conditionalFormatting>
  <conditionalFormatting sqref="O42">
    <cfRule type="cellIs" dxfId="34" priority="237" operator="lessThan">
      <formula>0</formula>
    </cfRule>
  </conditionalFormatting>
  <conditionalFormatting sqref="O44">
    <cfRule type="cellIs" dxfId="33" priority="236" operator="lessThan">
      <formula>0</formula>
    </cfRule>
  </conditionalFormatting>
  <conditionalFormatting sqref="O46">
    <cfRule type="cellIs" dxfId="32" priority="235" operator="lessThan">
      <formula>0</formula>
    </cfRule>
  </conditionalFormatting>
  <conditionalFormatting sqref="O47">
    <cfRule type="cellIs" dxfId="31" priority="226" operator="lessThan">
      <formula>0</formula>
    </cfRule>
  </conditionalFormatting>
  <conditionalFormatting sqref="O48">
    <cfRule type="cellIs" dxfId="30" priority="225" operator="lessThan">
      <formula>0</formula>
    </cfRule>
  </conditionalFormatting>
  <conditionalFormatting sqref="O49">
    <cfRule type="cellIs" dxfId="29" priority="224" operator="lessThan">
      <formula>0</formula>
    </cfRule>
  </conditionalFormatting>
  <conditionalFormatting sqref="O50">
    <cfRule type="cellIs" dxfId="28" priority="223" operator="lessThan">
      <formula>0</formula>
    </cfRule>
  </conditionalFormatting>
  <conditionalFormatting sqref="O53">
    <cfRule type="cellIs" dxfId="27" priority="222" operator="lessThan">
      <formula>0</formula>
    </cfRule>
  </conditionalFormatting>
  <conditionalFormatting sqref="O51">
    <cfRule type="cellIs" dxfId="26" priority="221" operator="lessThan">
      <formula>0</formula>
    </cfRule>
  </conditionalFormatting>
  <conditionalFormatting sqref="O56">
    <cfRule type="cellIs" dxfId="25" priority="220" operator="lessThan">
      <formula>0</formula>
    </cfRule>
  </conditionalFormatting>
  <conditionalFormatting sqref="O60">
    <cfRule type="cellIs" dxfId="24" priority="208" operator="lessThan">
      <formula>0</formula>
    </cfRule>
  </conditionalFormatting>
  <conditionalFormatting sqref="O61">
    <cfRule type="cellIs" dxfId="23" priority="207" operator="lessThan">
      <formula>0</formula>
    </cfRule>
  </conditionalFormatting>
  <conditionalFormatting sqref="O62">
    <cfRule type="cellIs" dxfId="22" priority="206" operator="lessThan">
      <formula>0</formula>
    </cfRule>
  </conditionalFormatting>
  <conditionalFormatting sqref="O66">
    <cfRule type="cellIs" dxfId="21" priority="172" operator="lessThan">
      <formula>0</formula>
    </cfRule>
  </conditionalFormatting>
  <conditionalFormatting sqref="O76">
    <cfRule type="cellIs" dxfId="20" priority="171" operator="lessThan">
      <formula>0</formula>
    </cfRule>
  </conditionalFormatting>
  <conditionalFormatting sqref="O80">
    <cfRule type="cellIs" dxfId="19" priority="170" operator="greaterThan">
      <formula>0</formula>
    </cfRule>
  </conditionalFormatting>
  <conditionalFormatting sqref="O90">
    <cfRule type="cellIs" dxfId="18" priority="168" operator="greaterThan">
      <formula>0</formula>
    </cfRule>
  </conditionalFormatting>
  <conditionalFormatting sqref="O84">
    <cfRule type="cellIs" dxfId="17" priority="167" operator="greaterThan">
      <formula>0</formula>
    </cfRule>
  </conditionalFormatting>
  <conditionalFormatting sqref="O86">
    <cfRule type="cellIs" dxfId="16" priority="165" operator="greaterThan">
      <formula>0</formula>
    </cfRule>
  </conditionalFormatting>
  <conditionalFormatting sqref="O94">
    <cfRule type="cellIs" dxfId="15" priority="163" operator="greaterThan">
      <formula>0</formula>
    </cfRule>
  </conditionalFormatting>
  <conditionalFormatting sqref="O45">
    <cfRule type="cellIs" dxfId="14" priority="156" operator="lessThan">
      <formula>0</formula>
    </cfRule>
  </conditionalFormatting>
  <conditionalFormatting sqref="O54:O55">
    <cfRule type="cellIs" dxfId="13" priority="152" operator="lessThan">
      <formula>0</formula>
    </cfRule>
  </conditionalFormatting>
  <conditionalFormatting sqref="O58:O59">
    <cfRule type="cellIs" dxfId="12" priority="137" operator="lessThan">
      <formula>0</formula>
    </cfRule>
  </conditionalFormatting>
  <conditionalFormatting sqref="O75">
    <cfRule type="cellIs" dxfId="11" priority="105" operator="lessThan">
      <formula>0</formula>
    </cfRule>
  </conditionalFormatting>
  <conditionalFormatting sqref="O74">
    <cfRule type="cellIs" dxfId="10" priority="104" operator="lessThan">
      <formula>0</formula>
    </cfRule>
  </conditionalFormatting>
  <conditionalFormatting sqref="O67">
    <cfRule type="cellIs" dxfId="9" priority="71" operator="lessThan">
      <formula>0</formula>
    </cfRule>
  </conditionalFormatting>
  <conditionalFormatting sqref="O52">
    <cfRule type="cellIs" dxfId="8" priority="69" operator="lessThan">
      <formula>0</formula>
    </cfRule>
  </conditionalFormatting>
  <conditionalFormatting sqref="O72">
    <cfRule type="cellIs" dxfId="7" priority="66" operator="lessThan">
      <formula>0</formula>
    </cfRule>
  </conditionalFormatting>
  <conditionalFormatting sqref="O73">
    <cfRule type="cellIs" dxfId="6" priority="64" operator="lessThan">
      <formula>0</formula>
    </cfRule>
  </conditionalFormatting>
  <conditionalFormatting sqref="O33">
    <cfRule type="cellIs" dxfId="5" priority="27" operator="lessThan">
      <formula>0</formula>
    </cfRule>
  </conditionalFormatting>
  <conditionalFormatting sqref="O77">
    <cfRule type="cellIs" dxfId="4" priority="9" operator="lessThan">
      <formula>0</formula>
    </cfRule>
  </conditionalFormatting>
  <conditionalFormatting sqref="O68">
    <cfRule type="cellIs" dxfId="3" priority="4" operator="lessThan">
      <formula>0</formula>
    </cfRule>
  </conditionalFormatting>
  <conditionalFormatting sqref="O69">
    <cfRule type="cellIs" dxfId="2" priority="3" operator="lessThan">
      <formula>0</formula>
    </cfRule>
  </conditionalFormatting>
  <conditionalFormatting sqref="O70">
    <cfRule type="cellIs" dxfId="1" priority="2" operator="lessThan">
      <formula>0</formula>
    </cfRule>
  </conditionalFormatting>
  <conditionalFormatting sqref="O7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&amp;R&amp;F; &amp;A;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4</vt:i4>
      </vt:variant>
    </vt:vector>
  </HeadingPairs>
  <TitlesOfParts>
    <vt:vector size="10" baseType="lpstr">
      <vt:lpstr>RESUM PUNTS</vt:lpstr>
      <vt:lpstr>televisió</vt:lpstr>
      <vt:lpstr>imprès</vt:lpstr>
      <vt:lpstr>ràdio</vt:lpstr>
      <vt:lpstr>Full1</vt:lpstr>
      <vt:lpstr>digital</vt:lpstr>
      <vt:lpstr>digital!Àrea_d'impressió</vt:lpstr>
      <vt:lpstr>imprès!Àrea_d'impressió</vt:lpstr>
      <vt:lpstr>ràdio!Àrea_d'impressió</vt:lpstr>
      <vt:lpstr>televisió!Àrea_d'impressió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2022-10-06T16:34:23Z</dcterms:created>
  <dcterms:modified xsi:type="dcterms:W3CDTF">2023-06-19T10:08:58Z</dcterms:modified>
</cp:coreProperties>
</file>