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 SERVEIS GENERALS\000 SERVEIS ANY 2024\1101357325 SERVEI VIGILÀNCIA CENTRES AP I CCOO\Esmena pressupost\esmena v2\"/>
    </mc:Choice>
  </mc:AlternateContent>
  <bookViews>
    <workbookView xWindow="0" yWindow="0" windowWidth="28800" windowHeight="9600"/>
  </bookViews>
  <sheets>
    <sheet name="OFERTA ECONÒMICA" sheetId="1" r:id="rId1"/>
  </sheets>
  <definedNames>
    <definedName name="_xlnm.Print_Area" localSheetId="0">'OFERTA ECONÒMICA'!$A$1:$AQ$85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6" i="1" l="1"/>
  <c r="AN16" i="1"/>
  <c r="AB57" i="1" l="1"/>
  <c r="AA57" i="1"/>
  <c r="AA56" i="1"/>
  <c r="AO61" i="1"/>
  <c r="AO64" i="1" s="1"/>
  <c r="AP61" i="1"/>
  <c r="AP64" i="1" s="1"/>
  <c r="AP81" i="1"/>
  <c r="AP82" i="1" s="1"/>
  <c r="AO81" i="1"/>
  <c r="AO82" i="1" s="1"/>
  <c r="AN81" i="1"/>
  <c r="AN82" i="1" s="1"/>
  <c r="AM81" i="1"/>
  <c r="AM82" i="1" s="1"/>
  <c r="AP75" i="1"/>
  <c r="AP77" i="1" s="1"/>
  <c r="AO75" i="1"/>
  <c r="AO77" i="1" s="1"/>
  <c r="AN75" i="1"/>
  <c r="AN77" i="1" s="1"/>
  <c r="AM75" i="1"/>
  <c r="AM77" i="1" s="1"/>
  <c r="AP69" i="1"/>
  <c r="AP71" i="1" s="1"/>
  <c r="AO69" i="1"/>
  <c r="AO70" i="1" s="1"/>
  <c r="AN69" i="1"/>
  <c r="AN71" i="1" s="1"/>
  <c r="AM69" i="1"/>
  <c r="AM71" i="1" s="1"/>
  <c r="AN61" i="1"/>
  <c r="AN64" i="1" s="1"/>
  <c r="AM61" i="1"/>
  <c r="AM64" i="1" s="1"/>
  <c r="AP53" i="1"/>
  <c r="AP54" i="1" s="1"/>
  <c r="AO53" i="1"/>
  <c r="AO54" i="1" s="1"/>
  <c r="AN53" i="1"/>
  <c r="AN57" i="1" s="1"/>
  <c r="AM53" i="1"/>
  <c r="AM56" i="1" s="1"/>
  <c r="AP43" i="1"/>
  <c r="AP46" i="1" s="1"/>
  <c r="AO43" i="1"/>
  <c r="AO45" i="1" s="1"/>
  <c r="AN43" i="1"/>
  <c r="AN47" i="1" s="1"/>
  <c r="AM43" i="1"/>
  <c r="AM47" i="1" s="1"/>
  <c r="AN33" i="1"/>
  <c r="AN37" i="1" s="1"/>
  <c r="AM33" i="1"/>
  <c r="AM39" i="1" s="1"/>
  <c r="AN26" i="1"/>
  <c r="AN28" i="1" s="1"/>
  <c r="AM28" i="1"/>
  <c r="AM16" i="1"/>
  <c r="AM18" i="1" s="1"/>
  <c r="AM54" i="1" l="1"/>
  <c r="AM57" i="1"/>
  <c r="AN70" i="1"/>
  <c r="AO65" i="1"/>
  <c r="AM76" i="1"/>
  <c r="AP70" i="1"/>
  <c r="AO71" i="1"/>
  <c r="AM70" i="1"/>
  <c r="AN62" i="1"/>
  <c r="AN65" i="1"/>
  <c r="AM65" i="1"/>
  <c r="AM62" i="1"/>
  <c r="AN54" i="1"/>
  <c r="AP48" i="1"/>
  <c r="AP47" i="1"/>
  <c r="AP49" i="1"/>
  <c r="AP45" i="1"/>
  <c r="AP44" i="1"/>
  <c r="AO44" i="1"/>
  <c r="AO48" i="1"/>
  <c r="AO49" i="1"/>
  <c r="AO47" i="1"/>
  <c r="AO46" i="1"/>
  <c r="AN44" i="1"/>
  <c r="AN48" i="1"/>
  <c r="AN45" i="1"/>
  <c r="AN46" i="1"/>
  <c r="AN49" i="1"/>
  <c r="AM45" i="1"/>
  <c r="AM46" i="1"/>
  <c r="AM44" i="1"/>
  <c r="AM49" i="1"/>
  <c r="AM48" i="1"/>
  <c r="AM38" i="1"/>
  <c r="AM36" i="1"/>
  <c r="AM37" i="1"/>
  <c r="AM35" i="1"/>
  <c r="AM34" i="1"/>
  <c r="AN27" i="1"/>
  <c r="AM27" i="1"/>
  <c r="AM29" i="1"/>
  <c r="AP65" i="1"/>
  <c r="AM22" i="1"/>
  <c r="AM17" i="1"/>
  <c r="AM21" i="1"/>
  <c r="AM20" i="1"/>
  <c r="AM19" i="1"/>
  <c r="AP63" i="1"/>
  <c r="AP62" i="1"/>
  <c r="AO63" i="1"/>
  <c r="AO62" i="1"/>
  <c r="AN63" i="1"/>
  <c r="AM63" i="1"/>
  <c r="R63" i="1"/>
  <c r="R62" i="1"/>
  <c r="Q63" i="1"/>
  <c r="Q62" i="1"/>
  <c r="P63" i="1"/>
  <c r="P62" i="1"/>
  <c r="O63" i="1"/>
  <c r="O62" i="1"/>
  <c r="AQ44" i="1" l="1"/>
  <c r="AN22" i="1" l="1"/>
  <c r="AN21" i="1"/>
  <c r="M84" i="1"/>
  <c r="M85" i="1" s="1"/>
  <c r="AQ39" i="1" l="1"/>
  <c r="AQ38" i="1"/>
  <c r="AQ36" i="1"/>
  <c r="AQ35" i="1"/>
  <c r="AQ34" i="1"/>
  <c r="AQ29" i="1"/>
  <c r="AQ27" i="1"/>
  <c r="AQ22" i="1"/>
  <c r="AQ20" i="1"/>
  <c r="AQ19" i="1"/>
  <c r="AQ18" i="1"/>
  <c r="AQ17" i="1"/>
  <c r="AQ21" i="1" l="1"/>
  <c r="AQ23" i="1" s="1"/>
  <c r="AQ28" i="1"/>
  <c r="AQ30" i="1" s="1"/>
  <c r="AA20" i="1" l="1"/>
  <c r="AA17" i="1" l="1"/>
  <c r="AE17" i="1" s="1"/>
  <c r="AD82" i="1"/>
  <c r="AC82" i="1"/>
  <c r="AB82" i="1"/>
  <c r="AA82" i="1"/>
  <c r="R82" i="1"/>
  <c r="Q82" i="1"/>
  <c r="P82" i="1"/>
  <c r="O82" i="1"/>
  <c r="AJ81" i="1"/>
  <c r="AJ82" i="1" s="1"/>
  <c r="AI81" i="1"/>
  <c r="AI82" i="1" s="1"/>
  <c r="AH81" i="1"/>
  <c r="AH82" i="1" s="1"/>
  <c r="AG81" i="1"/>
  <c r="AG82" i="1" s="1"/>
  <c r="X81" i="1"/>
  <c r="X82" i="1" s="1"/>
  <c r="W81" i="1"/>
  <c r="W82" i="1" s="1"/>
  <c r="V81" i="1"/>
  <c r="V82" i="1" s="1"/>
  <c r="U81" i="1"/>
  <c r="U82" i="1" s="1"/>
  <c r="E78" i="1"/>
  <c r="D78" i="1"/>
  <c r="C78" i="1"/>
  <c r="B78" i="1"/>
  <c r="AD77" i="1"/>
  <c r="AC77" i="1"/>
  <c r="AB77" i="1"/>
  <c r="AA77" i="1"/>
  <c r="R77" i="1"/>
  <c r="Q77" i="1"/>
  <c r="P77" i="1"/>
  <c r="O77" i="1"/>
  <c r="AA76" i="1"/>
  <c r="AE76" i="1" s="1"/>
  <c r="O76" i="1"/>
  <c r="S76" i="1" s="1"/>
  <c r="AJ75" i="1"/>
  <c r="AJ77" i="1" s="1"/>
  <c r="AI75" i="1"/>
  <c r="AI77" i="1" s="1"/>
  <c r="AH75" i="1"/>
  <c r="AH77" i="1" s="1"/>
  <c r="AG75" i="1"/>
  <c r="AG77" i="1" s="1"/>
  <c r="X75" i="1"/>
  <c r="X77" i="1" s="1"/>
  <c r="W75" i="1"/>
  <c r="W77" i="1" s="1"/>
  <c r="V75" i="1"/>
  <c r="V77" i="1" s="1"/>
  <c r="U75" i="1"/>
  <c r="U77" i="1" s="1"/>
  <c r="E72" i="1"/>
  <c r="D72" i="1"/>
  <c r="C72" i="1"/>
  <c r="B72" i="1"/>
  <c r="AD71" i="1"/>
  <c r="AC71" i="1"/>
  <c r="AB71" i="1"/>
  <c r="AA71" i="1"/>
  <c r="R71" i="1"/>
  <c r="Q71" i="1"/>
  <c r="P71" i="1"/>
  <c r="O71" i="1"/>
  <c r="AD70" i="1"/>
  <c r="AC70" i="1"/>
  <c r="AB70" i="1"/>
  <c r="AA70" i="1"/>
  <c r="R70" i="1"/>
  <c r="Q70" i="1"/>
  <c r="P70" i="1"/>
  <c r="O70" i="1"/>
  <c r="AJ69" i="1"/>
  <c r="AJ70" i="1" s="1"/>
  <c r="AI69" i="1"/>
  <c r="AI70" i="1" s="1"/>
  <c r="AH69" i="1"/>
  <c r="AH71" i="1" s="1"/>
  <c r="AG69" i="1"/>
  <c r="AG71" i="1" s="1"/>
  <c r="X69" i="1"/>
  <c r="X70" i="1" s="1"/>
  <c r="W69" i="1"/>
  <c r="W70" i="1" s="1"/>
  <c r="V69" i="1"/>
  <c r="V70" i="1" s="1"/>
  <c r="U69" i="1"/>
  <c r="U70" i="1" s="1"/>
  <c r="E66" i="1"/>
  <c r="D66" i="1"/>
  <c r="C66" i="1"/>
  <c r="B66" i="1"/>
  <c r="AD65" i="1"/>
  <c r="AC65" i="1"/>
  <c r="AB65" i="1"/>
  <c r="AA65" i="1"/>
  <c r="R65" i="1"/>
  <c r="Q65" i="1"/>
  <c r="P65" i="1"/>
  <c r="O65" i="1"/>
  <c r="AD64" i="1"/>
  <c r="AC64" i="1"/>
  <c r="AB64" i="1"/>
  <c r="AA64" i="1"/>
  <c r="R64" i="1"/>
  <c r="Q64" i="1"/>
  <c r="P64" i="1"/>
  <c r="O64" i="1"/>
  <c r="S63" i="1"/>
  <c r="S62" i="1"/>
  <c r="AJ61" i="1"/>
  <c r="AJ65" i="1" s="1"/>
  <c r="AI61" i="1"/>
  <c r="AI65" i="1" s="1"/>
  <c r="AH61" i="1"/>
  <c r="AH63" i="1" s="1"/>
  <c r="AG61" i="1"/>
  <c r="AG64" i="1" s="1"/>
  <c r="X61" i="1"/>
  <c r="X63" i="1" s="1"/>
  <c r="W61" i="1"/>
  <c r="W65" i="1" s="1"/>
  <c r="V61" i="1"/>
  <c r="V65" i="1" s="1"/>
  <c r="U61" i="1"/>
  <c r="U65" i="1" s="1"/>
  <c r="E58" i="1"/>
  <c r="D58" i="1"/>
  <c r="C58" i="1"/>
  <c r="B58" i="1"/>
  <c r="AE57" i="1"/>
  <c r="P57" i="1"/>
  <c r="O57" i="1"/>
  <c r="AE56" i="1"/>
  <c r="P56" i="1"/>
  <c r="O56" i="1"/>
  <c r="AI54" i="1"/>
  <c r="AD54" i="1"/>
  <c r="AC54" i="1"/>
  <c r="AB54" i="1"/>
  <c r="AA54" i="1"/>
  <c r="R54" i="1"/>
  <c r="Q54" i="1"/>
  <c r="P54" i="1"/>
  <c r="O54" i="1"/>
  <c r="AJ53" i="1"/>
  <c r="AJ57" i="1" s="1"/>
  <c r="AI53" i="1"/>
  <c r="AI57" i="1" s="1"/>
  <c r="AH53" i="1"/>
  <c r="AH54" i="1" s="1"/>
  <c r="AG53" i="1"/>
  <c r="AG56" i="1" s="1"/>
  <c r="AK56" i="1" s="1"/>
  <c r="X53" i="1"/>
  <c r="X54" i="1" s="1"/>
  <c r="W53" i="1"/>
  <c r="W54" i="1" s="1"/>
  <c r="V53" i="1"/>
  <c r="V57" i="1" s="1"/>
  <c r="U53" i="1"/>
  <c r="U57" i="1" s="1"/>
  <c r="E50" i="1"/>
  <c r="D50" i="1"/>
  <c r="C50" i="1"/>
  <c r="B50" i="1"/>
  <c r="AD49" i="1"/>
  <c r="AC49" i="1"/>
  <c r="AB49" i="1"/>
  <c r="AA49" i="1"/>
  <c r="R49" i="1"/>
  <c r="Q49" i="1"/>
  <c r="P49" i="1"/>
  <c r="O49" i="1"/>
  <c r="AD48" i="1"/>
  <c r="AC48" i="1"/>
  <c r="AB48" i="1"/>
  <c r="AA48" i="1"/>
  <c r="R48" i="1"/>
  <c r="Q48" i="1"/>
  <c r="P48" i="1"/>
  <c r="O48" i="1"/>
  <c r="AD47" i="1"/>
  <c r="AC47" i="1"/>
  <c r="AB47" i="1"/>
  <c r="AA47" i="1"/>
  <c r="R47" i="1"/>
  <c r="Q47" i="1"/>
  <c r="P47" i="1"/>
  <c r="O47" i="1"/>
  <c r="AD46" i="1"/>
  <c r="AC46" i="1"/>
  <c r="AB46" i="1"/>
  <c r="AA46" i="1"/>
  <c r="R46" i="1"/>
  <c r="Q46" i="1"/>
  <c r="P46" i="1"/>
  <c r="O46" i="1"/>
  <c r="AD45" i="1"/>
  <c r="AC45" i="1"/>
  <c r="AB45" i="1"/>
  <c r="AA45" i="1"/>
  <c r="R45" i="1"/>
  <c r="Q45" i="1"/>
  <c r="P45" i="1"/>
  <c r="O45" i="1"/>
  <c r="AD44" i="1"/>
  <c r="AC44" i="1"/>
  <c r="AB44" i="1"/>
  <c r="AA44" i="1"/>
  <c r="R44" i="1"/>
  <c r="Q44" i="1"/>
  <c r="P44" i="1"/>
  <c r="O44" i="1"/>
  <c r="AJ43" i="1"/>
  <c r="AJ49" i="1" s="1"/>
  <c r="AI43" i="1"/>
  <c r="AI48" i="1" s="1"/>
  <c r="AH43" i="1"/>
  <c r="AH48" i="1" s="1"/>
  <c r="AG43" i="1"/>
  <c r="AG49" i="1" s="1"/>
  <c r="X43" i="1"/>
  <c r="X49" i="1" s="1"/>
  <c r="W43" i="1"/>
  <c r="W47" i="1" s="1"/>
  <c r="V43" i="1"/>
  <c r="V48" i="1" s="1"/>
  <c r="U43" i="1"/>
  <c r="U48" i="1" s="1"/>
  <c r="C40" i="1"/>
  <c r="B40" i="1"/>
  <c r="AA39" i="1"/>
  <c r="AE39" i="1" s="1"/>
  <c r="O39" i="1"/>
  <c r="S39" i="1" s="1"/>
  <c r="AA38" i="1"/>
  <c r="AE38" i="1" s="1"/>
  <c r="P38" i="1"/>
  <c r="O38" i="1"/>
  <c r="AB37" i="1"/>
  <c r="AA37" i="1"/>
  <c r="P37" i="1"/>
  <c r="O37" i="1"/>
  <c r="AA36" i="1"/>
  <c r="AE36" i="1" s="1"/>
  <c r="P36" i="1"/>
  <c r="O36" i="1"/>
  <c r="AA35" i="1"/>
  <c r="AE35" i="1" s="1"/>
  <c r="P35" i="1"/>
  <c r="O35" i="1"/>
  <c r="AA34" i="1"/>
  <c r="AE34" i="1" s="1"/>
  <c r="P34" i="1"/>
  <c r="O34" i="1"/>
  <c r="AH33" i="1"/>
  <c r="AH37" i="1" s="1"/>
  <c r="AG33" i="1"/>
  <c r="AG38" i="1" s="1"/>
  <c r="AK38" i="1" s="1"/>
  <c r="V33" i="1"/>
  <c r="V37" i="1" s="1"/>
  <c r="AQ37" i="1" s="1"/>
  <c r="AQ40" i="1" s="1"/>
  <c r="U33" i="1"/>
  <c r="U36" i="1" s="1"/>
  <c r="Y36" i="1" s="1"/>
  <c r="C30" i="1"/>
  <c r="B30" i="1"/>
  <c r="AA29" i="1"/>
  <c r="AE29" i="1" s="1"/>
  <c r="O29" i="1"/>
  <c r="S29" i="1" s="1"/>
  <c r="AB28" i="1"/>
  <c r="AA28" i="1"/>
  <c r="P28" i="1"/>
  <c r="O28" i="1"/>
  <c r="AB27" i="1"/>
  <c r="AA27" i="1"/>
  <c r="P27" i="1"/>
  <c r="O27" i="1"/>
  <c r="AH26" i="1"/>
  <c r="AH27" i="1" s="1"/>
  <c r="AG26" i="1"/>
  <c r="AG29" i="1" s="1"/>
  <c r="AK29" i="1" s="1"/>
  <c r="V26" i="1"/>
  <c r="V28" i="1" s="1"/>
  <c r="Y28" i="1" s="1"/>
  <c r="U26" i="1"/>
  <c r="U27" i="1" s="1"/>
  <c r="C23" i="1"/>
  <c r="B23" i="1"/>
  <c r="AB22" i="1"/>
  <c r="AA22" i="1"/>
  <c r="P22" i="1"/>
  <c r="O22" i="1"/>
  <c r="S22" i="1" s="1"/>
  <c r="AB21" i="1"/>
  <c r="AA21" i="1"/>
  <c r="P21" i="1"/>
  <c r="O21" i="1"/>
  <c r="AE20" i="1"/>
  <c r="O20" i="1"/>
  <c r="S20" i="1" s="1"/>
  <c r="AA19" i="1"/>
  <c r="AE19" i="1" s="1"/>
  <c r="O19" i="1"/>
  <c r="S19" i="1" s="1"/>
  <c r="AA18" i="1"/>
  <c r="AE18" i="1" s="1"/>
  <c r="O18" i="1"/>
  <c r="S18" i="1" s="1"/>
  <c r="O17" i="1"/>
  <c r="S17" i="1" s="1"/>
  <c r="AH16" i="1"/>
  <c r="AH21" i="1" s="1"/>
  <c r="AG16" i="1"/>
  <c r="AG19" i="1" s="1"/>
  <c r="AK19" i="1" s="1"/>
  <c r="V16" i="1"/>
  <c r="V22" i="1" s="1"/>
  <c r="U16" i="1"/>
  <c r="U20" i="1" s="1"/>
  <c r="Y20" i="1" s="1"/>
  <c r="S82" i="1" l="1"/>
  <c r="AQ82" i="1"/>
  <c r="S48" i="1"/>
  <c r="S34" i="1"/>
  <c r="S28" i="1"/>
  <c r="S57" i="1"/>
  <c r="AQ77" i="1"/>
  <c r="AQ57" i="1"/>
  <c r="V62" i="1"/>
  <c r="AE63" i="1"/>
  <c r="AE71" i="1"/>
  <c r="AQ70" i="1"/>
  <c r="AE70" i="1"/>
  <c r="S27" i="1"/>
  <c r="AJ63" i="1"/>
  <c r="S49" i="1"/>
  <c r="U76" i="1"/>
  <c r="V71" i="1"/>
  <c r="AJ62" i="1"/>
  <c r="W71" i="1"/>
  <c r="AG27" i="1"/>
  <c r="AK27" i="1" s="1"/>
  <c r="S35" i="1"/>
  <c r="S70" i="1"/>
  <c r="X71" i="1"/>
  <c r="S45" i="1"/>
  <c r="V46" i="1"/>
  <c r="U46" i="1"/>
  <c r="AE62" i="1"/>
  <c r="S64" i="1"/>
  <c r="S66" i="1" s="1"/>
  <c r="AE65" i="1"/>
  <c r="AH70" i="1"/>
  <c r="S44" i="1"/>
  <c r="AJ54" i="1"/>
  <c r="AG35" i="1"/>
  <c r="AK35" i="1" s="1"/>
  <c r="AG76" i="1"/>
  <c r="AK76" i="1" s="1"/>
  <c r="S77" i="1"/>
  <c r="S78" i="1" s="1"/>
  <c r="AE27" i="1"/>
  <c r="U47" i="1"/>
  <c r="AE28" i="1"/>
  <c r="AE47" i="1"/>
  <c r="Y57" i="1"/>
  <c r="AE54" i="1"/>
  <c r="AE58" i="1" s="1"/>
  <c r="AH22" i="1"/>
  <c r="S65" i="1"/>
  <c r="AE48" i="1"/>
  <c r="S56" i="1"/>
  <c r="S21" i="1"/>
  <c r="S23" i="1" s="1"/>
  <c r="S36" i="1"/>
  <c r="U45" i="1"/>
  <c r="W46" i="1"/>
  <c r="AG48" i="1"/>
  <c r="S54" i="1"/>
  <c r="U17" i="1"/>
  <c r="Y17" i="1" s="1"/>
  <c r="AE46" i="1"/>
  <c r="AE21" i="1"/>
  <c r="S37" i="1"/>
  <c r="V64" i="1"/>
  <c r="Y82" i="1"/>
  <c r="U44" i="1"/>
  <c r="U54" i="1"/>
  <c r="V63" i="1"/>
  <c r="AE64" i="1"/>
  <c r="AG70" i="1"/>
  <c r="AE82" i="1"/>
  <c r="U29" i="1"/>
  <c r="Y29" i="1" s="1"/>
  <c r="AG34" i="1"/>
  <c r="AK34" i="1" s="1"/>
  <c r="AE44" i="1"/>
  <c r="AE45" i="1"/>
  <c r="AK77" i="1"/>
  <c r="AE37" i="1"/>
  <c r="AE40" i="1" s="1"/>
  <c r="AG45" i="1"/>
  <c r="AJ46" i="1"/>
  <c r="U49" i="1"/>
  <c r="AQ49" i="1" s="1"/>
  <c r="AH65" i="1"/>
  <c r="AE77" i="1"/>
  <c r="AE78" i="1" s="1"/>
  <c r="S47" i="1"/>
  <c r="W49" i="1"/>
  <c r="U19" i="1"/>
  <c r="Y19" i="1" s="1"/>
  <c r="AE22" i="1"/>
  <c r="S38" i="1"/>
  <c r="S46" i="1"/>
  <c r="AE49" i="1"/>
  <c r="AJ64" i="1"/>
  <c r="S71" i="1"/>
  <c r="S72" i="1" s="1"/>
  <c r="AJ71" i="1"/>
  <c r="AG22" i="1"/>
  <c r="AG21" i="1"/>
  <c r="AK21" i="1" s="1"/>
  <c r="AG20" i="1"/>
  <c r="AK20" i="1" s="1"/>
  <c r="AG17" i="1"/>
  <c r="AK17" i="1" s="1"/>
  <c r="AG18" i="1"/>
  <c r="AK18" i="1" s="1"/>
  <c r="AK82" i="1"/>
  <c r="Y70" i="1"/>
  <c r="Y77" i="1"/>
  <c r="U18" i="1"/>
  <c r="Y18" i="1" s="1"/>
  <c r="AJ45" i="1"/>
  <c r="U21" i="1"/>
  <c r="U22" i="1"/>
  <c r="Y22" i="1" s="1"/>
  <c r="AG36" i="1"/>
  <c r="AK36" i="1" s="1"/>
  <c r="AG44" i="1"/>
  <c r="W45" i="1"/>
  <c r="AG47" i="1"/>
  <c r="W48" i="1"/>
  <c r="U56" i="1"/>
  <c r="AH62" i="1"/>
  <c r="AH64" i="1"/>
  <c r="X65" i="1"/>
  <c r="V27" i="1"/>
  <c r="Y27" i="1" s="1"/>
  <c r="U35" i="1"/>
  <c r="Y35" i="1" s="1"/>
  <c r="AG37" i="1"/>
  <c r="AK37" i="1" s="1"/>
  <c r="AJ48" i="1"/>
  <c r="V21" i="1"/>
  <c r="U39" i="1"/>
  <c r="Y39" i="1" s="1"/>
  <c r="AH44" i="1"/>
  <c r="X45" i="1"/>
  <c r="AH47" i="1"/>
  <c r="X48" i="1"/>
  <c r="U62" i="1"/>
  <c r="AI62" i="1"/>
  <c r="U64" i="1"/>
  <c r="AI64" i="1"/>
  <c r="U34" i="1"/>
  <c r="Y34" i="1" s="1"/>
  <c r="AI44" i="1"/>
  <c r="AI47" i="1"/>
  <c r="AH28" i="1"/>
  <c r="AK28" i="1" s="1"/>
  <c r="V44" i="1"/>
  <c r="AJ44" i="1"/>
  <c r="V47" i="1"/>
  <c r="AJ47" i="1"/>
  <c r="AG57" i="1"/>
  <c r="W62" i="1"/>
  <c r="AG63" i="1"/>
  <c r="W64" i="1"/>
  <c r="W44" i="1"/>
  <c r="AG46" i="1"/>
  <c r="AG54" i="1"/>
  <c r="AH57" i="1"/>
  <c r="X62" i="1"/>
  <c r="X64" i="1"/>
  <c r="U37" i="1"/>
  <c r="Y37" i="1" s="1"/>
  <c r="U38" i="1"/>
  <c r="Y38" i="1" s="1"/>
  <c r="AG39" i="1"/>
  <c r="AK39" i="1" s="1"/>
  <c r="X44" i="1"/>
  <c r="AH46" i="1"/>
  <c r="X47" i="1"/>
  <c r="AH49" i="1"/>
  <c r="U63" i="1"/>
  <c r="AQ63" i="1" s="1"/>
  <c r="AI63" i="1"/>
  <c r="U71" i="1"/>
  <c r="AI71" i="1"/>
  <c r="AI46" i="1"/>
  <c r="AI49" i="1"/>
  <c r="V49" i="1"/>
  <c r="V54" i="1"/>
  <c r="W63" i="1"/>
  <c r="AG65" i="1"/>
  <c r="AH45" i="1"/>
  <c r="X46" i="1"/>
  <c r="AI45" i="1"/>
  <c r="V45" i="1"/>
  <c r="AG62" i="1"/>
  <c r="AK57" i="1" l="1"/>
  <c r="AK78" i="1"/>
  <c r="AE72" i="1"/>
  <c r="AK63" i="1"/>
  <c r="AE30" i="1"/>
  <c r="AQ62" i="1"/>
  <c r="S30" i="1"/>
  <c r="Y30" i="1"/>
  <c r="AK65" i="1"/>
  <c r="AK54" i="1"/>
  <c r="Y76" i="1"/>
  <c r="AQ76" i="1"/>
  <c r="AQ78" i="1" s="1"/>
  <c r="AQ46" i="1"/>
  <c r="Y65" i="1"/>
  <c r="AQ65" i="1"/>
  <c r="AQ47" i="1"/>
  <c r="Y54" i="1"/>
  <c r="Y58" i="1" s="1"/>
  <c r="AQ54" i="1"/>
  <c r="AQ64" i="1"/>
  <c r="Y56" i="1"/>
  <c r="AQ56" i="1"/>
  <c r="S50" i="1"/>
  <c r="S58" i="1"/>
  <c r="AQ45" i="1"/>
  <c r="Y78" i="1"/>
  <c r="Y48" i="1"/>
  <c r="AQ48" i="1"/>
  <c r="AK71" i="1"/>
  <c r="Y71" i="1"/>
  <c r="Y72" i="1" s="1"/>
  <c r="AQ71" i="1"/>
  <c r="AQ72" i="1" s="1"/>
  <c r="AK70" i="1"/>
  <c r="AE66" i="1"/>
  <c r="Y49" i="1"/>
  <c r="AE50" i="1"/>
  <c r="S40" i="1"/>
  <c r="AK22" i="1"/>
  <c r="AK23" i="1" s="1"/>
  <c r="AE23" i="1"/>
  <c r="AK30" i="1"/>
  <c r="Y63" i="1"/>
  <c r="AK46" i="1"/>
  <c r="AK48" i="1"/>
  <c r="AK40" i="1"/>
  <c r="Y46" i="1"/>
  <c r="AK49" i="1"/>
  <c r="Y40" i="1"/>
  <c r="AK64" i="1"/>
  <c r="AK45" i="1"/>
  <c r="Y21" i="1"/>
  <c r="Y23" i="1" s="1"/>
  <c r="Y62" i="1"/>
  <c r="Y47" i="1"/>
  <c r="AK47" i="1"/>
  <c r="AK62" i="1"/>
  <c r="Y64" i="1"/>
  <c r="Y44" i="1"/>
  <c r="Y45" i="1"/>
  <c r="AK44" i="1"/>
  <c r="AK58" i="1" l="1"/>
  <c r="AQ58" i="1"/>
  <c r="AE84" i="1"/>
  <c r="AE85" i="1" s="1"/>
  <c r="AQ66" i="1"/>
  <c r="AQ50" i="1"/>
  <c r="AK72" i="1"/>
  <c r="S84" i="1"/>
  <c r="S85" i="1" s="1"/>
  <c r="AK66" i="1"/>
  <c r="Y50" i="1"/>
  <c r="AK50" i="1"/>
  <c r="Y66" i="1"/>
  <c r="AQ84" i="1" l="1"/>
  <c r="AQ85" i="1" s="1"/>
  <c r="AK84" i="1"/>
  <c r="AK85" i="1" s="1"/>
  <c r="Y84" i="1"/>
  <c r="Y85" i="1" s="1"/>
</calcChain>
</file>

<file path=xl/sharedStrings.xml><?xml version="1.0" encoding="utf-8"?>
<sst xmlns="http://schemas.openxmlformats.org/spreadsheetml/2006/main" count="386" uniqueCount="71">
  <si>
    <t>Expedient núm. CSE/CC00/1101357325/24/PO</t>
  </si>
  <si>
    <t>ANNEX 7B. ANNEX PROPOSICIÓ ECONÒMICA DE CONTRACTACIÓ</t>
  </si>
  <si>
    <t>EXERCICI 2025</t>
  </si>
  <si>
    <t>IMPORT OFERTA 2025</t>
  </si>
  <si>
    <t>LOT</t>
  </si>
  <si>
    <t>IMPORT OFERTA ANUALITAT (sense IVA)</t>
  </si>
  <si>
    <t>LOT 1</t>
  </si>
  <si>
    <t>Hora diürna laborable</t>
  </si>
  <si>
    <t>Hora diürna festiva</t>
  </si>
  <si>
    <t>Hora nocturna laborable</t>
  </si>
  <si>
    <t>Hora nocturna festiva</t>
  </si>
  <si>
    <t xml:space="preserve">Total </t>
  </si>
  <si>
    <t>CAP Dr. Lluís Sayé</t>
  </si>
  <si>
    <t>CAP Drassanes</t>
  </si>
  <si>
    <t>CAP La Mina</t>
  </si>
  <si>
    <t>CAP Gòtic</t>
  </si>
  <si>
    <t>CAP Besòs Mar</t>
  </si>
  <si>
    <t>Casc Antic</t>
  </si>
  <si>
    <t>LOT 2</t>
  </si>
  <si>
    <t xml:space="preserve">CAP Dr. Carles Ribes </t>
  </si>
  <si>
    <t>CAP Numància</t>
  </si>
  <si>
    <t>CAP La Sagrera</t>
  </si>
  <si>
    <t xml:space="preserve">LOT 3 </t>
  </si>
  <si>
    <t>CAP Ciutat Meridiana</t>
  </si>
  <si>
    <t>CAP Turó de la Peira</t>
  </si>
  <si>
    <t>CAP Roquetes</t>
  </si>
  <si>
    <t>CAP Río de Janeiro</t>
  </si>
  <si>
    <t>CAP Chafarinas</t>
  </si>
  <si>
    <t>CAP Trinitat Vella</t>
  </si>
  <si>
    <t xml:space="preserve">LOT 4 </t>
  </si>
  <si>
    <t xml:space="preserve">CUAP Manso </t>
  </si>
  <si>
    <t xml:space="preserve">CUAP Horta </t>
  </si>
  <si>
    <t>PAC Ciutat Meridiana</t>
  </si>
  <si>
    <t>CUAP Casernes</t>
  </si>
  <si>
    <t>PAC La Mina</t>
  </si>
  <si>
    <t xml:space="preserve">CUAP Sant Martí </t>
  </si>
  <si>
    <t>LOT 5</t>
  </si>
  <si>
    <t>CAP Santa Coloma</t>
  </si>
  <si>
    <t>CAP Gran Sol</t>
  </si>
  <si>
    <t xml:space="preserve">CAP Sant Roc </t>
  </si>
  <si>
    <t>LOT 6</t>
  </si>
  <si>
    <t>CUAP Prat de la Riba</t>
  </si>
  <si>
    <t>CAP Balaguer</t>
  </si>
  <si>
    <t>CAP Mollerussa</t>
  </si>
  <si>
    <t>CAP Tàrrega</t>
  </si>
  <si>
    <t>LOT 7</t>
  </si>
  <si>
    <t>Z35.Oficines G.T. Catalunya Central</t>
  </si>
  <si>
    <t>Z30.CAP Bages</t>
  </si>
  <si>
    <t>LOT 8</t>
  </si>
  <si>
    <t>Dr. Pujol i Capsada</t>
  </si>
  <si>
    <t>CUAP 17 de Setembre</t>
  </si>
  <si>
    <t>LOT 9</t>
  </si>
  <si>
    <t>Centre Corporatiu</t>
  </si>
  <si>
    <t>Total S/IVA</t>
  </si>
  <si>
    <t>Total</t>
  </si>
  <si>
    <t>Total A/IVA (21%)</t>
  </si>
  <si>
    <t>IMPORT SORTIDA ANUALITAT (sense IVA)</t>
  </si>
  <si>
    <t>Z10. SAP LITORAL - BARCELONA</t>
  </si>
  <si>
    <t xml:space="preserve">Z11 SAP ESQUERRA - Z12 SAP DRETA - BARCELONA </t>
  </si>
  <si>
    <t>Z13. SAP MUNTANYA - BARCELONA</t>
  </si>
  <si>
    <t xml:space="preserve">Z15. SAP ATENCIÓ URGENT - BARCELONA </t>
  </si>
  <si>
    <t xml:space="preserve">Z62. DAP LLEIDA </t>
  </si>
  <si>
    <t>CATALUNYA CENTRAL</t>
  </si>
  <si>
    <t xml:space="preserve">CC00. CENTRE CORPORATIU </t>
  </si>
  <si>
    <t xml:space="preserve">Z21 SAP SANTA COLOMA DE GRAMENET - METRO. NORD </t>
  </si>
  <si>
    <t xml:space="preserve">Z22 SAP BADALONA-ST.ADRIÀ -  METRO. NORD </t>
  </si>
  <si>
    <t xml:space="preserve">Z77. SAP  DELTA - METRO. SUD </t>
  </si>
  <si>
    <t>NOMBRE D'HORES ANUALS</t>
  </si>
  <si>
    <t>IMPORT OFERTA ANUALITAT 2024 (sense IVA)</t>
  </si>
  <si>
    <t>IMPORT OFERTA ANUALITAT 2025 sense IVA)</t>
  </si>
  <si>
    <t>EXERCICI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</si>
</sst>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C0A]_-;\-* #,##0.00\ [$€-C0A]_-;_-* &quot;-&quot;??\ [$€-C0A]_-;_-@_-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" fontId="2" fillId="4" borderId="4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Protection="1"/>
    <xf numFmtId="0" fontId="0" fillId="0" borderId="0" xfId="0" applyAlignment="1" applyProtection="1">
      <alignment horizontal="right"/>
    </xf>
    <xf numFmtId="0" fontId="0" fillId="0" borderId="0" xfId="0" applyProtection="1"/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5" fillId="0" borderId="4" xfId="0" applyFont="1" applyBorder="1" applyProtection="1"/>
    <xf numFmtId="0" fontId="5" fillId="2" borderId="4" xfId="0" applyFont="1" applyFill="1" applyBorder="1" applyAlignment="1" applyProtection="1">
      <alignment vertical="center"/>
    </xf>
    <xf numFmtId="0" fontId="0" fillId="2" borderId="4" xfId="0" applyFill="1" applyBorder="1" applyAlignment="1" applyProtection="1">
      <alignment horizontal="right" vertical="top" wrapText="1"/>
    </xf>
    <xf numFmtId="0" fontId="0" fillId="3" borderId="4" xfId="0" applyFill="1" applyBorder="1" applyAlignment="1" applyProtection="1">
      <alignment horizontal="right" vertical="top" wrapText="1"/>
    </xf>
    <xf numFmtId="0" fontId="0" fillId="3" borderId="4" xfId="0" applyFill="1" applyBorder="1" applyAlignment="1" applyProtection="1">
      <alignment horizontal="right" vertical="center"/>
    </xf>
    <xf numFmtId="0" fontId="2" fillId="0" borderId="1" xfId="0" applyFont="1" applyBorder="1" applyProtection="1"/>
    <xf numFmtId="4" fontId="0" fillId="0" borderId="2" xfId="0" applyNumberFormat="1" applyBorder="1" applyAlignment="1" applyProtection="1">
      <alignment horizontal="right"/>
    </xf>
    <xf numFmtId="4" fontId="0" fillId="0" borderId="3" xfId="0" applyNumberFormat="1" applyBorder="1" applyAlignment="1" applyProtection="1">
      <alignment horizontal="right"/>
    </xf>
    <xf numFmtId="4" fontId="2" fillId="0" borderId="4" xfId="0" applyNumberFormat="1" applyFont="1" applyBorder="1" applyAlignment="1" applyProtection="1">
      <alignment horizontal="right"/>
    </xf>
    <xf numFmtId="0" fontId="2" fillId="0" borderId="4" xfId="0" applyFont="1" applyBorder="1" applyProtection="1"/>
    <xf numFmtId="4" fontId="2" fillId="0" borderId="4" xfId="0" applyNumberFormat="1" applyFont="1" applyFill="1" applyBorder="1" applyAlignment="1" applyProtection="1">
      <alignment horizontal="right"/>
    </xf>
    <xf numFmtId="0" fontId="0" fillId="0" borderId="4" xfId="0" applyBorder="1" applyProtection="1"/>
    <xf numFmtId="3" fontId="7" fillId="0" borderId="4" xfId="0" applyNumberFormat="1" applyFont="1" applyBorder="1" applyAlignment="1" applyProtection="1">
      <alignment horizontal="right"/>
    </xf>
    <xf numFmtId="3" fontId="0" fillId="0" borderId="4" xfId="0" applyNumberFormat="1" applyBorder="1" applyAlignment="1" applyProtection="1">
      <alignment horizontal="right"/>
    </xf>
    <xf numFmtId="4" fontId="0" fillId="0" borderId="4" xfId="0" applyNumberFormat="1" applyBorder="1" applyAlignment="1" applyProtection="1">
      <alignment horizontal="right"/>
    </xf>
    <xf numFmtId="4" fontId="0" fillId="0" borderId="4" xfId="0" applyNumberFormat="1" applyBorder="1" applyProtection="1"/>
    <xf numFmtId="0" fontId="0" fillId="0" borderId="5" xfId="0" applyBorder="1" applyProtection="1"/>
    <xf numFmtId="3" fontId="0" fillId="0" borderId="5" xfId="0" applyNumberFormat="1" applyBorder="1" applyAlignment="1" applyProtection="1">
      <alignment horizontal="right"/>
    </xf>
    <xf numFmtId="0" fontId="0" fillId="0" borderId="0" xfId="0" applyBorder="1" applyProtection="1"/>
    <xf numFmtId="4" fontId="6" fillId="0" borderId="5" xfId="0" applyNumberFormat="1" applyFont="1" applyBorder="1" applyAlignment="1" applyProtection="1">
      <alignment horizontal="right"/>
    </xf>
    <xf numFmtId="4" fontId="0" fillId="0" borderId="5" xfId="0" applyNumberFormat="1" applyBorder="1" applyAlignment="1" applyProtection="1">
      <alignment horizontal="right"/>
    </xf>
    <xf numFmtId="164" fontId="0" fillId="0" borderId="0" xfId="0" applyNumberFormat="1" applyProtection="1"/>
    <xf numFmtId="0" fontId="0" fillId="0" borderId="6" xfId="0" applyBorder="1" applyProtection="1"/>
    <xf numFmtId="4" fontId="0" fillId="0" borderId="6" xfId="0" applyNumberFormat="1" applyBorder="1" applyAlignment="1" applyProtection="1">
      <alignment horizontal="right"/>
    </xf>
    <xf numFmtId="4" fontId="0" fillId="0" borderId="6" xfId="0" applyNumberFormat="1" applyBorder="1" applyProtection="1"/>
    <xf numFmtId="4" fontId="0" fillId="3" borderId="4" xfId="0" applyNumberFormat="1" applyFill="1" applyBorder="1" applyAlignment="1" applyProtection="1">
      <alignment horizontal="right" vertical="top" wrapText="1"/>
    </xf>
    <xf numFmtId="0" fontId="0" fillId="0" borderId="2" xfId="0" applyBorder="1" applyProtection="1"/>
    <xf numFmtId="0" fontId="7" fillId="0" borderId="4" xfId="0" applyFont="1" applyBorder="1" applyProtection="1"/>
    <xf numFmtId="4" fontId="0" fillId="0" borderId="7" xfId="0" applyNumberFormat="1" applyBorder="1" applyAlignment="1" applyProtection="1">
      <alignment horizontal="right"/>
    </xf>
    <xf numFmtId="4" fontId="0" fillId="0" borderId="2" xfId="0" applyNumberFormat="1" applyBorder="1" applyProtection="1"/>
    <xf numFmtId="3" fontId="1" fillId="0" borderId="4" xfId="0" applyNumberFormat="1" applyFont="1" applyBorder="1" applyAlignment="1" applyProtection="1">
      <alignment horizontal="right"/>
    </xf>
    <xf numFmtId="0" fontId="1" fillId="0" borderId="0" xfId="0" applyFont="1" applyProtection="1"/>
    <xf numFmtId="4" fontId="1" fillId="0" borderId="4" xfId="0" applyNumberFormat="1" applyFont="1" applyBorder="1" applyAlignment="1" applyProtection="1">
      <alignment horizontal="right"/>
    </xf>
    <xf numFmtId="0" fontId="2" fillId="0" borderId="8" xfId="0" applyFont="1" applyBorder="1" applyProtection="1"/>
    <xf numFmtId="0" fontId="7" fillId="0" borderId="8" xfId="0" applyFont="1" applyBorder="1" applyProtection="1"/>
    <xf numFmtId="3" fontId="7" fillId="0" borderId="8" xfId="0" applyNumberFormat="1" applyFont="1" applyBorder="1" applyAlignment="1" applyProtection="1">
      <alignment horizontal="right"/>
    </xf>
    <xf numFmtId="4" fontId="0" fillId="0" borderId="8" xfId="0" applyNumberFormat="1" applyBorder="1" applyAlignment="1" applyProtection="1">
      <alignment horizontal="right"/>
    </xf>
    <xf numFmtId="4" fontId="0" fillId="0" borderId="8" xfId="0" applyNumberFormat="1" applyBorder="1" applyProtection="1"/>
    <xf numFmtId="3" fontId="0" fillId="0" borderId="0" xfId="0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0" fontId="8" fillId="0" borderId="9" xfId="0" applyFont="1" applyBorder="1" applyProtection="1"/>
    <xf numFmtId="0" fontId="7" fillId="0" borderId="9" xfId="0" applyFont="1" applyBorder="1" applyProtection="1"/>
    <xf numFmtId="3" fontId="1" fillId="0" borderId="9" xfId="0" applyNumberFormat="1" applyFont="1" applyBorder="1" applyAlignment="1" applyProtection="1">
      <alignment horizontal="right"/>
    </xf>
    <xf numFmtId="3" fontId="0" fillId="0" borderId="9" xfId="0" applyNumberFormat="1" applyBorder="1" applyAlignment="1" applyProtection="1">
      <alignment horizontal="right"/>
    </xf>
    <xf numFmtId="4" fontId="2" fillId="0" borderId="9" xfId="0" applyNumberFormat="1" applyFont="1" applyFill="1" applyBorder="1" applyAlignment="1" applyProtection="1">
      <alignment horizontal="right"/>
    </xf>
    <xf numFmtId="4" fontId="0" fillId="0" borderId="9" xfId="0" applyNumberFormat="1" applyBorder="1" applyAlignment="1" applyProtection="1">
      <alignment horizontal="right"/>
    </xf>
    <xf numFmtId="4" fontId="0" fillId="0" borderId="10" xfId="0" applyNumberFormat="1" applyBorder="1" applyAlignment="1" applyProtection="1">
      <alignment horizontal="right"/>
    </xf>
    <xf numFmtId="4" fontId="0" fillId="0" borderId="9" xfId="0" applyNumberFormat="1" applyBorder="1" applyProtection="1"/>
    <xf numFmtId="3" fontId="7" fillId="0" borderId="9" xfId="0" applyNumberFormat="1" applyFont="1" applyBorder="1" applyAlignment="1" applyProtection="1">
      <alignment horizontal="right"/>
    </xf>
    <xf numFmtId="0" fontId="1" fillId="0" borderId="0" xfId="0" applyFont="1" applyBorder="1" applyProtection="1"/>
    <xf numFmtId="3" fontId="7" fillId="0" borderId="0" xfId="0" applyNumberFormat="1" applyFont="1" applyBorder="1" applyAlignment="1" applyProtection="1">
      <alignment horizontal="right"/>
    </xf>
    <xf numFmtId="4" fontId="0" fillId="0" borderId="0" xfId="0" applyNumberFormat="1" applyBorder="1" applyProtection="1"/>
    <xf numFmtId="0" fontId="8" fillId="0" borderId="1" xfId="0" applyFont="1" applyBorder="1" applyProtection="1"/>
    <xf numFmtId="4" fontId="1" fillId="0" borderId="1" xfId="0" applyNumberFormat="1" applyFont="1" applyBorder="1" applyAlignment="1" applyProtection="1">
      <alignment horizontal="right"/>
    </xf>
    <xf numFmtId="4" fontId="1" fillId="0" borderId="2" xfId="0" applyNumberFormat="1" applyFont="1" applyBorder="1" applyAlignment="1" applyProtection="1">
      <alignment horizontal="right"/>
    </xf>
    <xf numFmtId="4" fontId="1" fillId="0" borderId="3" xfId="0" applyNumberFormat="1" applyFont="1" applyBorder="1" applyAlignment="1" applyProtection="1">
      <alignment horizontal="right"/>
    </xf>
    <xf numFmtId="4" fontId="8" fillId="0" borderId="4" xfId="0" applyNumberFormat="1" applyFont="1" applyBorder="1" applyAlignment="1" applyProtection="1">
      <alignment horizontal="right"/>
    </xf>
    <xf numFmtId="0" fontId="1" fillId="0" borderId="4" xfId="0" applyFont="1" applyBorder="1" applyProtection="1"/>
    <xf numFmtId="4" fontId="7" fillId="0" borderId="9" xfId="0" applyNumberFormat="1" applyFont="1" applyBorder="1" applyProtection="1"/>
    <xf numFmtId="4" fontId="2" fillId="0" borderId="4" xfId="0" applyNumberFormat="1" applyFont="1" applyBorder="1" applyAlignment="1" applyProtection="1">
      <alignment horizontal="right" vertical="top" wrapText="1"/>
    </xf>
    <xf numFmtId="0" fontId="0" fillId="0" borderId="4" xfId="0" applyFont="1" applyBorder="1" applyProtection="1"/>
    <xf numFmtId="0" fontId="0" fillId="0" borderId="8" xfId="0" applyFont="1" applyBorder="1" applyProtection="1"/>
    <xf numFmtId="4" fontId="0" fillId="0" borderId="1" xfId="0" applyNumberFormat="1" applyBorder="1" applyAlignment="1" applyProtection="1">
      <alignment horizontal="right"/>
    </xf>
    <xf numFmtId="4" fontId="0" fillId="0" borderId="0" xfId="0" applyNumberFormat="1" applyProtection="1"/>
    <xf numFmtId="4" fontId="2" fillId="0" borderId="0" xfId="0" applyNumberFormat="1" applyFont="1" applyProtection="1"/>
    <xf numFmtId="0" fontId="2" fillId="0" borderId="2" xfId="0" applyFont="1" applyBorder="1" applyProtection="1"/>
    <xf numFmtId="4" fontId="2" fillId="0" borderId="3" xfId="0" applyNumberFormat="1" applyFont="1" applyBorder="1" applyProtection="1"/>
    <xf numFmtId="4" fontId="0" fillId="0" borderId="9" xfId="0" applyNumberFormat="1" applyFont="1" applyBorder="1" applyProtection="1"/>
    <xf numFmtId="0" fontId="0" fillId="5" borderId="4" xfId="0" applyFill="1" applyBorder="1" applyAlignment="1">
      <alignment horizontal="right" vertical="top" wrapText="1"/>
    </xf>
    <xf numFmtId="0" fontId="0" fillId="5" borderId="4" xfId="0" applyFill="1" applyBorder="1" applyAlignment="1">
      <alignment horizontal="right" vertical="center"/>
    </xf>
    <xf numFmtId="0" fontId="2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1</xdr:row>
      <xdr:rowOff>67235</xdr:rowOff>
    </xdr:from>
    <xdr:to>
      <xdr:col>0</xdr:col>
      <xdr:colOff>1746624</xdr:colOff>
      <xdr:row>3</xdr:row>
      <xdr:rowOff>4183</xdr:rowOff>
    </xdr:to>
    <xdr:pic>
      <xdr:nvPicPr>
        <xdr:cNvPr id="2" name="Imatge 1" descr="Logo-ICS-colo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257735"/>
          <a:ext cx="1701800" cy="3369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Q85"/>
  <sheetViews>
    <sheetView tabSelected="1" topLeftCell="A55" zoomScale="70" zoomScaleNormal="70" workbookViewId="0">
      <pane xSplit="5" topLeftCell="P1" activePane="topRight" state="frozen"/>
      <selection pane="topRight" activeCell="AP88" sqref="AP88:AS88"/>
    </sheetView>
  </sheetViews>
  <sheetFormatPr defaultColWidth="11.42578125" defaultRowHeight="15" x14ac:dyDescent="0.25"/>
  <cols>
    <col min="1" max="1" width="37.42578125" style="4" customWidth="1"/>
    <col min="2" max="5" width="12.5703125" style="3" customWidth="1"/>
    <col min="6" max="6" width="1.42578125" style="4" customWidth="1"/>
    <col min="7" max="7" width="0" style="4" hidden="1" customWidth="1"/>
    <col min="8" max="8" width="2" style="4" customWidth="1"/>
    <col min="9" max="13" width="17.85546875" style="4" customWidth="1"/>
    <col min="14" max="14" width="2" style="4" customWidth="1"/>
    <col min="15" max="19" width="17.85546875" style="4" customWidth="1"/>
    <col min="20" max="20" width="2" style="4" customWidth="1"/>
    <col min="21" max="25" width="17.85546875" style="4" hidden="1" customWidth="1"/>
    <col min="26" max="26" width="1.5703125" style="4" hidden="1" customWidth="1"/>
    <col min="27" max="31" width="17.85546875" style="4" customWidth="1"/>
    <col min="32" max="32" width="1.42578125" style="4" hidden="1" customWidth="1"/>
    <col min="33" max="37" width="17.85546875" style="4" hidden="1" customWidth="1"/>
    <col min="38" max="38" width="3" style="4" customWidth="1"/>
    <col min="39" max="42" width="14.7109375" style="4" customWidth="1"/>
    <col min="43" max="43" width="17.140625" style="4" customWidth="1"/>
    <col min="44" max="16384" width="11.42578125" style="4"/>
  </cols>
  <sheetData>
    <row r="2" spans="1:43" ht="15.75" x14ac:dyDescent="0.25">
      <c r="A2" s="2"/>
    </row>
    <row r="3" spans="1:43" ht="15.75" x14ac:dyDescent="0.25">
      <c r="A3" s="2"/>
    </row>
    <row r="7" spans="1:43" ht="15.75" x14ac:dyDescent="0.25">
      <c r="A7" s="5" t="s">
        <v>0</v>
      </c>
      <c r="B7" s="6"/>
      <c r="C7" s="6"/>
      <c r="D7" s="6"/>
    </row>
    <row r="8" spans="1:43" x14ac:dyDescent="0.25">
      <c r="I8" s="85"/>
      <c r="J8" s="85"/>
      <c r="K8" s="85"/>
      <c r="L8" s="85"/>
      <c r="M8" s="85"/>
      <c r="O8" s="85"/>
      <c r="P8" s="85"/>
      <c r="Q8" s="85"/>
      <c r="R8" s="85"/>
      <c r="S8" s="85"/>
      <c r="U8" s="85"/>
      <c r="V8" s="85"/>
      <c r="W8" s="85"/>
      <c r="X8" s="85"/>
      <c r="Y8" s="85"/>
      <c r="AA8" s="85"/>
      <c r="AB8" s="85"/>
      <c r="AC8" s="85"/>
      <c r="AD8" s="85"/>
      <c r="AE8" s="85"/>
      <c r="AG8" s="85"/>
      <c r="AH8" s="85"/>
      <c r="AI8" s="85"/>
      <c r="AJ8" s="85"/>
      <c r="AK8" s="85"/>
    </row>
    <row r="9" spans="1:43" x14ac:dyDescent="0.25">
      <c r="I9" s="78"/>
      <c r="J9" s="78"/>
      <c r="K9" s="78"/>
      <c r="L9" s="78"/>
      <c r="M9" s="78"/>
      <c r="O9" s="7"/>
      <c r="P9" s="7"/>
      <c r="Q9" s="7"/>
      <c r="R9" s="7"/>
      <c r="S9" s="7"/>
      <c r="U9" s="7"/>
      <c r="V9" s="7"/>
      <c r="W9" s="7"/>
      <c r="X9" s="7"/>
      <c r="Y9" s="7"/>
      <c r="AA9" s="7"/>
      <c r="AB9" s="7"/>
      <c r="AC9" s="7"/>
      <c r="AD9" s="7"/>
      <c r="AE9" s="7"/>
      <c r="AG9" s="7"/>
      <c r="AH9" s="7"/>
      <c r="AI9" s="7"/>
      <c r="AJ9" s="7"/>
      <c r="AK9" s="7"/>
    </row>
    <row r="10" spans="1:43" ht="15.75" x14ac:dyDescent="0.25">
      <c r="A10" s="5" t="s">
        <v>1</v>
      </c>
    </row>
    <row r="11" spans="1:43" ht="18.75" x14ac:dyDescent="0.3">
      <c r="I11" s="82" t="s">
        <v>70</v>
      </c>
      <c r="J11" s="83"/>
      <c r="K11" s="83"/>
      <c r="L11" s="83"/>
      <c r="M11" s="84"/>
      <c r="O11" s="82" t="s">
        <v>2</v>
      </c>
      <c r="P11" s="83"/>
      <c r="Q11" s="83"/>
      <c r="R11" s="83"/>
      <c r="S11" s="84"/>
      <c r="U11" s="79" t="s">
        <v>2</v>
      </c>
      <c r="V11" s="80"/>
      <c r="W11" s="80"/>
      <c r="X11" s="80"/>
      <c r="Y11" s="81"/>
      <c r="AA11" s="82" t="s">
        <v>70</v>
      </c>
      <c r="AB11" s="83"/>
      <c r="AC11" s="83"/>
      <c r="AD11" s="83"/>
      <c r="AE11" s="84"/>
      <c r="AG11" s="79" t="s">
        <v>3</v>
      </c>
      <c r="AH11" s="80"/>
      <c r="AI11" s="80"/>
      <c r="AJ11" s="80"/>
      <c r="AK11" s="81"/>
      <c r="AM11" s="82" t="s">
        <v>2</v>
      </c>
      <c r="AN11" s="83"/>
      <c r="AO11" s="83"/>
      <c r="AP11" s="83"/>
      <c r="AQ11" s="84"/>
    </row>
    <row r="13" spans="1:43" ht="18.75" x14ac:dyDescent="0.3">
      <c r="A13" s="8" t="s">
        <v>4</v>
      </c>
      <c r="B13" s="82" t="s">
        <v>67</v>
      </c>
      <c r="C13" s="83"/>
      <c r="D13" s="83"/>
      <c r="E13" s="83"/>
      <c r="F13" s="84"/>
      <c r="I13" s="82" t="s">
        <v>56</v>
      </c>
      <c r="J13" s="83"/>
      <c r="K13" s="83"/>
      <c r="L13" s="83"/>
      <c r="M13" s="84"/>
      <c r="O13" s="82" t="s">
        <v>56</v>
      </c>
      <c r="P13" s="83"/>
      <c r="Q13" s="83"/>
      <c r="R13" s="83"/>
      <c r="S13" s="84"/>
      <c r="U13" s="79" t="s">
        <v>56</v>
      </c>
      <c r="V13" s="80"/>
      <c r="W13" s="80"/>
      <c r="X13" s="80"/>
      <c r="Y13" s="81"/>
      <c r="AA13" s="79" t="s">
        <v>68</v>
      </c>
      <c r="AB13" s="80"/>
      <c r="AC13" s="80"/>
      <c r="AD13" s="80"/>
      <c r="AE13" s="81"/>
      <c r="AG13" s="79" t="s">
        <v>5</v>
      </c>
      <c r="AH13" s="80"/>
      <c r="AI13" s="80"/>
      <c r="AJ13" s="80"/>
      <c r="AK13" s="81"/>
      <c r="AM13" s="79" t="s">
        <v>69</v>
      </c>
      <c r="AN13" s="80"/>
      <c r="AO13" s="80"/>
      <c r="AP13" s="80"/>
      <c r="AQ13" s="81"/>
    </row>
    <row r="15" spans="1:43" ht="45" x14ac:dyDescent="0.25">
      <c r="A15" s="9" t="s">
        <v>6</v>
      </c>
      <c r="B15" s="10" t="s">
        <v>7</v>
      </c>
      <c r="C15" s="10" t="s">
        <v>8</v>
      </c>
      <c r="D15" s="10" t="s">
        <v>9</v>
      </c>
      <c r="E15" s="10" t="s">
        <v>10</v>
      </c>
      <c r="I15" s="76" t="s">
        <v>7</v>
      </c>
      <c r="J15" s="76" t="s">
        <v>8</v>
      </c>
      <c r="K15" s="76" t="s">
        <v>9</v>
      </c>
      <c r="L15" s="76" t="s">
        <v>10</v>
      </c>
      <c r="M15" s="77" t="s">
        <v>11</v>
      </c>
      <c r="O15" s="76" t="s">
        <v>7</v>
      </c>
      <c r="P15" s="76" t="s">
        <v>8</v>
      </c>
      <c r="Q15" s="76" t="s">
        <v>9</v>
      </c>
      <c r="R15" s="76" t="s">
        <v>10</v>
      </c>
      <c r="S15" s="77" t="s">
        <v>11</v>
      </c>
      <c r="U15" s="11" t="s">
        <v>7</v>
      </c>
      <c r="V15" s="11" t="s">
        <v>8</v>
      </c>
      <c r="W15" s="11" t="s">
        <v>9</v>
      </c>
      <c r="X15" s="11" t="s">
        <v>10</v>
      </c>
      <c r="Y15" s="12" t="s">
        <v>11</v>
      </c>
      <c r="AA15" s="11" t="s">
        <v>7</v>
      </c>
      <c r="AB15" s="11" t="s">
        <v>8</v>
      </c>
      <c r="AC15" s="11" t="s">
        <v>9</v>
      </c>
      <c r="AD15" s="11" t="s">
        <v>10</v>
      </c>
      <c r="AE15" s="12" t="s">
        <v>11</v>
      </c>
      <c r="AG15" s="11" t="s">
        <v>7</v>
      </c>
      <c r="AH15" s="11" t="s">
        <v>8</v>
      </c>
      <c r="AI15" s="11" t="s">
        <v>9</v>
      </c>
      <c r="AJ15" s="11" t="s">
        <v>10</v>
      </c>
      <c r="AK15" s="12" t="s">
        <v>11</v>
      </c>
      <c r="AM15" s="11" t="s">
        <v>7</v>
      </c>
      <c r="AN15" s="11" t="s">
        <v>8</v>
      </c>
      <c r="AO15" s="11" t="s">
        <v>9</v>
      </c>
      <c r="AP15" s="11" t="s">
        <v>10</v>
      </c>
      <c r="AQ15" s="12" t="s">
        <v>11</v>
      </c>
    </row>
    <row r="16" spans="1:43" x14ac:dyDescent="0.25">
      <c r="A16" s="13" t="s">
        <v>57</v>
      </c>
      <c r="B16" s="14"/>
      <c r="C16" s="14"/>
      <c r="D16" s="14"/>
      <c r="E16" s="15"/>
      <c r="I16" s="16">
        <v>19.16</v>
      </c>
      <c r="J16" s="16">
        <v>21.07</v>
      </c>
      <c r="K16" s="16"/>
      <c r="L16" s="16"/>
      <c r="M16" s="17"/>
      <c r="O16" s="16">
        <v>19.809999999999999</v>
      </c>
      <c r="P16" s="16">
        <v>21.78</v>
      </c>
      <c r="Q16" s="16"/>
      <c r="R16" s="16"/>
      <c r="S16" s="17"/>
      <c r="U16" s="16">
        <f>ROUND(O16*1.0338,2)</f>
        <v>20.48</v>
      </c>
      <c r="V16" s="16">
        <f>ROUND(P16*1.0338,2)</f>
        <v>22.52</v>
      </c>
      <c r="W16" s="16"/>
      <c r="X16" s="16"/>
      <c r="Y16" s="17"/>
      <c r="AA16" s="1"/>
      <c r="AB16" s="1"/>
      <c r="AC16" s="16"/>
      <c r="AD16" s="16"/>
      <c r="AE16" s="17"/>
      <c r="AG16" s="18">
        <f>ROUND(AA16*1.0357,2)</f>
        <v>0</v>
      </c>
      <c r="AH16" s="18">
        <f>ROUND(AB16*1.0357,2)</f>
        <v>0</v>
      </c>
      <c r="AI16" s="16"/>
      <c r="AJ16" s="16"/>
      <c r="AK16" s="17"/>
      <c r="AM16" s="18">
        <f>ROUND(AA16*1.0338,2)</f>
        <v>0</v>
      </c>
      <c r="AN16" s="18">
        <f>ROUND(AB16*1.0338,2)</f>
        <v>0</v>
      </c>
      <c r="AO16" s="16"/>
      <c r="AP16" s="16"/>
      <c r="AQ16" s="17"/>
    </row>
    <row r="17" spans="1:43" x14ac:dyDescent="0.25">
      <c r="A17" s="19" t="s">
        <v>12</v>
      </c>
      <c r="B17" s="20">
        <v>3720</v>
      </c>
      <c r="C17" s="20"/>
      <c r="D17" s="21"/>
      <c r="E17" s="21"/>
      <c r="I17" s="22">
        <v>71275.199999999997</v>
      </c>
      <c r="J17" s="22"/>
      <c r="K17" s="22"/>
      <c r="L17" s="22"/>
      <c r="M17" s="23">
        <v>71275.199999999997</v>
      </c>
      <c r="O17" s="22">
        <f t="shared" ref="O17:O22" si="0">+$B17*$O$16</f>
        <v>73693.2</v>
      </c>
      <c r="P17" s="22"/>
      <c r="Q17" s="22"/>
      <c r="R17" s="22"/>
      <c r="S17" s="23">
        <f>+SUM(O17:R17)</f>
        <v>73693.2</v>
      </c>
      <c r="U17" s="22">
        <f t="shared" ref="U17:U22" si="1">+$B17*$U$16</f>
        <v>76185.600000000006</v>
      </c>
      <c r="V17" s="22"/>
      <c r="W17" s="22"/>
      <c r="X17" s="22"/>
      <c r="Y17" s="23">
        <f>+SUM(U17:X17)</f>
        <v>76185.600000000006</v>
      </c>
      <c r="AA17" s="22">
        <f t="shared" ref="AA17:AA22" si="2">+$B17*$AA$16</f>
        <v>0</v>
      </c>
      <c r="AB17" s="22"/>
      <c r="AC17" s="22"/>
      <c r="AD17" s="22"/>
      <c r="AE17" s="23">
        <f>+SUM(AA17:AD17)</f>
        <v>0</v>
      </c>
      <c r="AG17" s="22">
        <f t="shared" ref="AG17:AG22" si="3">+$B17*$AG$16</f>
        <v>0</v>
      </c>
      <c r="AH17" s="22"/>
      <c r="AI17" s="22"/>
      <c r="AJ17" s="22"/>
      <c r="AK17" s="23">
        <f>+SUM(AG17:AJ17)</f>
        <v>0</v>
      </c>
      <c r="AM17" s="22">
        <f>+$B17*$AM$16</f>
        <v>0</v>
      </c>
      <c r="AN17" s="22"/>
      <c r="AO17" s="22"/>
      <c r="AP17" s="22"/>
      <c r="AQ17" s="23">
        <f>+SUM(AM17:AP17)</f>
        <v>0</v>
      </c>
    </row>
    <row r="18" spans="1:43" x14ac:dyDescent="0.25">
      <c r="A18" s="19" t="s">
        <v>13</v>
      </c>
      <c r="B18" s="20">
        <v>3720</v>
      </c>
      <c r="C18" s="20"/>
      <c r="D18" s="21"/>
      <c r="E18" s="21"/>
      <c r="I18" s="22">
        <v>71275.199999999997</v>
      </c>
      <c r="J18" s="22"/>
      <c r="K18" s="22"/>
      <c r="L18" s="22"/>
      <c r="M18" s="23">
        <v>71275.199999999997</v>
      </c>
      <c r="O18" s="22">
        <f t="shared" si="0"/>
        <v>73693.2</v>
      </c>
      <c r="P18" s="22"/>
      <c r="Q18" s="22"/>
      <c r="R18" s="22"/>
      <c r="S18" s="23">
        <f>+SUM(O18:R18)</f>
        <v>73693.2</v>
      </c>
      <c r="U18" s="22">
        <f t="shared" si="1"/>
        <v>76185.600000000006</v>
      </c>
      <c r="V18" s="22"/>
      <c r="W18" s="22"/>
      <c r="X18" s="22"/>
      <c r="Y18" s="23">
        <f>+SUM(U18:X18)</f>
        <v>76185.600000000006</v>
      </c>
      <c r="AA18" s="22">
        <f t="shared" si="2"/>
        <v>0</v>
      </c>
      <c r="AB18" s="22"/>
      <c r="AC18" s="22"/>
      <c r="AD18" s="22"/>
      <c r="AE18" s="23">
        <f>+SUM(AA18:AD18)</f>
        <v>0</v>
      </c>
      <c r="AG18" s="22">
        <f t="shared" si="3"/>
        <v>0</v>
      </c>
      <c r="AH18" s="22"/>
      <c r="AI18" s="22"/>
      <c r="AJ18" s="22"/>
      <c r="AK18" s="23">
        <f>+SUM(AG18:AJ18)</f>
        <v>0</v>
      </c>
      <c r="AM18" s="22">
        <f t="shared" ref="AM18:AM22" si="4">+$B18*$AM$16</f>
        <v>0</v>
      </c>
      <c r="AN18" s="22"/>
      <c r="AO18" s="22"/>
      <c r="AP18" s="22"/>
      <c r="AQ18" s="23">
        <f>+SUM(AM18:AP18)</f>
        <v>0</v>
      </c>
    </row>
    <row r="19" spans="1:43" x14ac:dyDescent="0.25">
      <c r="A19" s="19" t="s">
        <v>14</v>
      </c>
      <c r="B19" s="20">
        <v>5952</v>
      </c>
      <c r="C19" s="20"/>
      <c r="D19" s="21"/>
      <c r="E19" s="21"/>
      <c r="I19" s="22">
        <v>114040.32000000001</v>
      </c>
      <c r="J19" s="22"/>
      <c r="K19" s="22"/>
      <c r="L19" s="22"/>
      <c r="M19" s="23">
        <v>114040.32000000001</v>
      </c>
      <c r="O19" s="22">
        <f t="shared" si="0"/>
        <v>117909.12</v>
      </c>
      <c r="P19" s="22"/>
      <c r="Q19" s="22"/>
      <c r="R19" s="22"/>
      <c r="S19" s="23">
        <f t="shared" ref="S19:S22" si="5">+SUM(O19:R19)</f>
        <v>117909.12</v>
      </c>
      <c r="U19" s="22">
        <f t="shared" si="1"/>
        <v>121896.96000000001</v>
      </c>
      <c r="V19" s="22"/>
      <c r="W19" s="22"/>
      <c r="X19" s="22"/>
      <c r="Y19" s="23">
        <f t="shared" ref="Y19:Y22" si="6">+SUM(U19:X19)</f>
        <v>121896.96000000001</v>
      </c>
      <c r="AA19" s="22">
        <f t="shared" si="2"/>
        <v>0</v>
      </c>
      <c r="AB19" s="22"/>
      <c r="AC19" s="22"/>
      <c r="AD19" s="22"/>
      <c r="AE19" s="23">
        <f t="shared" ref="AE19" si="7">+SUM(AA19:AD19)</f>
        <v>0</v>
      </c>
      <c r="AG19" s="22">
        <f t="shared" si="3"/>
        <v>0</v>
      </c>
      <c r="AH19" s="22"/>
      <c r="AI19" s="22"/>
      <c r="AJ19" s="22"/>
      <c r="AK19" s="23">
        <f t="shared" ref="AK19" si="8">+SUM(AG19:AJ19)</f>
        <v>0</v>
      </c>
      <c r="AM19" s="22">
        <f t="shared" si="4"/>
        <v>0</v>
      </c>
      <c r="AN19" s="22"/>
      <c r="AO19" s="22"/>
      <c r="AP19" s="22"/>
      <c r="AQ19" s="23">
        <f t="shared" ref="AQ19" si="9">+SUM(AM19:AP19)</f>
        <v>0</v>
      </c>
    </row>
    <row r="20" spans="1:43" x14ac:dyDescent="0.25">
      <c r="A20" s="19" t="s">
        <v>15</v>
      </c>
      <c r="B20" s="20">
        <v>2604</v>
      </c>
      <c r="C20" s="20"/>
      <c r="D20" s="21"/>
      <c r="E20" s="21"/>
      <c r="I20" s="22">
        <v>49892.639999999999</v>
      </c>
      <c r="J20" s="22"/>
      <c r="K20" s="22"/>
      <c r="L20" s="22"/>
      <c r="M20" s="23">
        <v>49892.639999999999</v>
      </c>
      <c r="O20" s="22">
        <f t="shared" si="0"/>
        <v>51585.24</v>
      </c>
      <c r="P20" s="22"/>
      <c r="Q20" s="22"/>
      <c r="R20" s="22"/>
      <c r="S20" s="23">
        <f>+SUM(O20:R20)</f>
        <v>51585.24</v>
      </c>
      <c r="U20" s="22">
        <f t="shared" si="1"/>
        <v>53329.919999999998</v>
      </c>
      <c r="V20" s="22"/>
      <c r="W20" s="22"/>
      <c r="X20" s="22"/>
      <c r="Y20" s="23">
        <f>+SUM(U20:X20)</f>
        <v>53329.919999999998</v>
      </c>
      <c r="AA20" s="22">
        <f t="shared" si="2"/>
        <v>0</v>
      </c>
      <c r="AB20" s="22"/>
      <c r="AC20" s="22"/>
      <c r="AD20" s="22"/>
      <c r="AE20" s="23">
        <f>+SUM(AA20:AD20)</f>
        <v>0</v>
      </c>
      <c r="AG20" s="22">
        <f t="shared" si="3"/>
        <v>0</v>
      </c>
      <c r="AH20" s="22"/>
      <c r="AI20" s="22"/>
      <c r="AJ20" s="22"/>
      <c r="AK20" s="23">
        <f>+SUM(AG20:AJ20)</f>
        <v>0</v>
      </c>
      <c r="AM20" s="22">
        <f t="shared" si="4"/>
        <v>0</v>
      </c>
      <c r="AN20" s="22"/>
      <c r="AO20" s="22"/>
      <c r="AP20" s="22"/>
      <c r="AQ20" s="23">
        <f>+SUM(AM20:AP20)</f>
        <v>0</v>
      </c>
    </row>
    <row r="21" spans="1:43" x14ac:dyDescent="0.25">
      <c r="A21" s="19" t="s">
        <v>16</v>
      </c>
      <c r="B21" s="20">
        <v>1984</v>
      </c>
      <c r="C21" s="20">
        <v>260</v>
      </c>
      <c r="D21" s="21"/>
      <c r="E21" s="21"/>
      <c r="I21" s="22">
        <v>38013.440000000002</v>
      </c>
      <c r="J21" s="22">
        <v>5478.2</v>
      </c>
      <c r="K21" s="22"/>
      <c r="L21" s="22"/>
      <c r="M21" s="23">
        <v>43491.64</v>
      </c>
      <c r="O21" s="22">
        <f t="shared" si="0"/>
        <v>39303.040000000001</v>
      </c>
      <c r="P21" s="22">
        <f>+$C21*$P$16</f>
        <v>5662.8</v>
      </c>
      <c r="Q21" s="22"/>
      <c r="R21" s="22"/>
      <c r="S21" s="23">
        <f t="shared" si="5"/>
        <v>44965.840000000004</v>
      </c>
      <c r="U21" s="22">
        <f t="shared" si="1"/>
        <v>40632.32</v>
      </c>
      <c r="V21" s="22">
        <f>+$C21*$V$16</f>
        <v>5855.2</v>
      </c>
      <c r="W21" s="22"/>
      <c r="X21" s="22"/>
      <c r="Y21" s="23">
        <f t="shared" si="6"/>
        <v>46487.519999999997</v>
      </c>
      <c r="AA21" s="22">
        <f t="shared" si="2"/>
        <v>0</v>
      </c>
      <c r="AB21" s="22">
        <f>+$C21*$AB$16</f>
        <v>0</v>
      </c>
      <c r="AC21" s="22"/>
      <c r="AD21" s="22"/>
      <c r="AE21" s="23">
        <f>+SUM(AA21:AD21)</f>
        <v>0</v>
      </c>
      <c r="AG21" s="22">
        <f t="shared" si="3"/>
        <v>0</v>
      </c>
      <c r="AH21" s="22">
        <f>+$C21*$AH$16</f>
        <v>0</v>
      </c>
      <c r="AI21" s="22"/>
      <c r="AJ21" s="22"/>
      <c r="AK21" s="23">
        <f>+SUM(AG21:AJ21)</f>
        <v>0</v>
      </c>
      <c r="AM21" s="22">
        <f t="shared" si="4"/>
        <v>0</v>
      </c>
      <c r="AN21" s="22">
        <f>+$C21*$AN$16</f>
        <v>0</v>
      </c>
      <c r="AO21" s="22"/>
      <c r="AP21" s="22"/>
      <c r="AQ21" s="23">
        <f>+SUM(AM21:AP21)</f>
        <v>0</v>
      </c>
    </row>
    <row r="22" spans="1:43" x14ac:dyDescent="0.25">
      <c r="A22" s="19" t="s">
        <v>17</v>
      </c>
      <c r="B22" s="20">
        <v>2728</v>
      </c>
      <c r="C22" s="20">
        <v>260</v>
      </c>
      <c r="D22" s="21"/>
      <c r="E22" s="21"/>
      <c r="I22" s="22">
        <v>52268.480000000003</v>
      </c>
      <c r="J22" s="22">
        <v>5478.2</v>
      </c>
      <c r="K22" s="22"/>
      <c r="L22" s="22"/>
      <c r="M22" s="23">
        <v>57746.68</v>
      </c>
      <c r="O22" s="22">
        <f t="shared" si="0"/>
        <v>54041.679999999993</v>
      </c>
      <c r="P22" s="22">
        <f>+$C22*$P$16</f>
        <v>5662.8</v>
      </c>
      <c r="Q22" s="22"/>
      <c r="R22" s="22"/>
      <c r="S22" s="23">
        <f t="shared" si="5"/>
        <v>59704.479999999996</v>
      </c>
      <c r="U22" s="22">
        <f t="shared" si="1"/>
        <v>55869.440000000002</v>
      </c>
      <c r="V22" s="22">
        <f>+$C22*$V$16</f>
        <v>5855.2</v>
      </c>
      <c r="W22" s="22"/>
      <c r="X22" s="22"/>
      <c r="Y22" s="23">
        <f t="shared" si="6"/>
        <v>61724.639999999999</v>
      </c>
      <c r="AA22" s="22">
        <f t="shared" si="2"/>
        <v>0</v>
      </c>
      <c r="AB22" s="22">
        <f>+$C22*$AB$16</f>
        <v>0</v>
      </c>
      <c r="AC22" s="22"/>
      <c r="AD22" s="22"/>
      <c r="AE22" s="23">
        <f t="shared" ref="AE22" si="10">+SUM(AA22:AD22)</f>
        <v>0</v>
      </c>
      <c r="AG22" s="22">
        <f t="shared" si="3"/>
        <v>0</v>
      </c>
      <c r="AH22" s="22">
        <f>+$C22*$AH$16</f>
        <v>0</v>
      </c>
      <c r="AI22" s="22"/>
      <c r="AJ22" s="22"/>
      <c r="AK22" s="23">
        <f t="shared" ref="AK22" si="11">+SUM(AG22:AJ22)</f>
        <v>0</v>
      </c>
      <c r="AM22" s="22">
        <f t="shared" si="4"/>
        <v>0</v>
      </c>
      <c r="AN22" s="22">
        <f>+$C22*$AN$16</f>
        <v>0</v>
      </c>
      <c r="AO22" s="22"/>
      <c r="AP22" s="22"/>
      <c r="AQ22" s="23">
        <f t="shared" ref="AQ22" si="12">+SUM(AM22:AP22)</f>
        <v>0</v>
      </c>
    </row>
    <row r="23" spans="1:43" x14ac:dyDescent="0.25">
      <c r="A23" s="24"/>
      <c r="B23" s="25">
        <f>SUM(B17:B22)</f>
        <v>20708</v>
      </c>
      <c r="C23" s="25">
        <f>SUM(C21:C22)</f>
        <v>520</v>
      </c>
      <c r="D23" s="25"/>
      <c r="E23" s="25"/>
      <c r="F23" s="26"/>
      <c r="H23" s="29"/>
      <c r="I23" s="27"/>
      <c r="J23" s="28"/>
      <c r="K23" s="28"/>
      <c r="L23" s="28"/>
      <c r="M23" s="23">
        <v>407721.68</v>
      </c>
      <c r="N23" s="29"/>
      <c r="O23" s="27"/>
      <c r="P23" s="28"/>
      <c r="Q23" s="28"/>
      <c r="R23" s="28"/>
      <c r="S23" s="23">
        <f>SUM(S16:S22)</f>
        <v>421551.08</v>
      </c>
      <c r="T23" s="29"/>
      <c r="U23" s="27"/>
      <c r="V23" s="28"/>
      <c r="W23" s="28"/>
      <c r="X23" s="28"/>
      <c r="Y23" s="23">
        <f>SUM(Y17:Y22)</f>
        <v>435810.24000000005</v>
      </c>
      <c r="AA23" s="27"/>
      <c r="AB23" s="28"/>
      <c r="AC23" s="28"/>
      <c r="AD23" s="28"/>
      <c r="AE23" s="23">
        <f>SUM(AE17:AE22)</f>
        <v>0</v>
      </c>
      <c r="AG23" s="27"/>
      <c r="AH23" s="28"/>
      <c r="AI23" s="28"/>
      <c r="AJ23" s="28"/>
      <c r="AK23" s="23">
        <f>SUM(AK17:AK22)</f>
        <v>0</v>
      </c>
      <c r="AM23" s="27"/>
      <c r="AN23" s="28"/>
      <c r="AO23" s="28"/>
      <c r="AP23" s="28"/>
      <c r="AQ23" s="23">
        <f>SUM(AQ17:AQ22)</f>
        <v>0</v>
      </c>
    </row>
    <row r="24" spans="1:43" x14ac:dyDescent="0.25">
      <c r="A24" s="30"/>
      <c r="B24" s="31"/>
      <c r="C24" s="31"/>
      <c r="D24" s="31"/>
      <c r="E24" s="31"/>
      <c r="F24" s="26"/>
      <c r="I24" s="31"/>
      <c r="J24" s="31"/>
      <c r="K24" s="31"/>
      <c r="L24" s="31"/>
      <c r="M24" s="32"/>
      <c r="O24" s="31"/>
      <c r="P24" s="31"/>
      <c r="Q24" s="31"/>
      <c r="R24" s="31"/>
      <c r="S24" s="32"/>
      <c r="U24" s="31"/>
      <c r="V24" s="31"/>
      <c r="W24" s="31"/>
      <c r="X24" s="31"/>
      <c r="Y24" s="32"/>
      <c r="AA24" s="31"/>
      <c r="AB24" s="31"/>
      <c r="AC24" s="31"/>
      <c r="AD24" s="31"/>
      <c r="AE24" s="32"/>
      <c r="AG24" s="31"/>
      <c r="AH24" s="31"/>
      <c r="AI24" s="31"/>
      <c r="AJ24" s="31"/>
      <c r="AK24" s="32"/>
      <c r="AM24" s="31"/>
      <c r="AN24" s="31"/>
      <c r="AO24" s="31"/>
      <c r="AP24" s="31"/>
      <c r="AQ24" s="32"/>
    </row>
    <row r="25" spans="1:43" ht="45" x14ac:dyDescent="0.25">
      <c r="A25" s="9" t="s">
        <v>18</v>
      </c>
      <c r="B25" s="10" t="s">
        <v>7</v>
      </c>
      <c r="C25" s="10" t="s">
        <v>8</v>
      </c>
      <c r="D25" s="10" t="s">
        <v>9</v>
      </c>
      <c r="E25" s="10" t="s">
        <v>10</v>
      </c>
      <c r="I25" s="76" t="s">
        <v>7</v>
      </c>
      <c r="J25" s="76" t="s">
        <v>8</v>
      </c>
      <c r="K25" s="76" t="s">
        <v>9</v>
      </c>
      <c r="L25" s="76" t="s">
        <v>10</v>
      </c>
      <c r="M25" s="77" t="s">
        <v>11</v>
      </c>
      <c r="O25" s="76" t="s">
        <v>7</v>
      </c>
      <c r="P25" s="76" t="s">
        <v>8</v>
      </c>
      <c r="Q25" s="76" t="s">
        <v>9</v>
      </c>
      <c r="R25" s="76" t="s">
        <v>10</v>
      </c>
      <c r="S25" s="77" t="s">
        <v>11</v>
      </c>
      <c r="U25" s="33" t="s">
        <v>7</v>
      </c>
      <c r="V25" s="11" t="s">
        <v>8</v>
      </c>
      <c r="W25" s="11" t="s">
        <v>9</v>
      </c>
      <c r="X25" s="11" t="s">
        <v>10</v>
      </c>
      <c r="Y25" s="12" t="s">
        <v>11</v>
      </c>
      <c r="AA25" s="33" t="s">
        <v>7</v>
      </c>
      <c r="AB25" s="11" t="s">
        <v>8</v>
      </c>
      <c r="AC25" s="11" t="s">
        <v>9</v>
      </c>
      <c r="AD25" s="11" t="s">
        <v>10</v>
      </c>
      <c r="AE25" s="12" t="s">
        <v>11</v>
      </c>
      <c r="AG25" s="33" t="s">
        <v>7</v>
      </c>
      <c r="AH25" s="11" t="s">
        <v>8</v>
      </c>
      <c r="AI25" s="11" t="s">
        <v>9</v>
      </c>
      <c r="AJ25" s="11" t="s">
        <v>10</v>
      </c>
      <c r="AK25" s="12" t="s">
        <v>11</v>
      </c>
      <c r="AM25" s="33" t="s">
        <v>7</v>
      </c>
      <c r="AN25" s="11" t="s">
        <v>8</v>
      </c>
      <c r="AO25" s="11" t="s">
        <v>9</v>
      </c>
      <c r="AP25" s="11" t="s">
        <v>10</v>
      </c>
      <c r="AQ25" s="12" t="s">
        <v>11</v>
      </c>
    </row>
    <row r="26" spans="1:43" x14ac:dyDescent="0.25">
      <c r="A26" s="13" t="s">
        <v>58</v>
      </c>
      <c r="B26" s="14"/>
      <c r="C26" s="14"/>
      <c r="D26" s="14"/>
      <c r="E26" s="15"/>
      <c r="I26" s="16">
        <v>19.48</v>
      </c>
      <c r="J26" s="16">
        <v>21.42</v>
      </c>
      <c r="K26" s="16"/>
      <c r="L26" s="16"/>
      <c r="M26" s="17"/>
      <c r="O26" s="16">
        <v>20.14</v>
      </c>
      <c r="P26" s="16">
        <v>22.14</v>
      </c>
      <c r="Q26" s="16"/>
      <c r="R26" s="16"/>
      <c r="S26" s="17"/>
      <c r="U26" s="16">
        <f t="shared" ref="U26:V26" si="13">ROUND(O26*1.0338,2)</f>
        <v>20.82</v>
      </c>
      <c r="V26" s="16">
        <f t="shared" si="13"/>
        <v>22.89</v>
      </c>
      <c r="W26" s="16"/>
      <c r="X26" s="16"/>
      <c r="Y26" s="17"/>
      <c r="AA26" s="1"/>
      <c r="AB26" s="1"/>
      <c r="AC26" s="16"/>
      <c r="AD26" s="16"/>
      <c r="AE26" s="17"/>
      <c r="AG26" s="18">
        <f>ROUND(AA26*1.0357,2)</f>
        <v>0</v>
      </c>
      <c r="AH26" s="18">
        <f>ROUND(AB26*1.0357,2)</f>
        <v>0</v>
      </c>
      <c r="AI26" s="16"/>
      <c r="AJ26" s="16"/>
      <c r="AK26" s="17"/>
      <c r="AM26" s="18">
        <f>ROUND(AA26*1.0338,2)</f>
        <v>0</v>
      </c>
      <c r="AN26" s="18">
        <f t="shared" ref="AN26" si="14">ROUND(AB26*1.0338,2)</f>
        <v>0</v>
      </c>
      <c r="AO26" s="16"/>
      <c r="AP26" s="16"/>
      <c r="AQ26" s="17"/>
    </row>
    <row r="27" spans="1:43" x14ac:dyDescent="0.25">
      <c r="A27" s="35" t="s">
        <v>19</v>
      </c>
      <c r="B27" s="20">
        <v>2976</v>
      </c>
      <c r="C27" s="20">
        <v>260</v>
      </c>
      <c r="D27" s="21"/>
      <c r="E27" s="21"/>
      <c r="I27" s="22">
        <v>57972.480000000003</v>
      </c>
      <c r="J27" s="22">
        <v>5569.2000000000007</v>
      </c>
      <c r="K27" s="22"/>
      <c r="L27" s="22"/>
      <c r="M27" s="23">
        <v>63541.680000000008</v>
      </c>
      <c r="O27" s="22">
        <f>+B27*$O$26</f>
        <v>59936.639999999999</v>
      </c>
      <c r="P27" s="22">
        <f>+C27*$P$26</f>
        <v>5756.4000000000005</v>
      </c>
      <c r="Q27" s="22"/>
      <c r="R27" s="22"/>
      <c r="S27" s="23">
        <f>+SUM(O27:R27)</f>
        <v>65693.039999999994</v>
      </c>
      <c r="U27" s="22">
        <f>+$B27*$U$26</f>
        <v>61960.32</v>
      </c>
      <c r="V27" s="22">
        <f>+$C27*$V$26</f>
        <v>5951.4000000000005</v>
      </c>
      <c r="W27" s="22"/>
      <c r="X27" s="22"/>
      <c r="Y27" s="23">
        <f>+SUM(U27:X27)</f>
        <v>67911.72</v>
      </c>
      <c r="AA27" s="22">
        <f>+$B27*$AA$26</f>
        <v>0</v>
      </c>
      <c r="AB27" s="22">
        <f>+$C27*$AB$26</f>
        <v>0</v>
      </c>
      <c r="AC27" s="22"/>
      <c r="AD27" s="22"/>
      <c r="AE27" s="23">
        <f>+SUM(AA27:AD27)</f>
        <v>0</v>
      </c>
      <c r="AG27" s="22">
        <f>+$B27*$AG$26</f>
        <v>0</v>
      </c>
      <c r="AH27" s="22">
        <f>+$C27*$AH$26</f>
        <v>0</v>
      </c>
      <c r="AI27" s="22"/>
      <c r="AJ27" s="22"/>
      <c r="AK27" s="23">
        <f>+SUM(AG27:AJ27)</f>
        <v>0</v>
      </c>
      <c r="AM27" s="22">
        <f>+$B27*$AM$26</f>
        <v>0</v>
      </c>
      <c r="AN27" s="22">
        <f>+$C27*$AN$26</f>
        <v>0</v>
      </c>
      <c r="AO27" s="22"/>
      <c r="AP27" s="22"/>
      <c r="AQ27" s="23">
        <f>+SUM(AM27:AP27)</f>
        <v>0</v>
      </c>
    </row>
    <row r="28" spans="1:43" x14ac:dyDescent="0.25">
      <c r="A28" s="35" t="s">
        <v>20</v>
      </c>
      <c r="B28" s="20"/>
      <c r="C28" s="20">
        <v>260</v>
      </c>
      <c r="D28" s="21"/>
      <c r="E28" s="21"/>
      <c r="I28" s="22">
        <v>0</v>
      </c>
      <c r="J28" s="22">
        <v>5569.2000000000007</v>
      </c>
      <c r="K28" s="22"/>
      <c r="L28" s="22"/>
      <c r="M28" s="23">
        <v>5569.2000000000007</v>
      </c>
      <c r="O28" s="22">
        <f>+B28*$O$26</f>
        <v>0</v>
      </c>
      <c r="P28" s="22">
        <f>+C28*$P$26</f>
        <v>5756.4000000000005</v>
      </c>
      <c r="Q28" s="22"/>
      <c r="R28" s="22"/>
      <c r="S28" s="23">
        <f t="shared" ref="S28" si="15">+SUM(O28:R28)</f>
        <v>5756.4000000000005</v>
      </c>
      <c r="U28" s="22"/>
      <c r="V28" s="22">
        <f>+$C28*$V$26</f>
        <v>5951.4000000000005</v>
      </c>
      <c r="W28" s="22"/>
      <c r="X28" s="22"/>
      <c r="Y28" s="23">
        <f t="shared" ref="Y28" si="16">+SUM(U28:X28)</f>
        <v>5951.4000000000005</v>
      </c>
      <c r="AA28" s="22">
        <f>+$B28*$AA$26</f>
        <v>0</v>
      </c>
      <c r="AB28" s="22">
        <f>+$C28*$AB$26</f>
        <v>0</v>
      </c>
      <c r="AC28" s="22"/>
      <c r="AD28" s="22"/>
      <c r="AE28" s="23">
        <f t="shared" ref="AE28" si="17">+SUM(AA28:AD28)</f>
        <v>0</v>
      </c>
      <c r="AG28" s="22"/>
      <c r="AH28" s="22">
        <f>+$C28*$AH$26</f>
        <v>0</v>
      </c>
      <c r="AI28" s="22"/>
      <c r="AJ28" s="22"/>
      <c r="AK28" s="23">
        <f t="shared" ref="AK28" si="18">+SUM(AG28:AJ28)</f>
        <v>0</v>
      </c>
      <c r="AM28" s="22">
        <f t="shared" ref="AM28:AM29" si="19">+$B28*$AM$26</f>
        <v>0</v>
      </c>
      <c r="AN28" s="22">
        <f>+$C28*$AN$26</f>
        <v>0</v>
      </c>
      <c r="AO28" s="22"/>
      <c r="AP28" s="22"/>
      <c r="AQ28" s="23">
        <f t="shared" ref="AQ28" si="20">+SUM(AM28:AP28)</f>
        <v>0</v>
      </c>
    </row>
    <row r="29" spans="1:43" x14ac:dyDescent="0.25">
      <c r="A29" s="35" t="s">
        <v>21</v>
      </c>
      <c r="B29" s="20">
        <v>868</v>
      </c>
      <c r="C29" s="20"/>
      <c r="D29" s="21"/>
      <c r="E29" s="21"/>
      <c r="I29" s="22">
        <v>16908.64</v>
      </c>
      <c r="J29" s="22"/>
      <c r="K29" s="22"/>
      <c r="L29" s="22"/>
      <c r="M29" s="23">
        <v>16908.64</v>
      </c>
      <c r="O29" s="22">
        <f>+B29*$O$26</f>
        <v>17481.52</v>
      </c>
      <c r="P29" s="22"/>
      <c r="Q29" s="22"/>
      <c r="R29" s="22"/>
      <c r="S29" s="23">
        <f>+SUM(O29:R29)</f>
        <v>17481.52</v>
      </c>
      <c r="U29" s="22">
        <f>+$B29*$U$26</f>
        <v>18071.760000000002</v>
      </c>
      <c r="V29" s="22"/>
      <c r="W29" s="22"/>
      <c r="X29" s="22"/>
      <c r="Y29" s="23">
        <f>+SUM(U29:X29)</f>
        <v>18071.760000000002</v>
      </c>
      <c r="AA29" s="22">
        <f>+$B29*$AA$26</f>
        <v>0</v>
      </c>
      <c r="AB29" s="22"/>
      <c r="AC29" s="22"/>
      <c r="AD29" s="22"/>
      <c r="AE29" s="23">
        <f>+SUM(AA29:AD29)</f>
        <v>0</v>
      </c>
      <c r="AG29" s="22">
        <f>+$B29*$AG$26</f>
        <v>0</v>
      </c>
      <c r="AH29" s="22"/>
      <c r="AI29" s="22"/>
      <c r="AJ29" s="22"/>
      <c r="AK29" s="23">
        <f>+SUM(AG29:AJ29)</f>
        <v>0</v>
      </c>
      <c r="AM29" s="22">
        <f t="shared" si="19"/>
        <v>0</v>
      </c>
      <c r="AN29" s="22"/>
      <c r="AO29" s="22"/>
      <c r="AP29" s="22"/>
      <c r="AQ29" s="23">
        <f>+SUM(AM29:AP29)</f>
        <v>0</v>
      </c>
    </row>
    <row r="30" spans="1:43" x14ac:dyDescent="0.25">
      <c r="A30" s="24"/>
      <c r="B30" s="25">
        <f>SUM(B27:B29)</f>
        <v>3844</v>
      </c>
      <c r="C30" s="25">
        <f>SUM(C27:C29)</f>
        <v>520</v>
      </c>
      <c r="D30" s="25"/>
      <c r="E30" s="25"/>
      <c r="F30" s="26"/>
      <c r="H30" s="29"/>
      <c r="I30" s="27"/>
      <c r="J30" s="28"/>
      <c r="K30" s="28"/>
      <c r="L30" s="36"/>
      <c r="M30" s="23">
        <v>86019.520000000004</v>
      </c>
      <c r="N30" s="29"/>
      <c r="O30" s="27"/>
      <c r="P30" s="28"/>
      <c r="Q30" s="28"/>
      <c r="R30" s="36"/>
      <c r="S30" s="23">
        <f>SUM(S26:S29)</f>
        <v>88930.959999999992</v>
      </c>
      <c r="T30" s="29"/>
      <c r="U30" s="27"/>
      <c r="V30" s="28"/>
      <c r="W30" s="28"/>
      <c r="X30" s="36"/>
      <c r="Y30" s="23">
        <f>SUM(Y26:Y29)</f>
        <v>91934.88</v>
      </c>
      <c r="AA30" s="27"/>
      <c r="AB30" s="28"/>
      <c r="AC30" s="28"/>
      <c r="AD30" s="36"/>
      <c r="AE30" s="23">
        <f>SUM(AE26:AE29)</f>
        <v>0</v>
      </c>
      <c r="AG30" s="27"/>
      <c r="AH30" s="28"/>
      <c r="AI30" s="28"/>
      <c r="AJ30" s="36"/>
      <c r="AK30" s="23">
        <f>SUM(AK26:AK29)</f>
        <v>0</v>
      </c>
      <c r="AM30" s="27"/>
      <c r="AN30" s="28"/>
      <c r="AO30" s="28"/>
      <c r="AP30" s="36"/>
      <c r="AQ30" s="23">
        <f>SUM(AQ26:AQ29)</f>
        <v>0</v>
      </c>
    </row>
    <row r="31" spans="1:43" s="26" customFormat="1" x14ac:dyDescent="0.25">
      <c r="A31" s="30"/>
      <c r="B31" s="31"/>
      <c r="C31" s="31"/>
      <c r="D31" s="31"/>
      <c r="E31" s="31"/>
      <c r="I31" s="31"/>
      <c r="J31" s="31"/>
      <c r="K31" s="31"/>
      <c r="L31" s="31"/>
      <c r="M31" s="37"/>
      <c r="O31" s="31"/>
      <c r="P31" s="31"/>
      <c r="Q31" s="31"/>
      <c r="R31" s="31"/>
      <c r="S31" s="37"/>
      <c r="U31" s="31"/>
      <c r="V31" s="31"/>
      <c r="W31" s="31"/>
      <c r="X31" s="31"/>
      <c r="Y31" s="37"/>
      <c r="AA31" s="31"/>
      <c r="AB31" s="31"/>
      <c r="AC31" s="31"/>
      <c r="AD31" s="31"/>
      <c r="AE31" s="37"/>
      <c r="AG31" s="31"/>
      <c r="AH31" s="31"/>
      <c r="AI31" s="31"/>
      <c r="AJ31" s="31"/>
      <c r="AK31" s="37"/>
      <c r="AM31" s="31"/>
      <c r="AN31" s="31"/>
      <c r="AO31" s="31"/>
      <c r="AP31" s="31"/>
      <c r="AQ31" s="37"/>
    </row>
    <row r="32" spans="1:43" ht="45" x14ac:dyDescent="0.25">
      <c r="A32" s="9" t="s">
        <v>22</v>
      </c>
      <c r="B32" s="10" t="s">
        <v>7</v>
      </c>
      <c r="C32" s="10" t="s">
        <v>8</v>
      </c>
      <c r="D32" s="10" t="s">
        <v>9</v>
      </c>
      <c r="E32" s="10" t="s">
        <v>10</v>
      </c>
      <c r="I32" s="76" t="s">
        <v>7</v>
      </c>
      <c r="J32" s="76" t="s">
        <v>8</v>
      </c>
      <c r="K32" s="76" t="s">
        <v>9</v>
      </c>
      <c r="L32" s="76" t="s">
        <v>10</v>
      </c>
      <c r="M32" s="77" t="s">
        <v>11</v>
      </c>
      <c r="O32" s="76" t="s">
        <v>7</v>
      </c>
      <c r="P32" s="76" t="s">
        <v>8</v>
      </c>
      <c r="Q32" s="76" t="s">
        <v>9</v>
      </c>
      <c r="R32" s="76" t="s">
        <v>10</v>
      </c>
      <c r="S32" s="77" t="s">
        <v>11</v>
      </c>
      <c r="U32" s="33" t="s">
        <v>7</v>
      </c>
      <c r="V32" s="11" t="s">
        <v>8</v>
      </c>
      <c r="W32" s="11" t="s">
        <v>9</v>
      </c>
      <c r="X32" s="11" t="s">
        <v>10</v>
      </c>
      <c r="Y32" s="12" t="s">
        <v>11</v>
      </c>
      <c r="AA32" s="33" t="s">
        <v>7</v>
      </c>
      <c r="AB32" s="11" t="s">
        <v>8</v>
      </c>
      <c r="AC32" s="11" t="s">
        <v>9</v>
      </c>
      <c r="AD32" s="11" t="s">
        <v>10</v>
      </c>
      <c r="AE32" s="12" t="s">
        <v>11</v>
      </c>
      <c r="AG32" s="33" t="s">
        <v>7</v>
      </c>
      <c r="AH32" s="11" t="s">
        <v>8</v>
      </c>
      <c r="AI32" s="11" t="s">
        <v>9</v>
      </c>
      <c r="AJ32" s="11" t="s">
        <v>10</v>
      </c>
      <c r="AK32" s="12" t="s">
        <v>11</v>
      </c>
      <c r="AM32" s="33" t="s">
        <v>7</v>
      </c>
      <c r="AN32" s="11" t="s">
        <v>8</v>
      </c>
      <c r="AO32" s="11" t="s">
        <v>9</v>
      </c>
      <c r="AP32" s="11" t="s">
        <v>10</v>
      </c>
      <c r="AQ32" s="12" t="s">
        <v>11</v>
      </c>
    </row>
    <row r="33" spans="1:43" x14ac:dyDescent="0.25">
      <c r="A33" s="13" t="s">
        <v>59</v>
      </c>
      <c r="B33" s="14"/>
      <c r="C33" s="14"/>
      <c r="D33" s="14"/>
      <c r="E33" s="15"/>
      <c r="I33" s="16">
        <v>19.100000000000001</v>
      </c>
      <c r="J33" s="16">
        <v>21.03</v>
      </c>
      <c r="K33" s="16"/>
      <c r="L33" s="16"/>
      <c r="M33" s="17"/>
      <c r="O33" s="16">
        <v>19.75</v>
      </c>
      <c r="P33" s="16">
        <v>21.74</v>
      </c>
      <c r="Q33" s="16"/>
      <c r="R33" s="16"/>
      <c r="S33" s="17"/>
      <c r="U33" s="16">
        <f t="shared" ref="U33:V33" si="21">ROUND(O33*1.0338,2)</f>
        <v>20.420000000000002</v>
      </c>
      <c r="V33" s="16">
        <f t="shared" si="21"/>
        <v>22.47</v>
      </c>
      <c r="W33" s="16"/>
      <c r="X33" s="16"/>
      <c r="Y33" s="17"/>
      <c r="AA33" s="1"/>
      <c r="AB33" s="1"/>
      <c r="AC33" s="16"/>
      <c r="AD33" s="16"/>
      <c r="AE33" s="17"/>
      <c r="AG33" s="18">
        <f>ROUND(AA33*1.0357,2)</f>
        <v>0</v>
      </c>
      <c r="AH33" s="18">
        <f>ROUND(AB33*1.0357,2)</f>
        <v>0</v>
      </c>
      <c r="AI33" s="16"/>
      <c r="AJ33" s="16"/>
      <c r="AK33" s="17"/>
      <c r="AM33" s="18">
        <f t="shared" ref="AM33:AN33" si="22">ROUND(AA33*1.0338,2)</f>
        <v>0</v>
      </c>
      <c r="AN33" s="18">
        <f t="shared" si="22"/>
        <v>0</v>
      </c>
      <c r="AO33" s="16"/>
      <c r="AP33" s="16"/>
      <c r="AQ33" s="17"/>
    </row>
    <row r="34" spans="1:43" x14ac:dyDescent="0.25">
      <c r="A34" s="35" t="s">
        <v>23</v>
      </c>
      <c r="B34" s="20">
        <v>2976</v>
      </c>
      <c r="C34" s="20"/>
      <c r="D34" s="21"/>
      <c r="E34" s="21"/>
      <c r="I34" s="22">
        <v>56841.600000000006</v>
      </c>
      <c r="J34" s="22">
        <v>0</v>
      </c>
      <c r="K34" s="22"/>
      <c r="L34" s="22"/>
      <c r="M34" s="23">
        <v>56841.600000000006</v>
      </c>
      <c r="O34" s="22">
        <f t="shared" ref="O34:O39" si="23">+B34*$O$33</f>
        <v>58776</v>
      </c>
      <c r="P34" s="22">
        <f>+C34*$P$33</f>
        <v>0</v>
      </c>
      <c r="Q34" s="22"/>
      <c r="R34" s="22"/>
      <c r="S34" s="23">
        <f t="shared" ref="S34:S39" si="24">+SUM(O34:R34)</f>
        <v>58776</v>
      </c>
      <c r="U34" s="22">
        <f t="shared" ref="U34:U39" si="25">+$B34*$U$33</f>
        <v>60769.920000000006</v>
      </c>
      <c r="V34" s="22"/>
      <c r="W34" s="22"/>
      <c r="X34" s="22"/>
      <c r="Y34" s="23">
        <f t="shared" ref="Y34:Y39" si="26">+SUM(U34:X34)</f>
        <v>60769.920000000006</v>
      </c>
      <c r="AA34" s="22">
        <f t="shared" ref="AA34:AA39" si="27">+$B34*$AA$33</f>
        <v>0</v>
      </c>
      <c r="AB34" s="22"/>
      <c r="AC34" s="22"/>
      <c r="AD34" s="22"/>
      <c r="AE34" s="23">
        <f t="shared" ref="AE34:AE39" si="28">+SUM(AA34:AD34)</f>
        <v>0</v>
      </c>
      <c r="AG34" s="22">
        <f t="shared" ref="AG34:AG39" si="29">+$B34*$AG$33</f>
        <v>0</v>
      </c>
      <c r="AH34" s="22"/>
      <c r="AI34" s="22"/>
      <c r="AJ34" s="22"/>
      <c r="AK34" s="23">
        <f t="shared" ref="AK34:AK39" si="30">+SUM(AG34:AJ34)</f>
        <v>0</v>
      </c>
      <c r="AM34" s="22">
        <f>+$B34*$AM$33</f>
        <v>0</v>
      </c>
      <c r="AN34" s="22"/>
      <c r="AO34" s="22"/>
      <c r="AP34" s="22"/>
      <c r="AQ34" s="23">
        <f t="shared" ref="AQ34:AQ37" si="31">+SUM(AM34:AP34)</f>
        <v>0</v>
      </c>
    </row>
    <row r="35" spans="1:43" x14ac:dyDescent="0.25">
      <c r="A35" s="35" t="s">
        <v>24</v>
      </c>
      <c r="B35" s="20">
        <v>1488</v>
      </c>
      <c r="C35" s="20"/>
      <c r="D35" s="21"/>
      <c r="E35" s="21"/>
      <c r="I35" s="22">
        <v>28420.800000000003</v>
      </c>
      <c r="J35" s="22">
        <v>0</v>
      </c>
      <c r="K35" s="22"/>
      <c r="L35" s="22"/>
      <c r="M35" s="23">
        <v>28420.800000000003</v>
      </c>
      <c r="O35" s="22">
        <f t="shared" si="23"/>
        <v>29388</v>
      </c>
      <c r="P35" s="22">
        <f>+C35*$P$33</f>
        <v>0</v>
      </c>
      <c r="Q35" s="22"/>
      <c r="R35" s="22"/>
      <c r="S35" s="23">
        <f t="shared" si="24"/>
        <v>29388</v>
      </c>
      <c r="U35" s="22">
        <f t="shared" si="25"/>
        <v>30384.960000000003</v>
      </c>
      <c r="V35" s="22"/>
      <c r="W35" s="22"/>
      <c r="X35" s="22"/>
      <c r="Y35" s="23">
        <f t="shared" si="26"/>
        <v>30384.960000000003</v>
      </c>
      <c r="AA35" s="22">
        <f t="shared" si="27"/>
        <v>0</v>
      </c>
      <c r="AB35" s="22"/>
      <c r="AC35" s="22"/>
      <c r="AD35" s="22"/>
      <c r="AE35" s="23">
        <f t="shared" si="28"/>
        <v>0</v>
      </c>
      <c r="AG35" s="22">
        <f t="shared" si="29"/>
        <v>0</v>
      </c>
      <c r="AH35" s="22"/>
      <c r="AI35" s="22"/>
      <c r="AJ35" s="22"/>
      <c r="AK35" s="23">
        <f t="shared" si="30"/>
        <v>0</v>
      </c>
      <c r="AM35" s="22">
        <f t="shared" ref="AM35:AM39" si="32">+$B35*$AM$33</f>
        <v>0</v>
      </c>
      <c r="AN35" s="22"/>
      <c r="AO35" s="22"/>
      <c r="AP35" s="22"/>
      <c r="AQ35" s="23">
        <f t="shared" si="31"/>
        <v>0</v>
      </c>
    </row>
    <row r="36" spans="1:43" x14ac:dyDescent="0.25">
      <c r="A36" s="35" t="s">
        <v>25</v>
      </c>
      <c r="B36" s="20">
        <v>1612</v>
      </c>
      <c r="C36" s="20"/>
      <c r="D36" s="21"/>
      <c r="E36" s="21"/>
      <c r="I36" s="22">
        <v>30789.200000000001</v>
      </c>
      <c r="J36" s="22">
        <v>0</v>
      </c>
      <c r="K36" s="22"/>
      <c r="L36" s="22"/>
      <c r="M36" s="23">
        <v>30789.200000000001</v>
      </c>
      <c r="O36" s="22">
        <f t="shared" si="23"/>
        <v>31837</v>
      </c>
      <c r="P36" s="22">
        <f>+C36*$P$33</f>
        <v>0</v>
      </c>
      <c r="Q36" s="22"/>
      <c r="R36" s="22"/>
      <c r="S36" s="23">
        <f t="shared" si="24"/>
        <v>31837</v>
      </c>
      <c r="U36" s="22">
        <f t="shared" si="25"/>
        <v>32917.040000000001</v>
      </c>
      <c r="V36" s="22"/>
      <c r="W36" s="22"/>
      <c r="X36" s="22"/>
      <c r="Y36" s="23">
        <f t="shared" si="26"/>
        <v>32917.040000000001</v>
      </c>
      <c r="AA36" s="22">
        <f t="shared" si="27"/>
        <v>0</v>
      </c>
      <c r="AB36" s="22"/>
      <c r="AC36" s="22"/>
      <c r="AD36" s="22"/>
      <c r="AE36" s="23">
        <f t="shared" si="28"/>
        <v>0</v>
      </c>
      <c r="AG36" s="22">
        <f t="shared" si="29"/>
        <v>0</v>
      </c>
      <c r="AH36" s="22"/>
      <c r="AI36" s="22"/>
      <c r="AJ36" s="22"/>
      <c r="AK36" s="23">
        <f t="shared" si="30"/>
        <v>0</v>
      </c>
      <c r="AM36" s="22">
        <f t="shared" si="32"/>
        <v>0</v>
      </c>
      <c r="AN36" s="22"/>
      <c r="AO36" s="22"/>
      <c r="AP36" s="22"/>
      <c r="AQ36" s="23">
        <f t="shared" si="31"/>
        <v>0</v>
      </c>
    </row>
    <row r="37" spans="1:43" x14ac:dyDescent="0.25">
      <c r="A37" s="35" t="s">
        <v>26</v>
      </c>
      <c r="B37" s="20">
        <v>2976</v>
      </c>
      <c r="C37" s="20">
        <v>260</v>
      </c>
      <c r="D37" s="21"/>
      <c r="E37" s="21"/>
      <c r="I37" s="22">
        <v>56841.600000000006</v>
      </c>
      <c r="J37" s="22">
        <v>5467.8</v>
      </c>
      <c r="K37" s="22"/>
      <c r="L37" s="22"/>
      <c r="M37" s="23">
        <v>62309.400000000009</v>
      </c>
      <c r="O37" s="22">
        <f t="shared" si="23"/>
        <v>58776</v>
      </c>
      <c r="P37" s="22">
        <f>+C37*$P$33</f>
        <v>5652.4</v>
      </c>
      <c r="Q37" s="22"/>
      <c r="R37" s="22"/>
      <c r="S37" s="23">
        <f t="shared" si="24"/>
        <v>64428.4</v>
      </c>
      <c r="U37" s="22">
        <f t="shared" si="25"/>
        <v>60769.920000000006</v>
      </c>
      <c r="V37" s="22">
        <f>+C37*$V$33</f>
        <v>5842.2</v>
      </c>
      <c r="W37" s="22"/>
      <c r="X37" s="22"/>
      <c r="Y37" s="23">
        <f t="shared" si="26"/>
        <v>66612.12000000001</v>
      </c>
      <c r="AA37" s="22">
        <f t="shared" si="27"/>
        <v>0</v>
      </c>
      <c r="AB37" s="22">
        <f>+C37*$AB$33</f>
        <v>0</v>
      </c>
      <c r="AC37" s="22"/>
      <c r="AD37" s="22"/>
      <c r="AE37" s="23">
        <f t="shared" si="28"/>
        <v>0</v>
      </c>
      <c r="AG37" s="22">
        <f t="shared" si="29"/>
        <v>0</v>
      </c>
      <c r="AH37" s="22">
        <f>+C37*$AH$33</f>
        <v>0</v>
      </c>
      <c r="AI37" s="22"/>
      <c r="AJ37" s="22"/>
      <c r="AK37" s="23">
        <f t="shared" si="30"/>
        <v>0</v>
      </c>
      <c r="AM37" s="22">
        <f t="shared" si="32"/>
        <v>0</v>
      </c>
      <c r="AN37" s="22">
        <f>+C37*$AN$33</f>
        <v>0</v>
      </c>
      <c r="AO37" s="22"/>
      <c r="AP37" s="22"/>
      <c r="AQ37" s="23">
        <f t="shared" si="31"/>
        <v>0</v>
      </c>
    </row>
    <row r="38" spans="1:43" x14ac:dyDescent="0.25">
      <c r="A38" s="35" t="s">
        <v>27</v>
      </c>
      <c r="B38" s="20">
        <v>744</v>
      </c>
      <c r="C38" s="20"/>
      <c r="D38" s="21"/>
      <c r="E38" s="21"/>
      <c r="I38" s="22">
        <v>14210.400000000001</v>
      </c>
      <c r="J38" s="22">
        <v>0</v>
      </c>
      <c r="K38" s="22"/>
      <c r="L38" s="22"/>
      <c r="M38" s="23">
        <v>14210.400000000001</v>
      </c>
      <c r="O38" s="22">
        <f t="shared" si="23"/>
        <v>14694</v>
      </c>
      <c r="P38" s="22">
        <f>+C38*$P$33</f>
        <v>0</v>
      </c>
      <c r="Q38" s="22"/>
      <c r="R38" s="22"/>
      <c r="S38" s="23">
        <f>+SUM(O38:R38)</f>
        <v>14694</v>
      </c>
      <c r="U38" s="22">
        <f t="shared" si="25"/>
        <v>15192.480000000001</v>
      </c>
      <c r="V38" s="22"/>
      <c r="W38" s="22"/>
      <c r="X38" s="22"/>
      <c r="Y38" s="23">
        <f>+SUM(U38:X38)</f>
        <v>15192.480000000001</v>
      </c>
      <c r="AA38" s="22">
        <f t="shared" si="27"/>
        <v>0</v>
      </c>
      <c r="AB38" s="22"/>
      <c r="AC38" s="22"/>
      <c r="AD38" s="22"/>
      <c r="AE38" s="23">
        <f>+SUM(AA38:AD38)</f>
        <v>0</v>
      </c>
      <c r="AG38" s="22">
        <f t="shared" si="29"/>
        <v>0</v>
      </c>
      <c r="AH38" s="22"/>
      <c r="AI38" s="22"/>
      <c r="AJ38" s="22"/>
      <c r="AK38" s="23">
        <f>+SUM(AG38:AJ38)</f>
        <v>0</v>
      </c>
      <c r="AM38" s="22">
        <f t="shared" si="32"/>
        <v>0</v>
      </c>
      <c r="AN38" s="22"/>
      <c r="AO38" s="22"/>
      <c r="AP38" s="22"/>
      <c r="AQ38" s="23">
        <f>+SUM(AM38:AP38)</f>
        <v>0</v>
      </c>
    </row>
    <row r="39" spans="1:43" s="39" customFormat="1" x14ac:dyDescent="0.25">
      <c r="A39" s="35" t="s">
        <v>28</v>
      </c>
      <c r="B39" s="20">
        <v>1984</v>
      </c>
      <c r="C39" s="20"/>
      <c r="D39" s="38"/>
      <c r="E39" s="38"/>
      <c r="I39" s="22">
        <v>37894.400000000001</v>
      </c>
      <c r="J39" s="40"/>
      <c r="K39" s="40"/>
      <c r="L39" s="40"/>
      <c r="M39" s="23">
        <v>37894.400000000001</v>
      </c>
      <c r="O39" s="22">
        <f t="shared" si="23"/>
        <v>39184</v>
      </c>
      <c r="P39" s="40"/>
      <c r="Q39" s="40"/>
      <c r="R39" s="40"/>
      <c r="S39" s="23">
        <f t="shared" si="24"/>
        <v>39184</v>
      </c>
      <c r="U39" s="22">
        <f t="shared" si="25"/>
        <v>40513.280000000006</v>
      </c>
      <c r="V39" s="22"/>
      <c r="W39" s="40"/>
      <c r="X39" s="40"/>
      <c r="Y39" s="23">
        <f t="shared" si="26"/>
        <v>40513.280000000006</v>
      </c>
      <c r="AA39" s="22">
        <f t="shared" si="27"/>
        <v>0</v>
      </c>
      <c r="AB39" s="22"/>
      <c r="AC39" s="40"/>
      <c r="AD39" s="40"/>
      <c r="AE39" s="23">
        <f t="shared" si="28"/>
        <v>0</v>
      </c>
      <c r="AG39" s="22">
        <f t="shared" si="29"/>
        <v>0</v>
      </c>
      <c r="AH39" s="22"/>
      <c r="AI39" s="40"/>
      <c r="AJ39" s="40"/>
      <c r="AK39" s="23">
        <f t="shared" si="30"/>
        <v>0</v>
      </c>
      <c r="AM39" s="22">
        <f t="shared" si="32"/>
        <v>0</v>
      </c>
      <c r="AN39" s="22"/>
      <c r="AO39" s="40"/>
      <c r="AP39" s="40"/>
      <c r="AQ39" s="23">
        <f t="shared" ref="AQ39" si="33">+SUM(AM39:AP39)</f>
        <v>0</v>
      </c>
    </row>
    <row r="40" spans="1:43" x14ac:dyDescent="0.25">
      <c r="A40" s="24"/>
      <c r="B40" s="25">
        <f>SUM(B34:B39)</f>
        <v>11780</v>
      </c>
      <c r="C40" s="25">
        <f>SUM(C34:C37)</f>
        <v>260</v>
      </c>
      <c r="D40" s="25"/>
      <c r="E40" s="25"/>
      <c r="F40" s="26"/>
      <c r="H40" s="29"/>
      <c r="I40" s="27"/>
      <c r="J40" s="28"/>
      <c r="K40" s="28"/>
      <c r="L40" s="28"/>
      <c r="M40" s="23">
        <v>230465.8</v>
      </c>
      <c r="N40" s="29"/>
      <c r="O40" s="27"/>
      <c r="P40" s="28"/>
      <c r="Q40" s="28"/>
      <c r="R40" s="28"/>
      <c r="S40" s="23">
        <f>SUM(S33:S39)</f>
        <v>238307.4</v>
      </c>
      <c r="T40" s="29"/>
      <c r="U40" s="27"/>
      <c r="V40" s="28"/>
      <c r="W40" s="28"/>
      <c r="X40" s="28"/>
      <c r="Y40" s="23">
        <f>SUM(Y33:Y39)</f>
        <v>246389.80000000005</v>
      </c>
      <c r="AA40" s="27"/>
      <c r="AB40" s="28"/>
      <c r="AC40" s="28"/>
      <c r="AD40" s="28"/>
      <c r="AE40" s="23">
        <f>SUM(AE33:AE39)</f>
        <v>0</v>
      </c>
      <c r="AG40" s="27"/>
      <c r="AH40" s="28"/>
      <c r="AI40" s="28"/>
      <c r="AJ40" s="28"/>
      <c r="AK40" s="23">
        <f>SUM(AK33:AK39)</f>
        <v>0</v>
      </c>
      <c r="AM40" s="27"/>
      <c r="AN40" s="28"/>
      <c r="AO40" s="28"/>
      <c r="AP40" s="28"/>
      <c r="AQ40" s="23">
        <f>SUM(AQ33:AQ39)</f>
        <v>0</v>
      </c>
    </row>
    <row r="41" spans="1:43" s="26" customFormat="1" x14ac:dyDescent="0.25">
      <c r="A41" s="30"/>
      <c r="B41" s="31"/>
      <c r="C41" s="31"/>
      <c r="D41" s="31"/>
      <c r="E41" s="31"/>
      <c r="I41" s="31"/>
      <c r="J41" s="31"/>
      <c r="K41" s="31"/>
      <c r="L41" s="31"/>
      <c r="M41" s="32"/>
      <c r="O41" s="31"/>
      <c r="P41" s="31"/>
      <c r="Q41" s="31"/>
      <c r="R41" s="31"/>
      <c r="S41" s="32"/>
      <c r="U41" s="31"/>
      <c r="V41" s="31"/>
      <c r="W41" s="31"/>
      <c r="X41" s="31"/>
      <c r="Y41" s="32"/>
      <c r="AA41" s="31"/>
      <c r="AB41" s="31"/>
      <c r="AC41" s="31"/>
      <c r="AD41" s="31"/>
      <c r="AE41" s="32"/>
      <c r="AG41" s="31"/>
      <c r="AH41" s="31"/>
      <c r="AI41" s="31"/>
      <c r="AJ41" s="31"/>
      <c r="AK41" s="32"/>
      <c r="AM41" s="31"/>
      <c r="AN41" s="31"/>
      <c r="AO41" s="31"/>
      <c r="AP41" s="31"/>
      <c r="AQ41" s="32"/>
    </row>
    <row r="42" spans="1:43" ht="45" x14ac:dyDescent="0.25">
      <c r="A42" s="9" t="s">
        <v>29</v>
      </c>
      <c r="B42" s="10" t="s">
        <v>7</v>
      </c>
      <c r="C42" s="10" t="s">
        <v>8</v>
      </c>
      <c r="D42" s="10" t="s">
        <v>9</v>
      </c>
      <c r="E42" s="10" t="s">
        <v>10</v>
      </c>
      <c r="I42" s="76" t="s">
        <v>7</v>
      </c>
      <c r="J42" s="76" t="s">
        <v>8</v>
      </c>
      <c r="K42" s="76" t="s">
        <v>9</v>
      </c>
      <c r="L42" s="76" t="s">
        <v>10</v>
      </c>
      <c r="M42" s="77" t="s">
        <v>11</v>
      </c>
      <c r="O42" s="76" t="s">
        <v>7</v>
      </c>
      <c r="P42" s="76" t="s">
        <v>8</v>
      </c>
      <c r="Q42" s="76" t="s">
        <v>9</v>
      </c>
      <c r="R42" s="76" t="s">
        <v>10</v>
      </c>
      <c r="S42" s="77" t="s">
        <v>11</v>
      </c>
      <c r="U42" s="33" t="s">
        <v>7</v>
      </c>
      <c r="V42" s="11" t="s">
        <v>8</v>
      </c>
      <c r="W42" s="11" t="s">
        <v>9</v>
      </c>
      <c r="X42" s="11" t="s">
        <v>10</v>
      </c>
      <c r="Y42" s="12" t="s">
        <v>11</v>
      </c>
      <c r="AA42" s="33" t="s">
        <v>7</v>
      </c>
      <c r="AB42" s="11" t="s">
        <v>8</v>
      </c>
      <c r="AC42" s="11" t="s">
        <v>9</v>
      </c>
      <c r="AD42" s="11" t="s">
        <v>10</v>
      </c>
      <c r="AE42" s="12" t="s">
        <v>11</v>
      </c>
      <c r="AG42" s="33" t="s">
        <v>7</v>
      </c>
      <c r="AH42" s="11" t="s">
        <v>8</v>
      </c>
      <c r="AI42" s="11" t="s">
        <v>9</v>
      </c>
      <c r="AJ42" s="11" t="s">
        <v>10</v>
      </c>
      <c r="AK42" s="12" t="s">
        <v>11</v>
      </c>
      <c r="AM42" s="33" t="s">
        <v>7</v>
      </c>
      <c r="AN42" s="11" t="s">
        <v>8</v>
      </c>
      <c r="AO42" s="11" t="s">
        <v>9</v>
      </c>
      <c r="AP42" s="11" t="s">
        <v>10</v>
      </c>
      <c r="AQ42" s="12" t="s">
        <v>11</v>
      </c>
    </row>
    <row r="43" spans="1:43" x14ac:dyDescent="0.25">
      <c r="A43" s="13" t="s">
        <v>60</v>
      </c>
      <c r="B43" s="14"/>
      <c r="C43" s="14"/>
      <c r="D43" s="14"/>
      <c r="E43" s="15"/>
      <c r="I43" s="16">
        <v>18.98</v>
      </c>
      <c r="J43" s="16">
        <v>20.87</v>
      </c>
      <c r="K43" s="16">
        <v>21.31</v>
      </c>
      <c r="L43" s="16">
        <v>23.51</v>
      </c>
      <c r="M43" s="41"/>
      <c r="O43" s="16">
        <v>19.62</v>
      </c>
      <c r="P43" s="16">
        <v>21.58</v>
      </c>
      <c r="Q43" s="16">
        <v>22.03</v>
      </c>
      <c r="R43" s="16">
        <v>24.3</v>
      </c>
      <c r="S43" s="41"/>
      <c r="U43" s="16">
        <f t="shared" ref="U43:X43" si="34">ROUND(O43*1.0338,2)</f>
        <v>20.28</v>
      </c>
      <c r="V43" s="16">
        <f t="shared" si="34"/>
        <v>22.31</v>
      </c>
      <c r="W43" s="16">
        <f t="shared" si="34"/>
        <v>22.77</v>
      </c>
      <c r="X43" s="16">
        <f t="shared" si="34"/>
        <v>25.12</v>
      </c>
      <c r="Y43" s="41"/>
      <c r="AA43" s="1"/>
      <c r="AB43" s="1"/>
      <c r="AC43" s="1"/>
      <c r="AD43" s="1"/>
      <c r="AE43" s="41"/>
      <c r="AG43" s="18">
        <f t="shared" ref="AG43:AJ43" si="35">ROUND(AA43*1.0357,2)</f>
        <v>0</v>
      </c>
      <c r="AH43" s="18">
        <f t="shared" si="35"/>
        <v>0</v>
      </c>
      <c r="AI43" s="18">
        <f t="shared" si="35"/>
        <v>0</v>
      </c>
      <c r="AJ43" s="18">
        <f t="shared" si="35"/>
        <v>0</v>
      </c>
      <c r="AK43" s="41"/>
      <c r="AM43" s="18">
        <f t="shared" ref="AM43:AP43" si="36">ROUND(AA43*1.0338,2)</f>
        <v>0</v>
      </c>
      <c r="AN43" s="18">
        <f t="shared" si="36"/>
        <v>0</v>
      </c>
      <c r="AO43" s="18">
        <f t="shared" si="36"/>
        <v>0</v>
      </c>
      <c r="AP43" s="18">
        <f t="shared" si="36"/>
        <v>0</v>
      </c>
      <c r="AQ43" s="41"/>
    </row>
    <row r="44" spans="1:43" x14ac:dyDescent="0.25">
      <c r="A44" s="35" t="s">
        <v>30</v>
      </c>
      <c r="B44" s="20">
        <v>1488</v>
      </c>
      <c r="C44" s="20">
        <v>1888</v>
      </c>
      <c r="D44" s="20">
        <v>1984</v>
      </c>
      <c r="E44" s="20">
        <v>944</v>
      </c>
      <c r="I44" s="22">
        <v>28242.240000000002</v>
      </c>
      <c r="J44" s="22">
        <v>39402.560000000005</v>
      </c>
      <c r="K44" s="22">
        <v>42279.040000000001</v>
      </c>
      <c r="L44" s="22">
        <v>22193.440000000002</v>
      </c>
      <c r="M44" s="23">
        <v>132117.28</v>
      </c>
      <c r="O44" s="22">
        <f t="shared" ref="O44:O49" si="37">+B44*$O$43</f>
        <v>29194.560000000001</v>
      </c>
      <c r="P44" s="22">
        <f t="shared" ref="P44:P49" si="38">+C44*$P$43</f>
        <v>40743.039999999994</v>
      </c>
      <c r="Q44" s="22">
        <f t="shared" ref="Q44:Q49" si="39">+D44*$Q$43</f>
        <v>43707.520000000004</v>
      </c>
      <c r="R44" s="22">
        <f t="shared" ref="R44:R49" si="40">+E44*$R$43</f>
        <v>22939.200000000001</v>
      </c>
      <c r="S44" s="23">
        <f t="shared" ref="S44:S46" si="41">+SUM(O44:R44)</f>
        <v>136584.32000000001</v>
      </c>
      <c r="U44" s="22">
        <f t="shared" ref="U44:U49" si="42">+B44*$U$43</f>
        <v>30176.640000000003</v>
      </c>
      <c r="V44" s="22">
        <f t="shared" ref="V44:V49" si="43">+C44*$V$43</f>
        <v>42121.279999999999</v>
      </c>
      <c r="W44" s="22">
        <f t="shared" ref="W44:W49" si="44">+D44*$W$43</f>
        <v>45175.68</v>
      </c>
      <c r="X44" s="22">
        <f t="shared" ref="X44:X49" si="45">+E44*$X$43</f>
        <v>23713.280000000002</v>
      </c>
      <c r="Y44" s="23">
        <f t="shared" ref="Y44:Y46" si="46">+SUM(U44:X44)</f>
        <v>141186.88</v>
      </c>
      <c r="AA44" s="22">
        <f t="shared" ref="AA44:AA49" si="47">+B44*$AA$43</f>
        <v>0</v>
      </c>
      <c r="AB44" s="22">
        <f t="shared" ref="AB44:AB49" si="48">C44*$AB$43</f>
        <v>0</v>
      </c>
      <c r="AC44" s="22">
        <f t="shared" ref="AC44:AC49" si="49">D44*$AC$43</f>
        <v>0</v>
      </c>
      <c r="AD44" s="22">
        <f t="shared" ref="AD44:AD49" si="50">+E44*$AD$43</f>
        <v>0</v>
      </c>
      <c r="AE44" s="23">
        <f t="shared" ref="AE44:AE46" si="51">+SUM(AA44:AD44)</f>
        <v>0</v>
      </c>
      <c r="AG44" s="22">
        <f t="shared" ref="AG44:AG49" si="52">+$B44*$AG$43</f>
        <v>0</v>
      </c>
      <c r="AH44" s="22">
        <f t="shared" ref="AH44:AH49" si="53">+C44*$AH$43</f>
        <v>0</v>
      </c>
      <c r="AI44" s="22">
        <f t="shared" ref="AI44:AI49" si="54">+D44*$AI$43</f>
        <v>0</v>
      </c>
      <c r="AJ44" s="22">
        <f t="shared" ref="AJ44:AJ49" si="55">+E44*$AJ$43</f>
        <v>0</v>
      </c>
      <c r="AK44" s="23">
        <f t="shared" ref="AK44:AK46" si="56">+SUM(AG44:AJ44)</f>
        <v>0</v>
      </c>
      <c r="AM44" s="22">
        <f>+B44*$AM$43</f>
        <v>0</v>
      </c>
      <c r="AN44" s="22">
        <f>+C44*$AN$43</f>
        <v>0</v>
      </c>
      <c r="AO44" s="22">
        <f>+D44*$AO$43</f>
        <v>0</v>
      </c>
      <c r="AP44" s="22">
        <f>+E44*$AP$43</f>
        <v>0</v>
      </c>
      <c r="AQ44" s="23">
        <f>+SUM(AM44:AP44)</f>
        <v>0</v>
      </c>
    </row>
    <row r="45" spans="1:43" x14ac:dyDescent="0.25">
      <c r="A45" s="35" t="s">
        <v>31</v>
      </c>
      <c r="B45" s="20">
        <v>992</v>
      </c>
      <c r="C45" s="20">
        <v>1888</v>
      </c>
      <c r="D45" s="20">
        <v>1984</v>
      </c>
      <c r="E45" s="20">
        <v>944</v>
      </c>
      <c r="I45" s="22">
        <v>18828.16</v>
      </c>
      <c r="J45" s="22">
        <v>39402.560000000005</v>
      </c>
      <c r="K45" s="22">
        <v>42279.040000000001</v>
      </c>
      <c r="L45" s="22">
        <v>22193.440000000002</v>
      </c>
      <c r="M45" s="23">
        <v>122703.20000000001</v>
      </c>
      <c r="O45" s="22">
        <f t="shared" si="37"/>
        <v>19463.04</v>
      </c>
      <c r="P45" s="22">
        <f t="shared" si="38"/>
        <v>40743.039999999994</v>
      </c>
      <c r="Q45" s="22">
        <f t="shared" si="39"/>
        <v>43707.520000000004</v>
      </c>
      <c r="R45" s="22">
        <f t="shared" si="40"/>
        <v>22939.200000000001</v>
      </c>
      <c r="S45" s="23">
        <f>+SUM(O45:R45)</f>
        <v>126852.8</v>
      </c>
      <c r="U45" s="22">
        <f t="shared" si="42"/>
        <v>20117.760000000002</v>
      </c>
      <c r="V45" s="22">
        <f t="shared" si="43"/>
        <v>42121.279999999999</v>
      </c>
      <c r="W45" s="22">
        <f t="shared" si="44"/>
        <v>45175.68</v>
      </c>
      <c r="X45" s="22">
        <f t="shared" si="45"/>
        <v>23713.280000000002</v>
      </c>
      <c r="Y45" s="23">
        <f>+SUM(U45:X45)</f>
        <v>131128</v>
      </c>
      <c r="AA45" s="22">
        <f t="shared" si="47"/>
        <v>0</v>
      </c>
      <c r="AB45" s="22">
        <f t="shared" si="48"/>
        <v>0</v>
      </c>
      <c r="AC45" s="22">
        <f t="shared" si="49"/>
        <v>0</v>
      </c>
      <c r="AD45" s="22">
        <f t="shared" si="50"/>
        <v>0</v>
      </c>
      <c r="AE45" s="23">
        <f>+SUM(AA45:AD45)</f>
        <v>0</v>
      </c>
      <c r="AG45" s="22">
        <f t="shared" si="52"/>
        <v>0</v>
      </c>
      <c r="AH45" s="22">
        <f t="shared" si="53"/>
        <v>0</v>
      </c>
      <c r="AI45" s="22">
        <f t="shared" si="54"/>
        <v>0</v>
      </c>
      <c r="AJ45" s="22">
        <f t="shared" si="55"/>
        <v>0</v>
      </c>
      <c r="AK45" s="23">
        <f>+SUM(AG45:AJ45)</f>
        <v>0</v>
      </c>
      <c r="AM45" s="22">
        <f t="shared" ref="AM45:AM49" si="57">+B45*$AM$43</f>
        <v>0</v>
      </c>
      <c r="AN45" s="22">
        <f t="shared" ref="AN45:AN49" si="58">+C45*$AN$43</f>
        <v>0</v>
      </c>
      <c r="AO45" s="22">
        <f t="shared" ref="AO45:AO49" si="59">+D45*$AO$43</f>
        <v>0</v>
      </c>
      <c r="AP45" s="22">
        <f t="shared" ref="AP45:AP49" si="60">+E45*$AP$43</f>
        <v>0</v>
      </c>
      <c r="AQ45" s="23">
        <f>+SUM(AM45:AP45)</f>
        <v>0</v>
      </c>
    </row>
    <row r="46" spans="1:43" x14ac:dyDescent="0.25">
      <c r="A46" s="35" t="s">
        <v>32</v>
      </c>
      <c r="B46" s="20">
        <v>992</v>
      </c>
      <c r="C46" s="20">
        <v>1888</v>
      </c>
      <c r="D46" s="20">
        <v>1984</v>
      </c>
      <c r="E46" s="20">
        <v>944</v>
      </c>
      <c r="I46" s="22">
        <v>18828.16</v>
      </c>
      <c r="J46" s="22">
        <v>39402.560000000005</v>
      </c>
      <c r="K46" s="22">
        <v>42279.040000000001</v>
      </c>
      <c r="L46" s="22">
        <v>22193.440000000002</v>
      </c>
      <c r="M46" s="23">
        <v>122703.20000000001</v>
      </c>
      <c r="O46" s="22">
        <f t="shared" si="37"/>
        <v>19463.04</v>
      </c>
      <c r="P46" s="22">
        <f t="shared" si="38"/>
        <v>40743.039999999994</v>
      </c>
      <c r="Q46" s="22">
        <f t="shared" si="39"/>
        <v>43707.520000000004</v>
      </c>
      <c r="R46" s="22">
        <f t="shared" si="40"/>
        <v>22939.200000000001</v>
      </c>
      <c r="S46" s="23">
        <f t="shared" si="41"/>
        <v>126852.8</v>
      </c>
      <c r="U46" s="22">
        <f t="shared" si="42"/>
        <v>20117.760000000002</v>
      </c>
      <c r="V46" s="22">
        <f t="shared" si="43"/>
        <v>42121.279999999999</v>
      </c>
      <c r="W46" s="22">
        <f t="shared" si="44"/>
        <v>45175.68</v>
      </c>
      <c r="X46" s="22">
        <f t="shared" si="45"/>
        <v>23713.280000000002</v>
      </c>
      <c r="Y46" s="23">
        <f t="shared" si="46"/>
        <v>131128</v>
      </c>
      <c r="AA46" s="22">
        <f t="shared" si="47"/>
        <v>0</v>
      </c>
      <c r="AB46" s="22">
        <f t="shared" si="48"/>
        <v>0</v>
      </c>
      <c r="AC46" s="22">
        <f t="shared" si="49"/>
        <v>0</v>
      </c>
      <c r="AD46" s="22">
        <f t="shared" si="50"/>
        <v>0</v>
      </c>
      <c r="AE46" s="23">
        <f t="shared" si="51"/>
        <v>0</v>
      </c>
      <c r="AG46" s="22">
        <f t="shared" si="52"/>
        <v>0</v>
      </c>
      <c r="AH46" s="22">
        <f t="shared" si="53"/>
        <v>0</v>
      </c>
      <c r="AI46" s="22">
        <f t="shared" si="54"/>
        <v>0</v>
      </c>
      <c r="AJ46" s="22">
        <f t="shared" si="55"/>
        <v>0</v>
      </c>
      <c r="AK46" s="23">
        <f t="shared" si="56"/>
        <v>0</v>
      </c>
      <c r="AM46" s="22">
        <f t="shared" si="57"/>
        <v>0</v>
      </c>
      <c r="AN46" s="22">
        <f t="shared" si="58"/>
        <v>0</v>
      </c>
      <c r="AO46" s="22">
        <f t="shared" si="59"/>
        <v>0</v>
      </c>
      <c r="AP46" s="22">
        <f t="shared" si="60"/>
        <v>0</v>
      </c>
      <c r="AQ46" s="23">
        <f t="shared" ref="AQ46" si="61">+SUM(AM46:AP46)</f>
        <v>0</v>
      </c>
    </row>
    <row r="47" spans="1:43" x14ac:dyDescent="0.25">
      <c r="A47" s="35" t="s">
        <v>33</v>
      </c>
      <c r="B47" s="20">
        <v>1984</v>
      </c>
      <c r="C47" s="20">
        <v>1888</v>
      </c>
      <c r="D47" s="20">
        <v>1984</v>
      </c>
      <c r="E47" s="20">
        <v>944</v>
      </c>
      <c r="I47" s="22">
        <v>37656.32</v>
      </c>
      <c r="J47" s="22">
        <v>39402.560000000005</v>
      </c>
      <c r="K47" s="22">
        <v>42279.040000000001</v>
      </c>
      <c r="L47" s="22">
        <v>22193.440000000002</v>
      </c>
      <c r="M47" s="23">
        <v>141531.36000000002</v>
      </c>
      <c r="O47" s="22">
        <f t="shared" si="37"/>
        <v>38926.080000000002</v>
      </c>
      <c r="P47" s="22">
        <f t="shared" si="38"/>
        <v>40743.039999999994</v>
      </c>
      <c r="Q47" s="22">
        <f t="shared" si="39"/>
        <v>43707.520000000004</v>
      </c>
      <c r="R47" s="22">
        <f t="shared" si="40"/>
        <v>22939.200000000001</v>
      </c>
      <c r="S47" s="23">
        <f>+SUM(O47:R47)</f>
        <v>146315.84</v>
      </c>
      <c r="U47" s="22">
        <f t="shared" si="42"/>
        <v>40235.520000000004</v>
      </c>
      <c r="V47" s="22">
        <f t="shared" si="43"/>
        <v>42121.279999999999</v>
      </c>
      <c r="W47" s="22">
        <f t="shared" si="44"/>
        <v>45175.68</v>
      </c>
      <c r="X47" s="22">
        <f t="shared" si="45"/>
        <v>23713.280000000002</v>
      </c>
      <c r="Y47" s="23">
        <f>+SUM(U47:X47)</f>
        <v>151245.76000000001</v>
      </c>
      <c r="AA47" s="22">
        <f t="shared" si="47"/>
        <v>0</v>
      </c>
      <c r="AB47" s="22">
        <f t="shared" si="48"/>
        <v>0</v>
      </c>
      <c r="AC47" s="22">
        <f t="shared" si="49"/>
        <v>0</v>
      </c>
      <c r="AD47" s="22">
        <f t="shared" si="50"/>
        <v>0</v>
      </c>
      <c r="AE47" s="23">
        <f>+SUM(AA47:AD47)</f>
        <v>0</v>
      </c>
      <c r="AG47" s="22">
        <f t="shared" si="52"/>
        <v>0</v>
      </c>
      <c r="AH47" s="22">
        <f t="shared" si="53"/>
        <v>0</v>
      </c>
      <c r="AI47" s="22">
        <f t="shared" si="54"/>
        <v>0</v>
      </c>
      <c r="AJ47" s="22">
        <f t="shared" si="55"/>
        <v>0</v>
      </c>
      <c r="AK47" s="23">
        <f>+SUM(AG47:AJ47)</f>
        <v>0</v>
      </c>
      <c r="AM47" s="22">
        <f t="shared" si="57"/>
        <v>0</v>
      </c>
      <c r="AN47" s="22">
        <f t="shared" si="58"/>
        <v>0</v>
      </c>
      <c r="AO47" s="22">
        <f t="shared" si="59"/>
        <v>0</v>
      </c>
      <c r="AP47" s="22">
        <f t="shared" si="60"/>
        <v>0</v>
      </c>
      <c r="AQ47" s="23">
        <f>+SUM(AM47:AP47)</f>
        <v>0</v>
      </c>
    </row>
    <row r="48" spans="1:43" x14ac:dyDescent="0.25">
      <c r="A48" s="42" t="s">
        <v>34</v>
      </c>
      <c r="B48" s="43">
        <v>1984</v>
      </c>
      <c r="C48" s="43">
        <v>3776</v>
      </c>
      <c r="D48" s="43">
        <v>3968</v>
      </c>
      <c r="E48" s="43">
        <v>1888</v>
      </c>
      <c r="I48" s="44">
        <v>37656.32</v>
      </c>
      <c r="J48" s="44">
        <v>78805.12000000001</v>
      </c>
      <c r="K48" s="44">
        <v>84558.080000000002</v>
      </c>
      <c r="L48" s="44">
        <v>44386.880000000005</v>
      </c>
      <c r="M48" s="45">
        <v>245406.40000000002</v>
      </c>
      <c r="O48" s="44">
        <f t="shared" si="37"/>
        <v>38926.080000000002</v>
      </c>
      <c r="P48" s="44">
        <f t="shared" si="38"/>
        <v>81486.079999999987</v>
      </c>
      <c r="Q48" s="44">
        <f t="shared" si="39"/>
        <v>87415.040000000008</v>
      </c>
      <c r="R48" s="44">
        <f t="shared" si="40"/>
        <v>45878.400000000001</v>
      </c>
      <c r="S48" s="45">
        <f>+SUM(O48:R48)</f>
        <v>253705.60000000001</v>
      </c>
      <c r="U48" s="22">
        <f t="shared" si="42"/>
        <v>40235.520000000004</v>
      </c>
      <c r="V48" s="22">
        <f t="shared" si="43"/>
        <v>84242.559999999998</v>
      </c>
      <c r="W48" s="22">
        <f t="shared" si="44"/>
        <v>90351.360000000001</v>
      </c>
      <c r="X48" s="22">
        <f t="shared" si="45"/>
        <v>47426.560000000005</v>
      </c>
      <c r="Y48" s="45">
        <f>+SUM(U48:X48)</f>
        <v>262256</v>
      </c>
      <c r="AA48" s="22">
        <f t="shared" si="47"/>
        <v>0</v>
      </c>
      <c r="AB48" s="22">
        <f t="shared" si="48"/>
        <v>0</v>
      </c>
      <c r="AC48" s="22">
        <f t="shared" si="49"/>
        <v>0</v>
      </c>
      <c r="AD48" s="22">
        <f t="shared" si="50"/>
        <v>0</v>
      </c>
      <c r="AE48" s="45">
        <f>+SUM(AA48:AD48)</f>
        <v>0</v>
      </c>
      <c r="AG48" s="22">
        <f t="shared" si="52"/>
        <v>0</v>
      </c>
      <c r="AH48" s="22">
        <f t="shared" si="53"/>
        <v>0</v>
      </c>
      <c r="AI48" s="22">
        <f t="shared" si="54"/>
        <v>0</v>
      </c>
      <c r="AJ48" s="22">
        <f t="shared" si="55"/>
        <v>0</v>
      </c>
      <c r="AK48" s="45">
        <f>+SUM(AG48:AJ48)</f>
        <v>0</v>
      </c>
      <c r="AM48" s="22">
        <f t="shared" si="57"/>
        <v>0</v>
      </c>
      <c r="AN48" s="22">
        <f t="shared" si="58"/>
        <v>0</v>
      </c>
      <c r="AO48" s="22">
        <f t="shared" si="59"/>
        <v>0</v>
      </c>
      <c r="AP48" s="22">
        <f t="shared" si="60"/>
        <v>0</v>
      </c>
      <c r="AQ48" s="45">
        <f>+SUM(AM48:AP48)</f>
        <v>0</v>
      </c>
    </row>
    <row r="49" spans="1:43" x14ac:dyDescent="0.25">
      <c r="A49" s="35" t="s">
        <v>35</v>
      </c>
      <c r="B49" s="20">
        <v>992</v>
      </c>
      <c r="C49" s="20">
        <v>1888</v>
      </c>
      <c r="D49" s="20">
        <v>1984</v>
      </c>
      <c r="E49" s="20">
        <v>944</v>
      </c>
      <c r="I49" s="22">
        <v>18828.16</v>
      </c>
      <c r="J49" s="22">
        <v>39402.560000000005</v>
      </c>
      <c r="K49" s="22">
        <v>42279.040000000001</v>
      </c>
      <c r="L49" s="22">
        <v>22193.440000000002</v>
      </c>
      <c r="M49" s="23">
        <v>122703.20000000001</v>
      </c>
      <c r="O49" s="22">
        <f t="shared" si="37"/>
        <v>19463.04</v>
      </c>
      <c r="P49" s="22">
        <f t="shared" si="38"/>
        <v>40743.039999999994</v>
      </c>
      <c r="Q49" s="22">
        <f t="shared" si="39"/>
        <v>43707.520000000004</v>
      </c>
      <c r="R49" s="22">
        <f t="shared" si="40"/>
        <v>22939.200000000001</v>
      </c>
      <c r="S49" s="23">
        <f>+SUM(O49:R49)</f>
        <v>126852.8</v>
      </c>
      <c r="U49" s="22">
        <f t="shared" si="42"/>
        <v>20117.760000000002</v>
      </c>
      <c r="V49" s="22">
        <f t="shared" si="43"/>
        <v>42121.279999999999</v>
      </c>
      <c r="W49" s="22">
        <f t="shared" si="44"/>
        <v>45175.68</v>
      </c>
      <c r="X49" s="22">
        <f t="shared" si="45"/>
        <v>23713.280000000002</v>
      </c>
      <c r="Y49" s="23">
        <f>+SUM(U49:X49)</f>
        <v>131128</v>
      </c>
      <c r="AA49" s="22">
        <f t="shared" si="47"/>
        <v>0</v>
      </c>
      <c r="AB49" s="22">
        <f t="shared" si="48"/>
        <v>0</v>
      </c>
      <c r="AC49" s="22">
        <f t="shared" si="49"/>
        <v>0</v>
      </c>
      <c r="AD49" s="22">
        <f t="shared" si="50"/>
        <v>0</v>
      </c>
      <c r="AE49" s="23">
        <f>+SUM(AA49:AD49)</f>
        <v>0</v>
      </c>
      <c r="AG49" s="22">
        <f t="shared" si="52"/>
        <v>0</v>
      </c>
      <c r="AH49" s="22">
        <f t="shared" si="53"/>
        <v>0</v>
      </c>
      <c r="AI49" s="22">
        <f t="shared" si="54"/>
        <v>0</v>
      </c>
      <c r="AJ49" s="22">
        <f t="shared" si="55"/>
        <v>0</v>
      </c>
      <c r="AK49" s="23">
        <f>+SUM(AG49:AJ49)</f>
        <v>0</v>
      </c>
      <c r="AM49" s="22">
        <f t="shared" si="57"/>
        <v>0</v>
      </c>
      <c r="AN49" s="22">
        <f t="shared" si="58"/>
        <v>0</v>
      </c>
      <c r="AO49" s="22">
        <f t="shared" si="59"/>
        <v>0</v>
      </c>
      <c r="AP49" s="22">
        <f t="shared" si="60"/>
        <v>0</v>
      </c>
      <c r="AQ49" s="23">
        <f>+SUM(AM49:AP49)</f>
        <v>0</v>
      </c>
    </row>
    <row r="50" spans="1:43" x14ac:dyDescent="0.25">
      <c r="A50" s="24"/>
      <c r="B50" s="25">
        <f>SUM(B44:B49)</f>
        <v>8432</v>
      </c>
      <c r="C50" s="25">
        <f>SUM(C44:C49)</f>
        <v>13216</v>
      </c>
      <c r="D50" s="25">
        <f>SUM(D44:D49)</f>
        <v>13888</v>
      </c>
      <c r="E50" s="25">
        <f>SUM(E44:E49)</f>
        <v>6608</v>
      </c>
      <c r="F50" s="24"/>
      <c r="H50" s="29"/>
      <c r="I50" s="27"/>
      <c r="J50" s="28"/>
      <c r="K50" s="28"/>
      <c r="L50" s="36"/>
      <c r="M50" s="23">
        <v>887164.64000000013</v>
      </c>
      <c r="N50" s="29"/>
      <c r="O50" s="27"/>
      <c r="P50" s="28"/>
      <c r="Q50" s="28"/>
      <c r="R50" s="36"/>
      <c r="S50" s="23">
        <f>SUM(S43:S49)</f>
        <v>917164.16</v>
      </c>
      <c r="T50" s="29"/>
      <c r="U50" s="27"/>
      <c r="V50" s="28"/>
      <c r="W50" s="28"/>
      <c r="X50" s="36"/>
      <c r="Y50" s="23">
        <f>SUM(Y43:Y49)</f>
        <v>948072.64</v>
      </c>
      <c r="AA50" s="27"/>
      <c r="AB50" s="28"/>
      <c r="AC50" s="28"/>
      <c r="AD50" s="36"/>
      <c r="AE50" s="23">
        <f>SUM(AE43:AE49)</f>
        <v>0</v>
      </c>
      <c r="AG50" s="27"/>
      <c r="AH50" s="28"/>
      <c r="AI50" s="28"/>
      <c r="AJ50" s="36"/>
      <c r="AK50" s="23">
        <f>SUM(AK43:AK49)</f>
        <v>0</v>
      </c>
      <c r="AM50" s="27"/>
      <c r="AN50" s="28"/>
      <c r="AO50" s="28"/>
      <c r="AP50" s="36"/>
      <c r="AQ50" s="23">
        <f>SUM(AQ43:AQ49)</f>
        <v>0</v>
      </c>
    </row>
    <row r="51" spans="1:43" x14ac:dyDescent="0.25">
      <c r="A51" s="26"/>
      <c r="B51" s="46"/>
      <c r="C51" s="46"/>
      <c r="D51" s="46"/>
      <c r="E51" s="46"/>
      <c r="F51" s="26"/>
      <c r="I51" s="47"/>
      <c r="J51" s="47"/>
      <c r="K51" s="47"/>
      <c r="L51" s="47"/>
      <c r="M51" s="37"/>
      <c r="O51" s="47"/>
      <c r="P51" s="47"/>
      <c r="Q51" s="47"/>
      <c r="R51" s="47"/>
      <c r="S51" s="37"/>
      <c r="U51" s="47"/>
      <c r="V51" s="47"/>
      <c r="W51" s="47"/>
      <c r="X51" s="47"/>
      <c r="Y51" s="37"/>
      <c r="AA51" s="47"/>
      <c r="AB51" s="47"/>
      <c r="AC51" s="47"/>
      <c r="AD51" s="47"/>
      <c r="AE51" s="37"/>
      <c r="AG51" s="47"/>
      <c r="AH51" s="47"/>
      <c r="AI51" s="47"/>
      <c r="AJ51" s="47"/>
      <c r="AK51" s="37"/>
      <c r="AM51" s="47"/>
      <c r="AN51" s="47"/>
      <c r="AO51" s="47"/>
      <c r="AP51" s="47"/>
      <c r="AQ51" s="37"/>
    </row>
    <row r="52" spans="1:43" s="26" customFormat="1" ht="45" x14ac:dyDescent="0.25">
      <c r="A52" s="9" t="s">
        <v>36</v>
      </c>
      <c r="B52" s="10" t="s">
        <v>7</v>
      </c>
      <c r="C52" s="10" t="s">
        <v>8</v>
      </c>
      <c r="D52" s="10" t="s">
        <v>9</v>
      </c>
      <c r="E52" s="10" t="s">
        <v>10</v>
      </c>
      <c r="F52" s="4"/>
      <c r="I52" s="76" t="s">
        <v>7</v>
      </c>
      <c r="J52" s="76" t="s">
        <v>8</v>
      </c>
      <c r="K52" s="76" t="s">
        <v>9</v>
      </c>
      <c r="L52" s="76" t="s">
        <v>10</v>
      </c>
      <c r="M52" s="77" t="s">
        <v>11</v>
      </c>
      <c r="O52" s="76" t="s">
        <v>7</v>
      </c>
      <c r="P52" s="76" t="s">
        <v>8</v>
      </c>
      <c r="Q52" s="76" t="s">
        <v>9</v>
      </c>
      <c r="R52" s="76" t="s">
        <v>10</v>
      </c>
      <c r="S52" s="77" t="s">
        <v>11</v>
      </c>
      <c r="U52" s="33" t="s">
        <v>7</v>
      </c>
      <c r="V52" s="11" t="s">
        <v>8</v>
      </c>
      <c r="W52" s="11" t="s">
        <v>9</v>
      </c>
      <c r="X52" s="11" t="s">
        <v>10</v>
      </c>
      <c r="Y52" s="12" t="s">
        <v>11</v>
      </c>
      <c r="AA52" s="33" t="s">
        <v>7</v>
      </c>
      <c r="AB52" s="11" t="s">
        <v>8</v>
      </c>
      <c r="AC52" s="11" t="s">
        <v>9</v>
      </c>
      <c r="AD52" s="11" t="s">
        <v>10</v>
      </c>
      <c r="AE52" s="12" t="s">
        <v>11</v>
      </c>
      <c r="AG52" s="33" t="s">
        <v>7</v>
      </c>
      <c r="AH52" s="11" t="s">
        <v>8</v>
      </c>
      <c r="AI52" s="11" t="s">
        <v>9</v>
      </c>
      <c r="AJ52" s="11" t="s">
        <v>10</v>
      </c>
      <c r="AK52" s="12" t="s">
        <v>11</v>
      </c>
      <c r="AM52" s="33" t="s">
        <v>7</v>
      </c>
      <c r="AN52" s="11" t="s">
        <v>8</v>
      </c>
      <c r="AO52" s="11" t="s">
        <v>9</v>
      </c>
      <c r="AP52" s="11" t="s">
        <v>10</v>
      </c>
      <c r="AQ52" s="12" t="s">
        <v>11</v>
      </c>
    </row>
    <row r="53" spans="1:43" s="26" customFormat="1" x14ac:dyDescent="0.25">
      <c r="A53" s="13" t="s">
        <v>64</v>
      </c>
      <c r="B53" s="14"/>
      <c r="C53" s="14"/>
      <c r="D53" s="14"/>
      <c r="E53" s="15"/>
      <c r="F53" s="4"/>
      <c r="I53" s="16">
        <v>19</v>
      </c>
      <c r="J53" s="16">
        <v>21</v>
      </c>
      <c r="K53" s="16">
        <v>21.86</v>
      </c>
      <c r="L53" s="16">
        <v>24.06</v>
      </c>
      <c r="M53" s="17"/>
      <c r="O53" s="16">
        <v>19.64</v>
      </c>
      <c r="P53" s="16">
        <v>21.71</v>
      </c>
      <c r="Q53" s="16">
        <v>22.6</v>
      </c>
      <c r="R53" s="16">
        <v>24.87</v>
      </c>
      <c r="S53" s="17"/>
      <c r="U53" s="16">
        <f t="shared" ref="U53:X53" si="62">ROUND(O53*1.0338,2)</f>
        <v>20.3</v>
      </c>
      <c r="V53" s="16">
        <f t="shared" si="62"/>
        <v>22.44</v>
      </c>
      <c r="W53" s="16">
        <f t="shared" si="62"/>
        <v>23.36</v>
      </c>
      <c r="X53" s="16">
        <f t="shared" si="62"/>
        <v>25.71</v>
      </c>
      <c r="Y53" s="17"/>
      <c r="AA53" s="1"/>
      <c r="AB53" s="1"/>
      <c r="AC53" s="1"/>
      <c r="AD53" s="1"/>
      <c r="AE53" s="17"/>
      <c r="AG53" s="16">
        <f t="shared" ref="AG53:AJ53" si="63">ROUND(AA53*1.0357,2)</f>
        <v>0</v>
      </c>
      <c r="AH53" s="16">
        <f t="shared" si="63"/>
        <v>0</v>
      </c>
      <c r="AI53" s="16">
        <f t="shared" si="63"/>
        <v>0</v>
      </c>
      <c r="AJ53" s="16">
        <f t="shared" si="63"/>
        <v>0</v>
      </c>
      <c r="AK53" s="17"/>
      <c r="AM53" s="18">
        <f t="shared" ref="AM53:AP53" si="64">ROUND(AA53*1.0338,2)</f>
        <v>0</v>
      </c>
      <c r="AN53" s="18">
        <f t="shared" si="64"/>
        <v>0</v>
      </c>
      <c r="AO53" s="18">
        <f t="shared" si="64"/>
        <v>0</v>
      </c>
      <c r="AP53" s="18">
        <f t="shared" si="64"/>
        <v>0</v>
      </c>
      <c r="AQ53" s="17"/>
    </row>
    <row r="54" spans="1:43" s="26" customFormat="1" x14ac:dyDescent="0.25">
      <c r="A54" s="35" t="s">
        <v>37</v>
      </c>
      <c r="B54" s="20">
        <v>992</v>
      </c>
      <c r="C54" s="20">
        <v>468</v>
      </c>
      <c r="D54" s="20">
        <v>1984</v>
      </c>
      <c r="E54" s="20">
        <v>936</v>
      </c>
      <c r="F54" s="4"/>
      <c r="H54" s="29"/>
      <c r="I54" s="22">
        <v>18848</v>
      </c>
      <c r="J54" s="22">
        <v>9828</v>
      </c>
      <c r="K54" s="22">
        <v>43370.239999999998</v>
      </c>
      <c r="L54" s="22">
        <v>22520.16</v>
      </c>
      <c r="M54" s="23">
        <v>94566.399999999994</v>
      </c>
      <c r="N54" s="29"/>
      <c r="O54" s="22">
        <f>+B54*$O$53</f>
        <v>19482.88</v>
      </c>
      <c r="P54" s="22">
        <f>+C54*$P$53</f>
        <v>10160.280000000001</v>
      </c>
      <c r="Q54" s="22">
        <f>+D54*Q53</f>
        <v>44838.400000000001</v>
      </c>
      <c r="R54" s="22">
        <f>+E54*R53</f>
        <v>23278.32</v>
      </c>
      <c r="S54" s="23">
        <f>SUM(O54:R54)</f>
        <v>97759.88</v>
      </c>
      <c r="T54" s="29"/>
      <c r="U54" s="22">
        <f>+B54*$U$53</f>
        <v>20137.600000000002</v>
      </c>
      <c r="V54" s="22">
        <f>+C54*$V$53</f>
        <v>10501.92</v>
      </c>
      <c r="W54" s="22">
        <f>+D54*$W$53</f>
        <v>46346.239999999998</v>
      </c>
      <c r="X54" s="22">
        <f>+E54*$X$53</f>
        <v>24064.560000000001</v>
      </c>
      <c r="Y54" s="23">
        <f>SUM(U54:X54)</f>
        <v>101050.32</v>
      </c>
      <c r="AA54" s="22">
        <f>+B54*$AA$53</f>
        <v>0</v>
      </c>
      <c r="AB54" s="22">
        <f>C54*$AB$53</f>
        <v>0</v>
      </c>
      <c r="AC54" s="22">
        <f>D54*$AC$53</f>
        <v>0</v>
      </c>
      <c r="AD54" s="22">
        <f>+E54*$AD$53</f>
        <v>0</v>
      </c>
      <c r="AE54" s="23">
        <f>SUM(AA54:AD54)</f>
        <v>0</v>
      </c>
      <c r="AG54" s="22">
        <f>+$B54*$AG$53</f>
        <v>0</v>
      </c>
      <c r="AH54" s="22">
        <f>+C54*$AH$53</f>
        <v>0</v>
      </c>
      <c r="AI54" s="22">
        <f>+D54*$AI$53</f>
        <v>0</v>
      </c>
      <c r="AJ54" s="22">
        <f>+E54*$AJ$53</f>
        <v>0</v>
      </c>
      <c r="AK54" s="23">
        <f>SUM(AG54:AJ54)</f>
        <v>0</v>
      </c>
      <c r="AM54" s="22">
        <f>+B54*$AM$53</f>
        <v>0</v>
      </c>
      <c r="AN54" s="22">
        <f>C54*$AN$53</f>
        <v>0</v>
      </c>
      <c r="AO54" s="22">
        <f>D54*$AO$53</f>
        <v>0</v>
      </c>
      <c r="AP54" s="22">
        <f>E54*$AP$53</f>
        <v>0</v>
      </c>
      <c r="AQ54" s="23">
        <f>SUM(AM54:AP54)</f>
        <v>0</v>
      </c>
    </row>
    <row r="55" spans="1:43" s="26" customFormat="1" x14ac:dyDescent="0.25">
      <c r="A55" s="48" t="s">
        <v>65</v>
      </c>
      <c r="B55" s="50"/>
      <c r="C55" s="50"/>
      <c r="D55" s="51"/>
      <c r="E55" s="50"/>
      <c r="F55" s="4"/>
      <c r="H55" s="29"/>
      <c r="I55" s="18"/>
      <c r="J55" s="52"/>
      <c r="K55" s="53"/>
      <c r="L55" s="54"/>
      <c r="M55" s="55"/>
      <c r="N55" s="29"/>
      <c r="O55" s="18"/>
      <c r="P55" s="52"/>
      <c r="Q55" s="53"/>
      <c r="R55" s="54"/>
      <c r="S55" s="55"/>
      <c r="T55" s="29"/>
      <c r="U55" s="22"/>
      <c r="V55" s="22"/>
      <c r="W55" s="53"/>
      <c r="X55" s="54"/>
      <c r="Y55" s="55"/>
      <c r="AA55" s="22"/>
      <c r="AB55" s="22"/>
      <c r="AC55" s="22"/>
      <c r="AD55" s="22"/>
      <c r="AE55" s="55"/>
      <c r="AG55" s="22"/>
      <c r="AH55" s="22"/>
      <c r="AI55" s="22"/>
      <c r="AJ55" s="22"/>
      <c r="AK55" s="55"/>
      <c r="AM55" s="22"/>
      <c r="AN55" s="22"/>
      <c r="AO55" s="22"/>
      <c r="AP55" s="22"/>
      <c r="AQ55" s="55"/>
    </row>
    <row r="56" spans="1:43" s="26" customFormat="1" x14ac:dyDescent="0.25">
      <c r="A56" s="49" t="s">
        <v>38</v>
      </c>
      <c r="B56" s="56">
        <v>2976</v>
      </c>
      <c r="C56" s="56"/>
      <c r="D56" s="51"/>
      <c r="E56" s="51"/>
      <c r="F56" s="4"/>
      <c r="H56" s="29"/>
      <c r="I56" s="22">
        <v>56544</v>
      </c>
      <c r="J56" s="22">
        <v>0</v>
      </c>
      <c r="K56" s="53"/>
      <c r="L56" s="54"/>
      <c r="M56" s="55">
        <v>56544</v>
      </c>
      <c r="N56" s="29"/>
      <c r="O56" s="22">
        <f>+B56*$O$53</f>
        <v>58448.639999999999</v>
      </c>
      <c r="P56" s="22">
        <f>+C56*$P$53</f>
        <v>0</v>
      </c>
      <c r="Q56" s="53"/>
      <c r="R56" s="54"/>
      <c r="S56" s="55">
        <f>SUM(O56:R56)</f>
        <v>58448.639999999999</v>
      </c>
      <c r="T56" s="29"/>
      <c r="U56" s="22">
        <f>+B56*$U$53</f>
        <v>60412.800000000003</v>
      </c>
      <c r="V56" s="22"/>
      <c r="W56" s="53"/>
      <c r="X56" s="54"/>
      <c r="Y56" s="55">
        <f>SUM(U56:X56)</f>
        <v>60412.800000000003</v>
      </c>
      <c r="AA56" s="22">
        <f>+B56*$AA$53</f>
        <v>0</v>
      </c>
      <c r="AB56" s="22"/>
      <c r="AC56" s="22"/>
      <c r="AD56" s="22"/>
      <c r="AE56" s="55">
        <f>SUM(AA56:AD56)</f>
        <v>0</v>
      </c>
      <c r="AG56" s="22">
        <f>+$B56*$AG$53</f>
        <v>0</v>
      </c>
      <c r="AH56" s="22"/>
      <c r="AI56" s="22"/>
      <c r="AJ56" s="22"/>
      <c r="AK56" s="55">
        <f>SUM(AG56:AJ56)</f>
        <v>0</v>
      </c>
      <c r="AM56" s="22">
        <f>B56*$AM$53</f>
        <v>0</v>
      </c>
      <c r="AN56" s="22"/>
      <c r="AO56" s="22"/>
      <c r="AP56" s="22"/>
      <c r="AQ56" s="55">
        <f>SUM(AM56:AP56)</f>
        <v>0</v>
      </c>
    </row>
    <row r="57" spans="1:43" s="26" customFormat="1" x14ac:dyDescent="0.25">
      <c r="A57" s="49" t="s">
        <v>39</v>
      </c>
      <c r="B57" s="56">
        <v>2976</v>
      </c>
      <c r="C57" s="56">
        <v>468</v>
      </c>
      <c r="D57" s="51"/>
      <c r="E57" s="51"/>
      <c r="F57" s="4"/>
      <c r="H57" s="29"/>
      <c r="I57" s="22">
        <v>56544</v>
      </c>
      <c r="J57" s="22">
        <v>9828</v>
      </c>
      <c r="K57" s="53"/>
      <c r="L57" s="54"/>
      <c r="M57" s="55">
        <v>66372</v>
      </c>
      <c r="N57" s="29"/>
      <c r="O57" s="22">
        <f>+B57*$O$53</f>
        <v>58448.639999999999</v>
      </c>
      <c r="P57" s="22">
        <f>+C57*$P$53</f>
        <v>10160.280000000001</v>
      </c>
      <c r="Q57" s="53"/>
      <c r="R57" s="54"/>
      <c r="S57" s="55">
        <f>SUM(O57:R57)</f>
        <v>68608.92</v>
      </c>
      <c r="T57" s="29"/>
      <c r="U57" s="22">
        <f>+B57*$U$53</f>
        <v>60412.800000000003</v>
      </c>
      <c r="V57" s="22">
        <f>+C57*$V$53</f>
        <v>10501.92</v>
      </c>
      <c r="W57" s="53"/>
      <c r="X57" s="54"/>
      <c r="Y57" s="55">
        <f>SUM(U57:X57)</f>
        <v>70914.720000000001</v>
      </c>
      <c r="AA57" s="22">
        <f>+B57*$AA$53</f>
        <v>0</v>
      </c>
      <c r="AB57" s="22">
        <f>C57*$AB$53</f>
        <v>0</v>
      </c>
      <c r="AC57" s="22"/>
      <c r="AD57" s="22"/>
      <c r="AE57" s="55">
        <f>SUM(AA57:AD57)</f>
        <v>0</v>
      </c>
      <c r="AG57" s="22">
        <f>+$B57*$AG$53</f>
        <v>0</v>
      </c>
      <c r="AH57" s="22">
        <f>+C57*$AH$53</f>
        <v>0</v>
      </c>
      <c r="AI57" s="22">
        <f>+D57*$AI$53</f>
        <v>0</v>
      </c>
      <c r="AJ57" s="22">
        <f>+E57*$AJ$53</f>
        <v>0</v>
      </c>
      <c r="AK57" s="55">
        <f>SUM(AG57:AJ57)</f>
        <v>0</v>
      </c>
      <c r="AM57" s="22">
        <f>B57*$AM$53</f>
        <v>0</v>
      </c>
      <c r="AN57" s="22">
        <f>C57*$AN$53</f>
        <v>0</v>
      </c>
      <c r="AO57" s="22"/>
      <c r="AP57" s="22"/>
      <c r="AQ57" s="55">
        <f>SUM(AM57:AP57)</f>
        <v>0</v>
      </c>
    </row>
    <row r="58" spans="1:43" s="26" customFormat="1" x14ac:dyDescent="0.25">
      <c r="A58" s="57"/>
      <c r="B58" s="58">
        <f>SUM(B54:B57)</f>
        <v>6944</v>
      </c>
      <c r="C58" s="46">
        <f>SUM(C54:C57)</f>
        <v>936</v>
      </c>
      <c r="D58" s="46">
        <f>SUM(D54:D57)</f>
        <v>1984</v>
      </c>
      <c r="E58" s="46">
        <f>SUM(E54:E57)</f>
        <v>936</v>
      </c>
      <c r="F58" s="4"/>
      <c r="H58" s="29"/>
      <c r="I58" s="47"/>
      <c r="J58" s="47"/>
      <c r="K58" s="47"/>
      <c r="L58" s="47"/>
      <c r="M58" s="23">
        <v>217482.4</v>
      </c>
      <c r="N58" s="29"/>
      <c r="O58" s="47"/>
      <c r="P58" s="47"/>
      <c r="Q58" s="47"/>
      <c r="R58" s="47"/>
      <c r="S58" s="23">
        <f>SUM(S54:S57)</f>
        <v>224817.44</v>
      </c>
      <c r="T58" s="29"/>
      <c r="U58" s="47"/>
      <c r="V58" s="47"/>
      <c r="W58" s="47"/>
      <c r="X58" s="47"/>
      <c r="Y58" s="23">
        <f>SUM(Y54:Y57)</f>
        <v>232377.84</v>
      </c>
      <c r="AA58" s="47"/>
      <c r="AB58" s="47"/>
      <c r="AC58" s="47"/>
      <c r="AD58" s="47"/>
      <c r="AE58" s="23">
        <f>SUM(AE54:AE57)</f>
        <v>0</v>
      </c>
      <c r="AG58" s="47"/>
      <c r="AH58" s="47"/>
      <c r="AI58" s="47"/>
      <c r="AJ58" s="47"/>
      <c r="AK58" s="23">
        <f>SUM(AK54:AK57)</f>
        <v>0</v>
      </c>
      <c r="AM58" s="47"/>
      <c r="AN58" s="47"/>
      <c r="AO58" s="47"/>
      <c r="AP58" s="47"/>
      <c r="AQ58" s="23">
        <f>SUM(AQ54:AQ57)</f>
        <v>0</v>
      </c>
    </row>
    <row r="59" spans="1:43" s="26" customFormat="1" x14ac:dyDescent="0.25">
      <c r="B59" s="46"/>
      <c r="C59" s="46"/>
      <c r="D59" s="46"/>
      <c r="E59" s="46"/>
      <c r="I59" s="47"/>
      <c r="J59" s="47"/>
      <c r="K59" s="47"/>
      <c r="L59" s="47"/>
      <c r="M59" s="59"/>
      <c r="O59" s="47"/>
      <c r="P59" s="47"/>
      <c r="Q59" s="47"/>
      <c r="R59" s="47"/>
      <c r="S59" s="59"/>
      <c r="U59" s="47"/>
      <c r="V59" s="47"/>
      <c r="W59" s="47"/>
      <c r="X59" s="47"/>
      <c r="Y59" s="59"/>
      <c r="AA59" s="47"/>
      <c r="AB59" s="47"/>
      <c r="AC59" s="47"/>
      <c r="AD59" s="47"/>
      <c r="AE59" s="59"/>
      <c r="AG59" s="47"/>
      <c r="AH59" s="47"/>
      <c r="AI59" s="47"/>
      <c r="AJ59" s="47"/>
      <c r="AK59" s="59"/>
      <c r="AM59" s="47"/>
      <c r="AN59" s="47"/>
      <c r="AO59" s="47"/>
      <c r="AP59" s="47"/>
      <c r="AQ59" s="59"/>
    </row>
    <row r="60" spans="1:43" s="26" customFormat="1" ht="45" x14ac:dyDescent="0.25">
      <c r="A60" s="9" t="s">
        <v>40</v>
      </c>
      <c r="B60" s="10" t="s">
        <v>7</v>
      </c>
      <c r="C60" s="10" t="s">
        <v>8</v>
      </c>
      <c r="D60" s="10" t="s">
        <v>9</v>
      </c>
      <c r="E60" s="10" t="s">
        <v>10</v>
      </c>
      <c r="F60" s="30"/>
      <c r="I60" s="76" t="s">
        <v>7</v>
      </c>
      <c r="J60" s="76" t="s">
        <v>8</v>
      </c>
      <c r="K60" s="76" t="s">
        <v>9</v>
      </c>
      <c r="L60" s="76" t="s">
        <v>10</v>
      </c>
      <c r="M60" s="77" t="s">
        <v>11</v>
      </c>
      <c r="O60" s="76" t="s">
        <v>7</v>
      </c>
      <c r="P60" s="76" t="s">
        <v>8</v>
      </c>
      <c r="Q60" s="76" t="s">
        <v>9</v>
      </c>
      <c r="R60" s="76" t="s">
        <v>10</v>
      </c>
      <c r="S60" s="77" t="s">
        <v>11</v>
      </c>
      <c r="U60" s="33" t="s">
        <v>7</v>
      </c>
      <c r="V60" s="11" t="s">
        <v>8</v>
      </c>
      <c r="W60" s="11" t="s">
        <v>9</v>
      </c>
      <c r="X60" s="11" t="s">
        <v>10</v>
      </c>
      <c r="Y60" s="12" t="s">
        <v>11</v>
      </c>
      <c r="AA60" s="33" t="s">
        <v>7</v>
      </c>
      <c r="AB60" s="11" t="s">
        <v>8</v>
      </c>
      <c r="AC60" s="11" t="s">
        <v>9</v>
      </c>
      <c r="AD60" s="11" t="s">
        <v>10</v>
      </c>
      <c r="AE60" s="12" t="s">
        <v>11</v>
      </c>
      <c r="AG60" s="33" t="s">
        <v>7</v>
      </c>
      <c r="AH60" s="11" t="s">
        <v>8</v>
      </c>
      <c r="AI60" s="11" t="s">
        <v>9</v>
      </c>
      <c r="AJ60" s="11" t="s">
        <v>10</v>
      </c>
      <c r="AK60" s="12" t="s">
        <v>11</v>
      </c>
      <c r="AM60" s="33" t="s">
        <v>7</v>
      </c>
      <c r="AN60" s="11" t="s">
        <v>8</v>
      </c>
      <c r="AO60" s="11" t="s">
        <v>9</v>
      </c>
      <c r="AP60" s="11" t="s">
        <v>10</v>
      </c>
      <c r="AQ60" s="12" t="s">
        <v>11</v>
      </c>
    </row>
    <row r="61" spans="1:43" s="39" customFormat="1" x14ac:dyDescent="0.25">
      <c r="A61" s="60" t="s">
        <v>61</v>
      </c>
      <c r="B61" s="61"/>
      <c r="C61" s="62"/>
      <c r="D61" s="62"/>
      <c r="E61" s="63"/>
      <c r="I61" s="64">
        <v>18.5</v>
      </c>
      <c r="J61" s="64">
        <v>20.399999999999999</v>
      </c>
      <c r="K61" s="64">
        <v>20.8</v>
      </c>
      <c r="L61" s="64">
        <v>23</v>
      </c>
      <c r="M61" s="65"/>
      <c r="O61" s="64">
        <v>19.13</v>
      </c>
      <c r="P61" s="64">
        <v>21.09</v>
      </c>
      <c r="Q61" s="64">
        <v>21.5</v>
      </c>
      <c r="R61" s="64">
        <v>23.78</v>
      </c>
      <c r="S61" s="65"/>
      <c r="U61" s="16">
        <f t="shared" ref="U61:X61" si="65">ROUND(O61*1.0338,2)</f>
        <v>19.78</v>
      </c>
      <c r="V61" s="16">
        <f t="shared" si="65"/>
        <v>21.8</v>
      </c>
      <c r="W61" s="16">
        <f t="shared" si="65"/>
        <v>22.23</v>
      </c>
      <c r="X61" s="16">
        <f t="shared" si="65"/>
        <v>24.58</v>
      </c>
      <c r="Y61" s="65"/>
      <c r="AA61" s="1"/>
      <c r="AB61" s="1"/>
      <c r="AC61" s="1"/>
      <c r="AD61" s="1"/>
      <c r="AE61" s="65"/>
      <c r="AG61" s="16">
        <f t="shared" ref="AG61:AJ61" si="66">ROUND(AA61*1.0357,2)</f>
        <v>0</v>
      </c>
      <c r="AH61" s="16">
        <f t="shared" si="66"/>
        <v>0</v>
      </c>
      <c r="AI61" s="16">
        <f t="shared" si="66"/>
        <v>0</v>
      </c>
      <c r="AJ61" s="16">
        <f t="shared" si="66"/>
        <v>0</v>
      </c>
      <c r="AK61" s="65"/>
      <c r="AM61" s="18">
        <f t="shared" ref="AM61:AP61" si="67">ROUND(AA61*1.0338,2)</f>
        <v>0</v>
      </c>
      <c r="AN61" s="18">
        <f t="shared" si="67"/>
        <v>0</v>
      </c>
      <c r="AO61" s="18">
        <f t="shared" si="67"/>
        <v>0</v>
      </c>
      <c r="AP61" s="18">
        <f t="shared" si="67"/>
        <v>0</v>
      </c>
      <c r="AQ61" s="65"/>
    </row>
    <row r="62" spans="1:43" s="39" customFormat="1" x14ac:dyDescent="0.25">
      <c r="A62" s="35" t="s">
        <v>41</v>
      </c>
      <c r="B62" s="20">
        <v>1736</v>
      </c>
      <c r="C62" s="20">
        <v>1872</v>
      </c>
      <c r="D62" s="20">
        <v>1984</v>
      </c>
      <c r="E62" s="20">
        <v>936</v>
      </c>
      <c r="I62" s="40"/>
      <c r="J62" s="40"/>
      <c r="K62" s="40"/>
      <c r="L62" s="40"/>
      <c r="M62" s="75">
        <v>0</v>
      </c>
      <c r="O62" s="22">
        <f>B62*O61</f>
        <v>33209.68</v>
      </c>
      <c r="P62" s="22">
        <f>C62*P61</f>
        <v>39480.480000000003</v>
      </c>
      <c r="Q62" s="22">
        <f>D62*Q61</f>
        <v>42656</v>
      </c>
      <c r="R62" s="22">
        <f>E62*R61</f>
        <v>22258.080000000002</v>
      </c>
      <c r="S62" s="75">
        <f>SUM(O62:R62)</f>
        <v>137604.24</v>
      </c>
      <c r="U62" s="22">
        <f>+B62*$U$61</f>
        <v>34338.080000000002</v>
      </c>
      <c r="V62" s="22">
        <f>+C62*$V$61</f>
        <v>40809.599999999999</v>
      </c>
      <c r="W62" s="22">
        <f>+D62*$W$61</f>
        <v>44104.32</v>
      </c>
      <c r="X62" s="22">
        <f>+E62*$X$61</f>
        <v>23006.879999999997</v>
      </c>
      <c r="Y62" s="66">
        <f>SUM(U62:X62)</f>
        <v>142258.88</v>
      </c>
      <c r="AA62" s="22"/>
      <c r="AB62" s="22"/>
      <c r="AC62" s="22"/>
      <c r="AD62" s="22"/>
      <c r="AE62" s="66">
        <f>SUM(AA62:AD62)</f>
        <v>0</v>
      </c>
      <c r="AG62" s="22">
        <f>+$B62*$AG$61</f>
        <v>0</v>
      </c>
      <c r="AH62" s="22">
        <f>+C62*$AH$61</f>
        <v>0</v>
      </c>
      <c r="AI62" s="22">
        <f>+D62*$AI$61</f>
        <v>0</v>
      </c>
      <c r="AJ62" s="22">
        <f>+E62*$AJ$61</f>
        <v>0</v>
      </c>
      <c r="AK62" s="66">
        <f>SUM(AG62:AJ62)</f>
        <v>0</v>
      </c>
      <c r="AM62" s="22">
        <f>+B62*$AM$61</f>
        <v>0</v>
      </c>
      <c r="AN62" s="22">
        <f>C62*$AN$61</f>
        <v>0</v>
      </c>
      <c r="AO62" s="22">
        <f>D62*$AO$61</f>
        <v>0</v>
      </c>
      <c r="AP62" s="22">
        <f>E62*$AP$61</f>
        <v>0</v>
      </c>
      <c r="AQ62" s="66">
        <f>SUM(AM62:AP62)</f>
        <v>0</v>
      </c>
    </row>
    <row r="63" spans="1:43" s="39" customFormat="1" x14ac:dyDescent="0.25">
      <c r="A63" s="35" t="s">
        <v>42</v>
      </c>
      <c r="B63" s="20">
        <v>1736</v>
      </c>
      <c r="C63" s="20">
        <v>1872</v>
      </c>
      <c r="D63" s="20">
        <v>1984</v>
      </c>
      <c r="E63" s="20">
        <v>936</v>
      </c>
      <c r="I63" s="40"/>
      <c r="J63" s="40"/>
      <c r="K63" s="40"/>
      <c r="L63" s="40"/>
      <c r="M63" s="75">
        <v>0</v>
      </c>
      <c r="O63" s="22">
        <f>B63*O61</f>
        <v>33209.68</v>
      </c>
      <c r="P63" s="22">
        <f>C63*P61</f>
        <v>39480.480000000003</v>
      </c>
      <c r="Q63" s="22">
        <f>D63*Q61</f>
        <v>42656</v>
      </c>
      <c r="R63" s="22">
        <f>E63*R61</f>
        <v>22258.080000000002</v>
      </c>
      <c r="S63" s="75">
        <f t="shared" ref="S63:S65" si="68">SUM(O63:R63)</f>
        <v>137604.24</v>
      </c>
      <c r="U63" s="22">
        <f>+B63*$U$61</f>
        <v>34338.080000000002</v>
      </c>
      <c r="V63" s="22">
        <f>+C63*$V$61</f>
        <v>40809.599999999999</v>
      </c>
      <c r="W63" s="22">
        <f>+D63*$W$61</f>
        <v>44104.32</v>
      </c>
      <c r="X63" s="22">
        <f>+E63*$X$61</f>
        <v>23006.879999999997</v>
      </c>
      <c r="Y63" s="66">
        <f t="shared" ref="Y63:Y65" si="69">SUM(U63:X63)</f>
        <v>142258.88</v>
      </c>
      <c r="AA63" s="22"/>
      <c r="AB63" s="22"/>
      <c r="AC63" s="22"/>
      <c r="AD63" s="22"/>
      <c r="AE63" s="66">
        <f t="shared" ref="AE63:AE65" si="70">SUM(AA63:AD63)</f>
        <v>0</v>
      </c>
      <c r="AG63" s="22">
        <f>+$B63*$AG$61</f>
        <v>0</v>
      </c>
      <c r="AH63" s="22">
        <f>+C63*$AH$61</f>
        <v>0</v>
      </c>
      <c r="AI63" s="22">
        <f>+D63*$AI$61</f>
        <v>0</v>
      </c>
      <c r="AJ63" s="22">
        <f>+E63*$AJ$61</f>
        <v>0</v>
      </c>
      <c r="AK63" s="66">
        <f t="shared" ref="AK63:AK65" si="71">SUM(AG63:AJ63)</f>
        <v>0</v>
      </c>
      <c r="AM63" s="22">
        <f>+B63*$AM$61</f>
        <v>0</v>
      </c>
      <c r="AN63" s="22">
        <f>C63*$AN$61</f>
        <v>0</v>
      </c>
      <c r="AO63" s="22">
        <f>D63*$AO$61</f>
        <v>0</v>
      </c>
      <c r="AP63" s="22">
        <f>E63*$AP$61</f>
        <v>0</v>
      </c>
      <c r="AQ63" s="66">
        <f t="shared" ref="AQ63:AQ65" si="72">SUM(AM63:AP63)</f>
        <v>0</v>
      </c>
    </row>
    <row r="64" spans="1:43" s="39" customFormat="1" x14ac:dyDescent="0.25">
      <c r="A64" s="35" t="s">
        <v>43</v>
      </c>
      <c r="B64" s="20">
        <v>1736</v>
      </c>
      <c r="C64" s="20">
        <v>1872</v>
      </c>
      <c r="D64" s="20">
        <v>1984</v>
      </c>
      <c r="E64" s="20">
        <v>936</v>
      </c>
      <c r="I64" s="22">
        <v>32116</v>
      </c>
      <c r="J64" s="22">
        <v>38188.799999999996</v>
      </c>
      <c r="K64" s="22">
        <v>41267.200000000004</v>
      </c>
      <c r="L64" s="22">
        <v>21528</v>
      </c>
      <c r="M64" s="66">
        <v>133100</v>
      </c>
      <c r="O64" s="22">
        <f>+B64*$O$61</f>
        <v>33209.68</v>
      </c>
      <c r="P64" s="22">
        <f>+C64*$P$61</f>
        <v>39480.480000000003</v>
      </c>
      <c r="Q64" s="22">
        <f>+D64*$Q$61</f>
        <v>42656</v>
      </c>
      <c r="R64" s="22">
        <f>+E64*$R$61</f>
        <v>22258.080000000002</v>
      </c>
      <c r="S64" s="66">
        <f t="shared" si="68"/>
        <v>137604.24</v>
      </c>
      <c r="U64" s="22">
        <f>+B64*$U$61</f>
        <v>34338.080000000002</v>
      </c>
      <c r="V64" s="22">
        <f>+C64*$V$61</f>
        <v>40809.599999999999</v>
      </c>
      <c r="W64" s="22">
        <f>+D64*$W$61</f>
        <v>44104.32</v>
      </c>
      <c r="X64" s="22">
        <f>+E64*$X$61</f>
        <v>23006.879999999997</v>
      </c>
      <c r="Y64" s="66">
        <f t="shared" si="69"/>
        <v>142258.88</v>
      </c>
      <c r="AA64" s="22">
        <f>+B64*$AA$61</f>
        <v>0</v>
      </c>
      <c r="AB64" s="22">
        <f>C64*$AB$61</f>
        <v>0</v>
      </c>
      <c r="AC64" s="22">
        <f>D64*$AC$61</f>
        <v>0</v>
      </c>
      <c r="AD64" s="22">
        <f>+E64*$AD$61</f>
        <v>0</v>
      </c>
      <c r="AE64" s="66">
        <f t="shared" si="70"/>
        <v>0</v>
      </c>
      <c r="AG64" s="22">
        <f>+$B64*$AG$61</f>
        <v>0</v>
      </c>
      <c r="AH64" s="22">
        <f>+C64*$AH$61</f>
        <v>0</v>
      </c>
      <c r="AI64" s="22">
        <f>+D64*$AI$61</f>
        <v>0</v>
      </c>
      <c r="AJ64" s="22">
        <f>+E64*$AJ$61</f>
        <v>0</v>
      </c>
      <c r="AK64" s="66">
        <f t="shared" si="71"/>
        <v>0</v>
      </c>
      <c r="AM64" s="22">
        <f>+B64*$AM$61</f>
        <v>0</v>
      </c>
      <c r="AN64" s="22">
        <f>C64*$AN$61</f>
        <v>0</v>
      </c>
      <c r="AO64" s="22">
        <f>D64*$AO$61</f>
        <v>0</v>
      </c>
      <c r="AP64" s="22">
        <f>E64*$AP$61</f>
        <v>0</v>
      </c>
      <c r="AQ64" s="66">
        <f t="shared" si="72"/>
        <v>0</v>
      </c>
    </row>
    <row r="65" spans="1:43" s="39" customFormat="1" x14ac:dyDescent="0.25">
      <c r="A65" s="35" t="s">
        <v>44</v>
      </c>
      <c r="B65" s="20">
        <v>1736</v>
      </c>
      <c r="C65" s="20">
        <v>1872</v>
      </c>
      <c r="D65" s="20">
        <v>1984</v>
      </c>
      <c r="E65" s="20">
        <v>936</v>
      </c>
      <c r="I65" s="22">
        <v>32116</v>
      </c>
      <c r="J65" s="22">
        <v>38188.799999999996</v>
      </c>
      <c r="K65" s="22">
        <v>41267.200000000004</v>
      </c>
      <c r="L65" s="22">
        <v>21528</v>
      </c>
      <c r="M65" s="66">
        <v>133100</v>
      </c>
      <c r="O65" s="22">
        <f>+B65*$O$61</f>
        <v>33209.68</v>
      </c>
      <c r="P65" s="22">
        <f>+C65*$P$61</f>
        <v>39480.480000000003</v>
      </c>
      <c r="Q65" s="22">
        <f>+D65*$Q$61</f>
        <v>42656</v>
      </c>
      <c r="R65" s="22">
        <f>+E65*$R$61</f>
        <v>22258.080000000002</v>
      </c>
      <c r="S65" s="66">
        <f t="shared" si="68"/>
        <v>137604.24</v>
      </c>
      <c r="U65" s="22">
        <f>+B65*$U$61</f>
        <v>34338.080000000002</v>
      </c>
      <c r="V65" s="22">
        <f>+C65*$V$61</f>
        <v>40809.599999999999</v>
      </c>
      <c r="W65" s="22">
        <f>+D65*$W$61</f>
        <v>44104.32</v>
      </c>
      <c r="X65" s="22">
        <f>+E65*$X$61</f>
        <v>23006.879999999997</v>
      </c>
      <c r="Y65" s="66">
        <f t="shared" si="69"/>
        <v>142258.88</v>
      </c>
      <c r="AA65" s="22">
        <f>+B65*$AA$61</f>
        <v>0</v>
      </c>
      <c r="AB65" s="22">
        <f>C65*$AB$61</f>
        <v>0</v>
      </c>
      <c r="AC65" s="22">
        <f>D65*$AC$61</f>
        <v>0</v>
      </c>
      <c r="AD65" s="22">
        <f>+E65*$AD$61</f>
        <v>0</v>
      </c>
      <c r="AE65" s="66">
        <f t="shared" si="70"/>
        <v>0</v>
      </c>
      <c r="AG65" s="22">
        <f>+$B65*$AG$61</f>
        <v>0</v>
      </c>
      <c r="AH65" s="22">
        <f>+C65*$AH$61</f>
        <v>0</v>
      </c>
      <c r="AI65" s="22">
        <f>+D65*$AI$61</f>
        <v>0</v>
      </c>
      <c r="AJ65" s="22">
        <f>+E65*$AJ$61</f>
        <v>0</v>
      </c>
      <c r="AK65" s="66">
        <f t="shared" si="71"/>
        <v>0</v>
      </c>
      <c r="AM65" s="22">
        <f>+B65*$AM$61</f>
        <v>0</v>
      </c>
      <c r="AN65" s="22">
        <f>C65*$AN$61</f>
        <v>0</v>
      </c>
      <c r="AO65" s="22">
        <f>D65*$AO$61</f>
        <v>0</v>
      </c>
      <c r="AP65" s="22">
        <f>E65*$AP$61</f>
        <v>0</v>
      </c>
      <c r="AQ65" s="66">
        <f t="shared" si="72"/>
        <v>0</v>
      </c>
    </row>
    <row r="66" spans="1:43" s="26" customFormat="1" x14ac:dyDescent="0.25">
      <c r="B66" s="46">
        <f>SUM(B62:B65)</f>
        <v>6944</v>
      </c>
      <c r="C66" s="46">
        <f t="shared" ref="C66:E66" si="73">SUM(C62:C65)</f>
        <v>7488</v>
      </c>
      <c r="D66" s="46">
        <f t="shared" si="73"/>
        <v>7936</v>
      </c>
      <c r="E66" s="46">
        <f t="shared" si="73"/>
        <v>3744</v>
      </c>
      <c r="F66" s="4"/>
      <c r="H66" s="29"/>
      <c r="I66" s="47"/>
      <c r="J66" s="47"/>
      <c r="K66" s="47"/>
      <c r="L66" s="47"/>
      <c r="M66" s="23">
        <v>266200</v>
      </c>
      <c r="N66" s="29"/>
      <c r="O66" s="47"/>
      <c r="P66" s="47"/>
      <c r="Q66" s="47"/>
      <c r="R66" s="47"/>
      <c r="S66" s="23">
        <f>SUM(S62:S65)</f>
        <v>550416.96</v>
      </c>
      <c r="T66" s="29"/>
      <c r="U66" s="47"/>
      <c r="V66" s="47"/>
      <c r="W66" s="47"/>
      <c r="X66" s="47"/>
      <c r="Y66" s="23">
        <f>SUM(Y62:Y65)</f>
        <v>569035.52000000002</v>
      </c>
      <c r="AA66" s="47"/>
      <c r="AB66" s="47"/>
      <c r="AC66" s="47"/>
      <c r="AD66" s="47"/>
      <c r="AE66" s="23">
        <f>SUM(AE62:AE65)</f>
        <v>0</v>
      </c>
      <c r="AG66" s="47"/>
      <c r="AH66" s="47"/>
      <c r="AI66" s="47"/>
      <c r="AJ66" s="47"/>
      <c r="AK66" s="23">
        <f>SUM(AK62:AK65)</f>
        <v>0</v>
      </c>
      <c r="AM66" s="47"/>
      <c r="AN66" s="47"/>
      <c r="AO66" s="47"/>
      <c r="AP66" s="47"/>
      <c r="AQ66" s="23">
        <f>SUM(AQ62:AQ65)</f>
        <v>0</v>
      </c>
    </row>
    <row r="67" spans="1:43" s="26" customFormat="1" x14ac:dyDescent="0.25">
      <c r="B67" s="47"/>
      <c r="C67" s="47"/>
      <c r="D67" s="47"/>
      <c r="E67" s="47"/>
      <c r="I67" s="47"/>
      <c r="J67" s="47"/>
      <c r="K67" s="47"/>
      <c r="L67" s="47"/>
      <c r="O67" s="47"/>
      <c r="P67" s="47"/>
      <c r="Q67" s="47"/>
      <c r="R67" s="47"/>
      <c r="U67" s="47"/>
      <c r="V67" s="47"/>
      <c r="W67" s="47"/>
      <c r="X67" s="47"/>
      <c r="AA67" s="47"/>
      <c r="AB67" s="47"/>
      <c r="AC67" s="47"/>
      <c r="AD67" s="47"/>
      <c r="AG67" s="47"/>
      <c r="AH67" s="47"/>
      <c r="AI67" s="47"/>
      <c r="AJ67" s="47"/>
      <c r="AM67" s="47"/>
      <c r="AN67" s="47"/>
      <c r="AO67" s="47"/>
      <c r="AP67" s="47"/>
    </row>
    <row r="68" spans="1:43" s="26" customFormat="1" ht="45" x14ac:dyDescent="0.25">
      <c r="A68" s="9" t="s">
        <v>45</v>
      </c>
      <c r="B68" s="10" t="s">
        <v>7</v>
      </c>
      <c r="C68" s="10" t="s">
        <v>8</v>
      </c>
      <c r="D68" s="10" t="s">
        <v>9</v>
      </c>
      <c r="E68" s="10" t="s">
        <v>10</v>
      </c>
      <c r="F68" s="4"/>
      <c r="I68" s="76" t="s">
        <v>7</v>
      </c>
      <c r="J68" s="76" t="s">
        <v>8</v>
      </c>
      <c r="K68" s="76" t="s">
        <v>9</v>
      </c>
      <c r="L68" s="76" t="s">
        <v>10</v>
      </c>
      <c r="M68" s="77" t="s">
        <v>11</v>
      </c>
      <c r="O68" s="76" t="s">
        <v>7</v>
      </c>
      <c r="P68" s="76" t="s">
        <v>8</v>
      </c>
      <c r="Q68" s="76" t="s">
        <v>9</v>
      </c>
      <c r="R68" s="76" t="s">
        <v>10</v>
      </c>
      <c r="S68" s="77" t="s">
        <v>11</v>
      </c>
      <c r="U68" s="33" t="s">
        <v>7</v>
      </c>
      <c r="V68" s="11" t="s">
        <v>8</v>
      </c>
      <c r="W68" s="11" t="s">
        <v>9</v>
      </c>
      <c r="X68" s="11" t="s">
        <v>10</v>
      </c>
      <c r="Y68" s="12" t="s">
        <v>11</v>
      </c>
      <c r="AA68" s="33" t="s">
        <v>7</v>
      </c>
      <c r="AB68" s="11" t="s">
        <v>8</v>
      </c>
      <c r="AC68" s="11" t="s">
        <v>9</v>
      </c>
      <c r="AD68" s="11" t="s">
        <v>10</v>
      </c>
      <c r="AE68" s="12" t="s">
        <v>11</v>
      </c>
      <c r="AG68" s="33" t="s">
        <v>7</v>
      </c>
      <c r="AH68" s="11" t="s">
        <v>8</v>
      </c>
      <c r="AI68" s="11" t="s">
        <v>9</v>
      </c>
      <c r="AJ68" s="11" t="s">
        <v>10</v>
      </c>
      <c r="AK68" s="12" t="s">
        <v>11</v>
      </c>
      <c r="AM68" s="33" t="s">
        <v>7</v>
      </c>
      <c r="AN68" s="11" t="s">
        <v>8</v>
      </c>
      <c r="AO68" s="11" t="s">
        <v>9</v>
      </c>
      <c r="AP68" s="11" t="s">
        <v>10</v>
      </c>
      <c r="AQ68" s="12" t="s">
        <v>11</v>
      </c>
    </row>
    <row r="69" spans="1:43" s="26" customFormat="1" x14ac:dyDescent="0.25">
      <c r="A69" s="13" t="s">
        <v>62</v>
      </c>
      <c r="B69" s="14"/>
      <c r="C69" s="14"/>
      <c r="D69" s="14"/>
      <c r="E69" s="15"/>
      <c r="F69" s="4"/>
      <c r="I69" s="67">
        <v>18.53</v>
      </c>
      <c r="J69" s="67">
        <v>20.41</v>
      </c>
      <c r="K69" s="67">
        <v>20.86</v>
      </c>
      <c r="L69" s="67">
        <v>23.04</v>
      </c>
      <c r="M69" s="68"/>
      <c r="O69" s="67">
        <v>19.16</v>
      </c>
      <c r="P69" s="67">
        <v>21.1</v>
      </c>
      <c r="Q69" s="67">
        <v>21.57</v>
      </c>
      <c r="R69" s="67">
        <v>23.82</v>
      </c>
      <c r="S69" s="68"/>
      <c r="U69" s="16">
        <f t="shared" ref="U69:X69" si="74">ROUND(O69*1.0338,2)</f>
        <v>19.809999999999999</v>
      </c>
      <c r="V69" s="16">
        <f t="shared" si="74"/>
        <v>21.81</v>
      </c>
      <c r="W69" s="16">
        <f t="shared" si="74"/>
        <v>22.3</v>
      </c>
      <c r="X69" s="16">
        <f t="shared" si="74"/>
        <v>24.63</v>
      </c>
      <c r="Y69" s="68"/>
      <c r="AA69" s="1"/>
      <c r="AB69" s="1"/>
      <c r="AC69" s="1"/>
      <c r="AD69" s="1"/>
      <c r="AE69" s="68"/>
      <c r="AG69" s="16">
        <f t="shared" ref="AG69:AJ69" si="75">ROUND(AA69*1.0357,2)</f>
        <v>0</v>
      </c>
      <c r="AH69" s="16">
        <f t="shared" si="75"/>
        <v>0</v>
      </c>
      <c r="AI69" s="16">
        <f t="shared" si="75"/>
        <v>0</v>
      </c>
      <c r="AJ69" s="16">
        <f t="shared" si="75"/>
        <v>0</v>
      </c>
      <c r="AK69" s="68"/>
      <c r="AM69" s="18">
        <f t="shared" ref="AM69:AP69" si="76">ROUND(AA69*1.0338,2)</f>
        <v>0</v>
      </c>
      <c r="AN69" s="18">
        <f t="shared" si="76"/>
        <v>0</v>
      </c>
      <c r="AO69" s="18">
        <f t="shared" si="76"/>
        <v>0</v>
      </c>
      <c r="AP69" s="18">
        <f t="shared" si="76"/>
        <v>0</v>
      </c>
      <c r="AQ69" s="68"/>
    </row>
    <row r="70" spans="1:43" s="26" customFormat="1" x14ac:dyDescent="0.25">
      <c r="A70" s="19" t="s">
        <v>46</v>
      </c>
      <c r="B70" s="20">
        <v>988</v>
      </c>
      <c r="C70" s="20">
        <v>1904</v>
      </c>
      <c r="D70" s="20">
        <v>1976</v>
      </c>
      <c r="E70" s="20">
        <v>952</v>
      </c>
      <c r="F70" s="4"/>
      <c r="H70" s="29"/>
      <c r="I70" s="22">
        <v>18307.64</v>
      </c>
      <c r="J70" s="22">
        <v>38860.639999999999</v>
      </c>
      <c r="K70" s="22">
        <v>41219.360000000001</v>
      </c>
      <c r="L70" s="22">
        <v>21934.079999999998</v>
      </c>
      <c r="M70" s="55">
        <v>120321.72</v>
      </c>
      <c r="N70" s="29"/>
      <c r="O70" s="22">
        <f>+B70*$O$69</f>
        <v>18930.080000000002</v>
      </c>
      <c r="P70" s="22">
        <f>+C70*$P$69</f>
        <v>40174.400000000001</v>
      </c>
      <c r="Q70" s="22">
        <f>+D70*$Q$69</f>
        <v>42622.32</v>
      </c>
      <c r="R70" s="22">
        <f>+E70*$R$69</f>
        <v>22676.639999999999</v>
      </c>
      <c r="S70" s="55">
        <f>SUM(O70:R70)</f>
        <v>124403.44</v>
      </c>
      <c r="T70" s="29"/>
      <c r="U70" s="22">
        <f>B70*$U$69</f>
        <v>19572.28</v>
      </c>
      <c r="V70" s="22">
        <f>C70*$V$69</f>
        <v>41526.239999999998</v>
      </c>
      <c r="W70" s="22">
        <f>D70*$W$69</f>
        <v>44064.800000000003</v>
      </c>
      <c r="X70" s="22">
        <f>E70*$X$69</f>
        <v>23447.759999999998</v>
      </c>
      <c r="Y70" s="55">
        <f>SUM(U70:X70)</f>
        <v>128611.08</v>
      </c>
      <c r="AA70" s="22">
        <f>+B70*$AA$69</f>
        <v>0</v>
      </c>
      <c r="AB70" s="22">
        <f>C70*$AB$69</f>
        <v>0</v>
      </c>
      <c r="AC70" s="22">
        <f>D70*$AC$69</f>
        <v>0</v>
      </c>
      <c r="AD70" s="22">
        <f>+E70*$AD$69</f>
        <v>0</v>
      </c>
      <c r="AE70" s="55">
        <f>SUM(AA70:AD70)</f>
        <v>0</v>
      </c>
      <c r="AG70" s="22">
        <f>+$B70*$AG$69</f>
        <v>0</v>
      </c>
      <c r="AH70" s="22">
        <f>+C70*$AH$69</f>
        <v>0</v>
      </c>
      <c r="AI70" s="22">
        <f>+D70*$AI$69</f>
        <v>0</v>
      </c>
      <c r="AJ70" s="22">
        <f>+E70*$AJ$69</f>
        <v>0</v>
      </c>
      <c r="AK70" s="55">
        <f>SUM(AG70:AJ70)</f>
        <v>0</v>
      </c>
      <c r="AM70" s="22">
        <f>B70*$AM$69</f>
        <v>0</v>
      </c>
      <c r="AN70" s="22">
        <f>C70*$AN$69</f>
        <v>0</v>
      </c>
      <c r="AO70" s="22">
        <f>D70*$AO$69</f>
        <v>0</v>
      </c>
      <c r="AP70" s="22">
        <f>E70*$AP$69</f>
        <v>0</v>
      </c>
      <c r="AQ70" s="55">
        <f>SUM(AM70:AP70)</f>
        <v>0</v>
      </c>
    </row>
    <row r="71" spans="1:43" s="26" customFormat="1" x14ac:dyDescent="0.25">
      <c r="A71" s="35" t="s">
        <v>47</v>
      </c>
      <c r="B71" s="20">
        <v>988</v>
      </c>
      <c r="C71" s="20">
        <v>1904</v>
      </c>
      <c r="D71" s="20">
        <v>1976</v>
      </c>
      <c r="E71" s="20">
        <v>952</v>
      </c>
      <c r="F71" s="39"/>
      <c r="G71" s="57"/>
      <c r="H71" s="29"/>
      <c r="I71" s="22">
        <v>18307.64</v>
      </c>
      <c r="J71" s="22">
        <v>38860.639999999999</v>
      </c>
      <c r="K71" s="22">
        <v>41219.360000000001</v>
      </c>
      <c r="L71" s="22">
        <v>21934.079999999998</v>
      </c>
      <c r="M71" s="55">
        <v>120321.72</v>
      </c>
      <c r="N71" s="29"/>
      <c r="O71" s="22">
        <f>+B71*$O$69</f>
        <v>18930.080000000002</v>
      </c>
      <c r="P71" s="22">
        <f>+C71*$P$69</f>
        <v>40174.400000000001</v>
      </c>
      <c r="Q71" s="22">
        <f>+D71*$Q$69</f>
        <v>42622.32</v>
      </c>
      <c r="R71" s="22">
        <f>+E71*$R$69</f>
        <v>22676.639999999999</v>
      </c>
      <c r="S71" s="55">
        <f t="shared" ref="S71" si="77">SUM(O71:R71)</f>
        <v>124403.44</v>
      </c>
      <c r="T71" s="29"/>
      <c r="U71" s="22">
        <f>B71*$U$69</f>
        <v>19572.28</v>
      </c>
      <c r="V71" s="22">
        <f>C71*$V$69</f>
        <v>41526.239999999998</v>
      </c>
      <c r="W71" s="22">
        <f>D71*$W$69</f>
        <v>44064.800000000003</v>
      </c>
      <c r="X71" s="22">
        <f>E71*$X$69</f>
        <v>23447.759999999998</v>
      </c>
      <c r="Y71" s="55">
        <f t="shared" ref="Y71" si="78">SUM(U71:X71)</f>
        <v>128611.08</v>
      </c>
      <c r="AA71" s="22">
        <f>+B71*$AA$69</f>
        <v>0</v>
      </c>
      <c r="AB71" s="22">
        <f>C71*$AB$69</f>
        <v>0</v>
      </c>
      <c r="AC71" s="22">
        <f>D71*$AC$69</f>
        <v>0</v>
      </c>
      <c r="AD71" s="22">
        <f>+E71*$AD$69</f>
        <v>0</v>
      </c>
      <c r="AE71" s="55">
        <f t="shared" ref="AE71" si="79">SUM(AA71:AD71)</f>
        <v>0</v>
      </c>
      <c r="AG71" s="22">
        <f>+$B71*$AG$69</f>
        <v>0</v>
      </c>
      <c r="AH71" s="22">
        <f>+C71*$AH$69</f>
        <v>0</v>
      </c>
      <c r="AI71" s="22">
        <f>+D71*$AI$69</f>
        <v>0</v>
      </c>
      <c r="AJ71" s="22">
        <f>+E71*$AJ$69</f>
        <v>0</v>
      </c>
      <c r="AK71" s="55">
        <f t="shared" ref="AK71" si="80">SUM(AG71:AJ71)</f>
        <v>0</v>
      </c>
      <c r="AM71" s="22">
        <f>B71*$AM$69</f>
        <v>0</v>
      </c>
      <c r="AN71" s="22">
        <f>C71*$AN$69</f>
        <v>0</v>
      </c>
      <c r="AO71" s="22">
        <f>D71*$AO$69</f>
        <v>0</v>
      </c>
      <c r="AP71" s="22">
        <f>E71*$AP$69</f>
        <v>0</v>
      </c>
      <c r="AQ71" s="55">
        <f t="shared" ref="AQ71" si="81">SUM(AM71:AP71)</f>
        <v>0</v>
      </c>
    </row>
    <row r="72" spans="1:43" s="26" customFormat="1" x14ac:dyDescent="0.25">
      <c r="B72" s="46">
        <f>SUM(B70:B71)</f>
        <v>1976</v>
      </c>
      <c r="C72" s="46">
        <f>SUM(C70:C71)</f>
        <v>3808</v>
      </c>
      <c r="D72" s="46">
        <f>SUM(D70:D71)</f>
        <v>3952</v>
      </c>
      <c r="E72" s="46">
        <f>SUM(E70:E71)</f>
        <v>1904</v>
      </c>
      <c r="F72" s="4"/>
      <c r="H72" s="29"/>
      <c r="I72" s="47"/>
      <c r="J72" s="47"/>
      <c r="K72" s="47"/>
      <c r="L72" s="47"/>
      <c r="M72" s="23">
        <v>240643.44</v>
      </c>
      <c r="N72" s="29"/>
      <c r="O72" s="47"/>
      <c r="P72" s="47"/>
      <c r="Q72" s="47"/>
      <c r="R72" s="47"/>
      <c r="S72" s="23">
        <f>SUM(S70:S71)</f>
        <v>248806.88</v>
      </c>
      <c r="T72" s="29"/>
      <c r="U72" s="47"/>
      <c r="V72" s="47"/>
      <c r="W72" s="47"/>
      <c r="X72" s="47"/>
      <c r="Y72" s="23">
        <f>SUM(Y70:Y71)</f>
        <v>257222.16</v>
      </c>
      <c r="AA72" s="47"/>
      <c r="AB72" s="47"/>
      <c r="AC72" s="47"/>
      <c r="AD72" s="47"/>
      <c r="AE72" s="23">
        <f>SUM(AE70:AE71)</f>
        <v>0</v>
      </c>
      <c r="AG72" s="47"/>
      <c r="AH72" s="47"/>
      <c r="AI72" s="47"/>
      <c r="AJ72" s="47"/>
      <c r="AK72" s="23">
        <f>SUM(AK70:AK71)</f>
        <v>0</v>
      </c>
      <c r="AM72" s="47"/>
      <c r="AN72" s="47"/>
      <c r="AO72" s="47"/>
      <c r="AP72" s="47"/>
      <c r="AQ72" s="23">
        <f>SUM(AQ70:AQ71)</f>
        <v>0</v>
      </c>
    </row>
    <row r="73" spans="1:43" s="26" customFormat="1" x14ac:dyDescent="0.25">
      <c r="B73" s="47"/>
      <c r="C73" s="47"/>
      <c r="D73" s="47"/>
      <c r="E73" s="47"/>
      <c r="I73" s="47"/>
      <c r="J73" s="47"/>
      <c r="K73" s="47"/>
      <c r="L73" s="47"/>
      <c r="O73" s="47"/>
      <c r="P73" s="47"/>
      <c r="Q73" s="47"/>
      <c r="R73" s="47"/>
      <c r="U73" s="47"/>
      <c r="V73" s="47"/>
      <c r="W73" s="47"/>
      <c r="X73" s="47"/>
      <c r="AA73" s="47"/>
      <c r="AB73" s="47"/>
      <c r="AC73" s="47"/>
      <c r="AD73" s="47"/>
      <c r="AG73" s="47"/>
      <c r="AH73" s="47"/>
      <c r="AI73" s="47"/>
      <c r="AJ73" s="47"/>
      <c r="AM73" s="47"/>
      <c r="AN73" s="47"/>
      <c r="AO73" s="47"/>
      <c r="AP73" s="47"/>
    </row>
    <row r="74" spans="1:43" ht="45" x14ac:dyDescent="0.25">
      <c r="A74" s="9" t="s">
        <v>48</v>
      </c>
      <c r="B74" s="10" t="s">
        <v>7</v>
      </c>
      <c r="C74" s="10" t="s">
        <v>8</v>
      </c>
      <c r="D74" s="10" t="s">
        <v>9</v>
      </c>
      <c r="E74" s="10" t="s">
        <v>10</v>
      </c>
      <c r="I74" s="76" t="s">
        <v>7</v>
      </c>
      <c r="J74" s="76" t="s">
        <v>8</v>
      </c>
      <c r="K74" s="76" t="s">
        <v>9</v>
      </c>
      <c r="L74" s="76" t="s">
        <v>10</v>
      </c>
      <c r="M74" s="77" t="s">
        <v>11</v>
      </c>
      <c r="O74" s="76" t="s">
        <v>7</v>
      </c>
      <c r="P74" s="76" t="s">
        <v>8</v>
      </c>
      <c r="Q74" s="76" t="s">
        <v>9</v>
      </c>
      <c r="R74" s="76" t="s">
        <v>10</v>
      </c>
      <c r="S74" s="77" t="s">
        <v>11</v>
      </c>
      <c r="U74" s="33" t="s">
        <v>7</v>
      </c>
      <c r="V74" s="11" t="s">
        <v>8</v>
      </c>
      <c r="W74" s="11" t="s">
        <v>9</v>
      </c>
      <c r="X74" s="11" t="s">
        <v>10</v>
      </c>
      <c r="Y74" s="12" t="s">
        <v>11</v>
      </c>
      <c r="AA74" s="33" t="s">
        <v>7</v>
      </c>
      <c r="AB74" s="11" t="s">
        <v>8</v>
      </c>
      <c r="AC74" s="11" t="s">
        <v>9</v>
      </c>
      <c r="AD74" s="11" t="s">
        <v>10</v>
      </c>
      <c r="AE74" s="12" t="s">
        <v>11</v>
      </c>
      <c r="AG74" s="33" t="s">
        <v>7</v>
      </c>
      <c r="AH74" s="11" t="s">
        <v>8</v>
      </c>
      <c r="AI74" s="11" t="s">
        <v>9</v>
      </c>
      <c r="AJ74" s="11" t="s">
        <v>10</v>
      </c>
      <c r="AK74" s="12" t="s">
        <v>11</v>
      </c>
      <c r="AM74" s="33" t="s">
        <v>7</v>
      </c>
      <c r="AN74" s="11" t="s">
        <v>8</v>
      </c>
      <c r="AO74" s="11" t="s">
        <v>9</v>
      </c>
      <c r="AP74" s="11" t="s">
        <v>10</v>
      </c>
      <c r="AQ74" s="12" t="s">
        <v>11</v>
      </c>
    </row>
    <row r="75" spans="1:43" x14ac:dyDescent="0.25">
      <c r="A75" s="13" t="s">
        <v>66</v>
      </c>
      <c r="B75" s="14"/>
      <c r="C75" s="14"/>
      <c r="D75" s="14"/>
      <c r="E75" s="15"/>
      <c r="I75" s="16">
        <v>19.079999999999998</v>
      </c>
      <c r="J75" s="16">
        <v>21</v>
      </c>
      <c r="K75" s="16">
        <v>21.45</v>
      </c>
      <c r="L75" s="16">
        <v>23.69</v>
      </c>
      <c r="M75" s="69"/>
      <c r="O75" s="16">
        <v>19.72</v>
      </c>
      <c r="P75" s="16">
        <v>21.71</v>
      </c>
      <c r="Q75" s="16">
        <v>22.18</v>
      </c>
      <c r="R75" s="16">
        <v>24.49</v>
      </c>
      <c r="S75" s="69"/>
      <c r="U75" s="16">
        <f t="shared" ref="U75:X75" si="82">ROUND(O75*1.0338,2)</f>
        <v>20.39</v>
      </c>
      <c r="V75" s="16">
        <f t="shared" si="82"/>
        <v>22.44</v>
      </c>
      <c r="W75" s="16">
        <f t="shared" si="82"/>
        <v>22.93</v>
      </c>
      <c r="X75" s="16">
        <f t="shared" si="82"/>
        <v>25.32</v>
      </c>
      <c r="Y75" s="69"/>
      <c r="AA75" s="1"/>
      <c r="AB75" s="1"/>
      <c r="AC75" s="1"/>
      <c r="AD75" s="1"/>
      <c r="AE75" s="69"/>
      <c r="AG75" s="16">
        <f t="shared" ref="AG75:AJ75" si="83">ROUND(AA75*1.0357,2)</f>
        <v>0</v>
      </c>
      <c r="AH75" s="16">
        <f t="shared" si="83"/>
        <v>0</v>
      </c>
      <c r="AI75" s="16">
        <f t="shared" si="83"/>
        <v>0</v>
      </c>
      <c r="AJ75" s="16">
        <f t="shared" si="83"/>
        <v>0</v>
      </c>
      <c r="AK75" s="69"/>
      <c r="AM75" s="18">
        <f t="shared" ref="AM75:AP75" si="84">ROUND(AA75*1.0338,2)</f>
        <v>0</v>
      </c>
      <c r="AN75" s="18">
        <f t="shared" si="84"/>
        <v>0</v>
      </c>
      <c r="AO75" s="18">
        <f t="shared" si="84"/>
        <v>0</v>
      </c>
      <c r="AP75" s="18">
        <f t="shared" si="84"/>
        <v>0</v>
      </c>
      <c r="AQ75" s="69"/>
    </row>
    <row r="76" spans="1:43" x14ac:dyDescent="0.25">
      <c r="A76" s="35" t="s">
        <v>49</v>
      </c>
      <c r="B76" s="20">
        <v>2976</v>
      </c>
      <c r="C76" s="21"/>
      <c r="D76" s="21"/>
      <c r="E76" s="21"/>
      <c r="I76" s="22">
        <v>56782.079999999994</v>
      </c>
      <c r="J76" s="22"/>
      <c r="K76" s="22"/>
      <c r="L76" s="22"/>
      <c r="M76" s="23">
        <v>56782.079999999994</v>
      </c>
      <c r="O76" s="22">
        <f>+B76*$O$75</f>
        <v>58686.719999999994</v>
      </c>
      <c r="P76" s="22"/>
      <c r="Q76" s="22"/>
      <c r="R76" s="22"/>
      <c r="S76" s="23">
        <f>+SUM(O76:R76)</f>
        <v>58686.719999999994</v>
      </c>
      <c r="U76" s="22">
        <f>+B76*$U$75</f>
        <v>60680.639999999999</v>
      </c>
      <c r="V76" s="22"/>
      <c r="W76" s="22"/>
      <c r="X76" s="22"/>
      <c r="Y76" s="23">
        <f>+SUM(U76:X76)</f>
        <v>60680.639999999999</v>
      </c>
      <c r="AA76" s="22">
        <f>+B76*$AA$75</f>
        <v>0</v>
      </c>
      <c r="AB76" s="22"/>
      <c r="AC76" s="22"/>
      <c r="AD76" s="22"/>
      <c r="AE76" s="23">
        <f>+SUM(AA76:AD76)</f>
        <v>0</v>
      </c>
      <c r="AG76" s="22">
        <f>+B76*$AG$75</f>
        <v>0</v>
      </c>
      <c r="AH76" s="22"/>
      <c r="AI76" s="22"/>
      <c r="AJ76" s="22"/>
      <c r="AK76" s="23">
        <f>+SUM(AG76:AJ76)</f>
        <v>0</v>
      </c>
      <c r="AM76" s="22">
        <f>B76*$AM$75</f>
        <v>0</v>
      </c>
      <c r="AN76" s="22"/>
      <c r="AO76" s="22"/>
      <c r="AP76" s="22"/>
      <c r="AQ76" s="23">
        <f>+SUM(AM76:AP76)</f>
        <v>0</v>
      </c>
    </row>
    <row r="77" spans="1:43" x14ac:dyDescent="0.25">
      <c r="A77" s="19" t="s">
        <v>50</v>
      </c>
      <c r="B77" s="21">
        <v>744</v>
      </c>
      <c r="C77" s="21">
        <v>1872</v>
      </c>
      <c r="D77" s="21">
        <v>1984</v>
      </c>
      <c r="E77" s="21">
        <v>936</v>
      </c>
      <c r="I77" s="22">
        <v>14195.519999999999</v>
      </c>
      <c r="J77" s="22">
        <v>39312</v>
      </c>
      <c r="K77" s="22">
        <v>42556.799999999996</v>
      </c>
      <c r="L77" s="22">
        <v>22173.84</v>
      </c>
      <c r="M77" s="23">
        <v>118238.15999999999</v>
      </c>
      <c r="O77" s="22">
        <f>+B77*$O$75</f>
        <v>14671.679999999998</v>
      </c>
      <c r="P77" s="22">
        <f>+C77*$P$75</f>
        <v>40641.120000000003</v>
      </c>
      <c r="Q77" s="22">
        <f>+D77*$Q$75</f>
        <v>44005.120000000003</v>
      </c>
      <c r="R77" s="22">
        <f>+E77*$R$75</f>
        <v>22922.639999999999</v>
      </c>
      <c r="S77" s="23">
        <f>+SUM(O77:R77)</f>
        <v>122240.56000000001</v>
      </c>
      <c r="U77" s="22">
        <f>+B77*$U$75</f>
        <v>15170.16</v>
      </c>
      <c r="V77" s="22">
        <f>C77*$V$75</f>
        <v>42007.68</v>
      </c>
      <c r="W77" s="22">
        <f>D77*$W$75</f>
        <v>45493.120000000003</v>
      </c>
      <c r="X77" s="22">
        <f>E77*$X$75</f>
        <v>23699.52</v>
      </c>
      <c r="Y77" s="23">
        <f>+SUM(U77:X77)</f>
        <v>126370.48</v>
      </c>
      <c r="AA77" s="22">
        <f>+B77*$AA$75</f>
        <v>0</v>
      </c>
      <c r="AB77" s="22">
        <f>C77*$AB$75</f>
        <v>0</v>
      </c>
      <c r="AC77" s="22">
        <f>D77*$AC$75</f>
        <v>0</v>
      </c>
      <c r="AD77" s="22">
        <f>E77*$AD$75</f>
        <v>0</v>
      </c>
      <c r="AE77" s="23">
        <f>+SUM(AA77:AD77)</f>
        <v>0</v>
      </c>
      <c r="AG77" s="22">
        <f>+B77*$AG$75</f>
        <v>0</v>
      </c>
      <c r="AH77" s="22">
        <f>C77*$AH$75</f>
        <v>0</v>
      </c>
      <c r="AI77" s="22">
        <f>D77*$AI$75</f>
        <v>0</v>
      </c>
      <c r="AJ77" s="22">
        <f>E77*$AJ$75</f>
        <v>0</v>
      </c>
      <c r="AK77" s="23">
        <f>+SUM(AG77:AJ77)</f>
        <v>0</v>
      </c>
      <c r="AM77" s="22">
        <f>B77*$AM$75</f>
        <v>0</v>
      </c>
      <c r="AN77" s="22">
        <f>C77*$AN$75</f>
        <v>0</v>
      </c>
      <c r="AO77" s="22">
        <f>D77*$AO$75</f>
        <v>0</v>
      </c>
      <c r="AP77" s="22">
        <f>E77*$AP$75</f>
        <v>0</v>
      </c>
      <c r="AQ77" s="23">
        <f>+SUM(AM77:AP77)</f>
        <v>0</v>
      </c>
    </row>
    <row r="78" spans="1:43" x14ac:dyDescent="0.25">
      <c r="A78" s="24"/>
      <c r="B78" s="25">
        <f>SUM(B76:B77)</f>
        <v>3720</v>
      </c>
      <c r="C78" s="25">
        <f>SUM(C77)</f>
        <v>1872</v>
      </c>
      <c r="D78" s="25">
        <f>SUM(D77)</f>
        <v>1984</v>
      </c>
      <c r="E78" s="25">
        <f>SUM(E77)</f>
        <v>936</v>
      </c>
      <c r="F78" s="26"/>
      <c r="H78" s="29"/>
      <c r="I78" s="28"/>
      <c r="J78" s="28"/>
      <c r="K78" s="28"/>
      <c r="L78" s="36"/>
      <c r="M78" s="23">
        <v>175020.24</v>
      </c>
      <c r="N78" s="29"/>
      <c r="O78" s="28"/>
      <c r="P78" s="28"/>
      <c r="Q78" s="28"/>
      <c r="R78" s="36"/>
      <c r="S78" s="23">
        <f>SUM(S75:S77)</f>
        <v>180927.28</v>
      </c>
      <c r="T78" s="29"/>
      <c r="U78" s="28"/>
      <c r="V78" s="28"/>
      <c r="W78" s="28"/>
      <c r="X78" s="36"/>
      <c r="Y78" s="23">
        <f>SUM(Y75:Y77)</f>
        <v>187051.12</v>
      </c>
      <c r="AA78" s="28"/>
      <c r="AB78" s="28"/>
      <c r="AC78" s="28"/>
      <c r="AD78" s="36"/>
      <c r="AE78" s="23">
        <f>SUM(AE75:AE77)</f>
        <v>0</v>
      </c>
      <c r="AG78" s="28"/>
      <c r="AH78" s="28"/>
      <c r="AI78" s="28"/>
      <c r="AJ78" s="36"/>
      <c r="AK78" s="23">
        <f>SUM(AK75:AK77)</f>
        <v>0</v>
      </c>
      <c r="AM78" s="28"/>
      <c r="AN78" s="28"/>
      <c r="AO78" s="28"/>
      <c r="AP78" s="36"/>
      <c r="AQ78" s="23">
        <f>SUM(AQ75:AQ77)</f>
        <v>0</v>
      </c>
    </row>
    <row r="79" spans="1:43" s="26" customFormat="1" x14ac:dyDescent="0.25">
      <c r="A79" s="30"/>
      <c r="B79" s="31"/>
      <c r="C79" s="31"/>
      <c r="D79" s="31"/>
      <c r="E79" s="31"/>
      <c r="I79" s="31"/>
      <c r="J79" s="31"/>
      <c r="K79" s="31"/>
      <c r="L79" s="31"/>
      <c r="M79" s="34"/>
      <c r="O79" s="31"/>
      <c r="P79" s="31"/>
      <c r="Q79" s="31"/>
      <c r="R79" s="31"/>
      <c r="S79" s="34"/>
      <c r="U79" s="31"/>
      <c r="V79" s="31"/>
      <c r="W79" s="31"/>
      <c r="X79" s="31"/>
      <c r="Y79" s="34"/>
      <c r="AA79" s="31"/>
      <c r="AB79" s="31"/>
      <c r="AC79" s="31"/>
      <c r="AD79" s="31"/>
      <c r="AE79" s="34"/>
      <c r="AG79" s="31"/>
      <c r="AH79" s="31"/>
      <c r="AI79" s="31"/>
      <c r="AJ79" s="31"/>
      <c r="AK79" s="34"/>
      <c r="AM79" s="31"/>
      <c r="AN79" s="31"/>
      <c r="AO79" s="31"/>
      <c r="AP79" s="31"/>
      <c r="AQ79" s="34"/>
    </row>
    <row r="80" spans="1:43" ht="45" x14ac:dyDescent="0.25">
      <c r="A80" s="9" t="s">
        <v>51</v>
      </c>
      <c r="B80" s="10" t="s">
        <v>7</v>
      </c>
      <c r="C80" s="10" t="s">
        <v>8</v>
      </c>
      <c r="D80" s="10" t="s">
        <v>9</v>
      </c>
      <c r="E80" s="10" t="s">
        <v>10</v>
      </c>
      <c r="I80" s="76" t="s">
        <v>7</v>
      </c>
      <c r="J80" s="76" t="s">
        <v>8</v>
      </c>
      <c r="K80" s="76" t="s">
        <v>9</v>
      </c>
      <c r="L80" s="76" t="s">
        <v>10</v>
      </c>
      <c r="M80" s="77" t="s">
        <v>11</v>
      </c>
      <c r="O80" s="76" t="s">
        <v>7</v>
      </c>
      <c r="P80" s="76" t="s">
        <v>8</v>
      </c>
      <c r="Q80" s="76" t="s">
        <v>9</v>
      </c>
      <c r="R80" s="76" t="s">
        <v>10</v>
      </c>
      <c r="S80" s="77" t="s">
        <v>11</v>
      </c>
      <c r="U80" s="33" t="s">
        <v>7</v>
      </c>
      <c r="V80" s="11" t="s">
        <v>8</v>
      </c>
      <c r="W80" s="11" t="s">
        <v>9</v>
      </c>
      <c r="X80" s="11" t="s">
        <v>10</v>
      </c>
      <c r="Y80" s="12" t="s">
        <v>11</v>
      </c>
      <c r="AA80" s="33" t="s">
        <v>7</v>
      </c>
      <c r="AB80" s="11" t="s">
        <v>8</v>
      </c>
      <c r="AC80" s="11" t="s">
        <v>9</v>
      </c>
      <c r="AD80" s="11" t="s">
        <v>10</v>
      </c>
      <c r="AE80" s="12" t="s">
        <v>11</v>
      </c>
      <c r="AG80" s="33" t="s">
        <v>7</v>
      </c>
      <c r="AH80" s="11" t="s">
        <v>8</v>
      </c>
      <c r="AI80" s="11" t="s">
        <v>9</v>
      </c>
      <c r="AJ80" s="11" t="s">
        <v>10</v>
      </c>
      <c r="AK80" s="12" t="s">
        <v>11</v>
      </c>
      <c r="AM80" s="33" t="s">
        <v>7</v>
      </c>
      <c r="AN80" s="11" t="s">
        <v>8</v>
      </c>
      <c r="AO80" s="11" t="s">
        <v>9</v>
      </c>
      <c r="AP80" s="11" t="s">
        <v>10</v>
      </c>
      <c r="AQ80" s="12" t="s">
        <v>11</v>
      </c>
    </row>
    <row r="81" spans="1:43" x14ac:dyDescent="0.25">
      <c r="A81" s="13" t="s">
        <v>63</v>
      </c>
      <c r="B81" s="70"/>
      <c r="C81" s="14"/>
      <c r="D81" s="14"/>
      <c r="E81" s="15"/>
      <c r="I81" s="16">
        <v>20.74</v>
      </c>
      <c r="J81" s="16">
        <v>22.64</v>
      </c>
      <c r="K81" s="16">
        <v>23.09</v>
      </c>
      <c r="L81" s="16">
        <v>25.29</v>
      </c>
      <c r="M81" s="68"/>
      <c r="O81" s="16">
        <v>21.44</v>
      </c>
      <c r="P81" s="16">
        <v>23.41</v>
      </c>
      <c r="Q81" s="16">
        <v>23.87</v>
      </c>
      <c r="R81" s="16">
        <v>26.14</v>
      </c>
      <c r="S81" s="68"/>
      <c r="U81" s="16">
        <f>ROUND(O81*1.0338,2)</f>
        <v>22.16</v>
      </c>
      <c r="V81" s="16">
        <f t="shared" ref="V81:X81" si="85">ROUND(P81*1.0338,2)</f>
        <v>24.2</v>
      </c>
      <c r="W81" s="16">
        <f t="shared" si="85"/>
        <v>24.68</v>
      </c>
      <c r="X81" s="16">
        <f t="shared" si="85"/>
        <v>27.02</v>
      </c>
      <c r="Y81" s="68"/>
      <c r="AA81" s="1"/>
      <c r="AB81" s="1"/>
      <c r="AC81" s="1"/>
      <c r="AD81" s="1"/>
      <c r="AE81" s="68"/>
      <c r="AG81" s="16">
        <f t="shared" ref="AG81:AI81" si="86">ROUND(AA81*1.0357,2)</f>
        <v>0</v>
      </c>
      <c r="AH81" s="16">
        <f t="shared" si="86"/>
        <v>0</v>
      </c>
      <c r="AI81" s="16">
        <f t="shared" si="86"/>
        <v>0</v>
      </c>
      <c r="AJ81" s="16">
        <f>ROUND(AD81*1.0357,2)</f>
        <v>0</v>
      </c>
      <c r="AK81" s="68"/>
      <c r="AM81" s="18">
        <f t="shared" ref="AM81:AP81" si="87">ROUND(AA81*1.0338,2)</f>
        <v>0</v>
      </c>
      <c r="AN81" s="18">
        <f t="shared" si="87"/>
        <v>0</v>
      </c>
      <c r="AO81" s="18">
        <f t="shared" si="87"/>
        <v>0</v>
      </c>
      <c r="AP81" s="18">
        <f t="shared" si="87"/>
        <v>0</v>
      </c>
      <c r="AQ81" s="68"/>
    </row>
    <row r="82" spans="1:43" x14ac:dyDescent="0.25">
      <c r="A82" s="35" t="s">
        <v>52</v>
      </c>
      <c r="B82" s="20">
        <v>2480</v>
      </c>
      <c r="C82" s="20">
        <v>1872</v>
      </c>
      <c r="D82" s="20">
        <v>1984</v>
      </c>
      <c r="E82" s="20">
        <v>936</v>
      </c>
      <c r="H82" s="29"/>
      <c r="I82" s="22">
        <v>51435.199999999997</v>
      </c>
      <c r="J82" s="22">
        <v>42382.080000000002</v>
      </c>
      <c r="K82" s="22">
        <v>45810.559999999998</v>
      </c>
      <c r="L82" s="22">
        <v>23671.439999999999</v>
      </c>
      <c r="M82" s="55">
        <v>163299.28</v>
      </c>
      <c r="N82" s="29"/>
      <c r="O82" s="22">
        <f>+B82*O81</f>
        <v>53171.200000000004</v>
      </c>
      <c r="P82" s="22">
        <f>+C82*P81</f>
        <v>43823.519999999997</v>
      </c>
      <c r="Q82" s="22">
        <f>+D82*Q81</f>
        <v>47358.080000000002</v>
      </c>
      <c r="R82" s="22">
        <f>+E82*R81</f>
        <v>24467.040000000001</v>
      </c>
      <c r="S82" s="55">
        <f>SUM(O82:R82)</f>
        <v>168819.84</v>
      </c>
      <c r="T82" s="29"/>
      <c r="U82" s="22">
        <f>B82*$U$81</f>
        <v>54956.800000000003</v>
      </c>
      <c r="V82" s="22">
        <f>C82*$V$81</f>
        <v>45302.400000000001</v>
      </c>
      <c r="W82" s="22">
        <f>D82*$W$81</f>
        <v>48965.120000000003</v>
      </c>
      <c r="X82" s="22">
        <f>E82*$X$81</f>
        <v>25290.720000000001</v>
      </c>
      <c r="Y82" s="55">
        <f>SUM(U82:X82)</f>
        <v>174515.04</v>
      </c>
      <c r="AA82" s="22">
        <f>B82*$AA$81</f>
        <v>0</v>
      </c>
      <c r="AB82" s="22">
        <f>C82*$AB$81</f>
        <v>0</v>
      </c>
      <c r="AC82" s="22">
        <f>D82*$AC$81</f>
        <v>0</v>
      </c>
      <c r="AD82" s="22">
        <f>E82*$AD$81</f>
        <v>0</v>
      </c>
      <c r="AE82" s="55">
        <f>SUM(AA82:AD82)</f>
        <v>0</v>
      </c>
      <c r="AG82" s="22">
        <f>B82*$AG$81</f>
        <v>0</v>
      </c>
      <c r="AH82" s="22">
        <f>C82*$AH$81</f>
        <v>0</v>
      </c>
      <c r="AI82" s="22">
        <f>D82*$AI$81</f>
        <v>0</v>
      </c>
      <c r="AJ82" s="22">
        <f>E82*$AJ$81</f>
        <v>0</v>
      </c>
      <c r="AK82" s="55">
        <f>SUM(AG82:AJ82)</f>
        <v>0</v>
      </c>
      <c r="AM82" s="22">
        <f>B82*$AM$81</f>
        <v>0</v>
      </c>
      <c r="AN82" s="22">
        <f>C82*$AN$81</f>
        <v>0</v>
      </c>
      <c r="AO82" s="22">
        <f>D82*$AO$81</f>
        <v>0</v>
      </c>
      <c r="AP82" s="22">
        <f>E82*$AP$81</f>
        <v>0</v>
      </c>
      <c r="AQ82" s="55">
        <f>SUM(AM82:AP82)</f>
        <v>0</v>
      </c>
    </row>
    <row r="83" spans="1:43" x14ac:dyDescent="0.25">
      <c r="I83" s="71"/>
      <c r="O83" s="71"/>
      <c r="U83" s="71"/>
      <c r="AA83" s="71"/>
      <c r="AG83" s="71"/>
      <c r="AM83" s="71"/>
    </row>
    <row r="84" spans="1:43" x14ac:dyDescent="0.25">
      <c r="I84" s="72"/>
      <c r="K84" s="13" t="s">
        <v>53</v>
      </c>
      <c r="L84" s="73"/>
      <c r="M84" s="74">
        <f>M23+M30+M40+M50+M58+M66+M72+M78+M82</f>
        <v>2674016.9999999995</v>
      </c>
      <c r="O84" s="72"/>
      <c r="Q84" s="13" t="s">
        <v>53</v>
      </c>
      <c r="R84" s="73"/>
      <c r="S84" s="74">
        <f>S23+S30+S40+S50+S58+S66+S72+S78+S82</f>
        <v>3039741.9999999995</v>
      </c>
      <c r="U84" s="72"/>
      <c r="W84" s="13" t="s">
        <v>53</v>
      </c>
      <c r="X84" s="73"/>
      <c r="Y84" s="74">
        <f>Y23+Y30+Y40+Y50+Y58+Y66+Y72+Y78+Y82</f>
        <v>3142409.24</v>
      </c>
      <c r="AA84" s="72"/>
      <c r="AC84" s="13" t="s">
        <v>53</v>
      </c>
      <c r="AD84" s="73"/>
      <c r="AE84" s="74">
        <f>AE23+AE30+AE40+AE50+AE58+AE66+AE72+AE78+AE82</f>
        <v>0</v>
      </c>
      <c r="AG84" s="72"/>
      <c r="AI84" s="13" t="s">
        <v>54</v>
      </c>
      <c r="AJ84" s="73"/>
      <c r="AK84" s="74">
        <f>AK23+AK30+AK40+AK50+AK58+AK66+AK72+AK78+AK82</f>
        <v>0</v>
      </c>
      <c r="AM84" s="72"/>
      <c r="AO84" s="13" t="s">
        <v>53</v>
      </c>
      <c r="AP84" s="73"/>
      <c r="AQ84" s="74">
        <f>AQ23+AQ30+AQ40+AQ50+AQ58+AQ66+AQ72+AQ78+AQ82</f>
        <v>0</v>
      </c>
    </row>
    <row r="85" spans="1:43" x14ac:dyDescent="0.25">
      <c r="K85" s="13" t="s">
        <v>55</v>
      </c>
      <c r="L85" s="73"/>
      <c r="M85" s="74">
        <f>M84*1.21</f>
        <v>3235560.5699999994</v>
      </c>
      <c r="Q85" s="13" t="s">
        <v>55</v>
      </c>
      <c r="R85" s="73"/>
      <c r="S85" s="74">
        <f>S84*1.21</f>
        <v>3678087.8199999994</v>
      </c>
      <c r="W85" s="13" t="s">
        <v>55</v>
      </c>
      <c r="X85" s="73"/>
      <c r="Y85" s="74">
        <f>Y84*1.21</f>
        <v>3802315.1804</v>
      </c>
      <c r="AC85" s="13" t="s">
        <v>55</v>
      </c>
      <c r="AD85" s="73"/>
      <c r="AE85" s="74">
        <f>AE84*1.21</f>
        <v>0</v>
      </c>
      <c r="AI85" s="13" t="s">
        <v>55</v>
      </c>
      <c r="AJ85" s="73"/>
      <c r="AK85" s="74">
        <f>AK84*1.21</f>
        <v>0</v>
      </c>
      <c r="AO85" s="13" t="s">
        <v>55</v>
      </c>
      <c r="AP85" s="73"/>
      <c r="AQ85" s="74">
        <f>AQ84*1.21</f>
        <v>0</v>
      </c>
    </row>
  </sheetData>
  <sheetProtection algorithmName="SHA-512" hashValue="9aGo5ngUvNpuIRIemRiXbsHJ4aH7wkNJXwDU6MFLZAH1Kn85v3RN2YsZ59hRW/qTeJaO5yiTkOo9xaoLfD2hoQ==" saltValue="Samk7gT3J8b/8I68OaZsQg==" spinCount="100000" sheet="1" objects="1" scenarios="1"/>
  <mergeCells count="18">
    <mergeCell ref="O13:S13"/>
    <mergeCell ref="U13:Y13"/>
    <mergeCell ref="AA13:AE13"/>
    <mergeCell ref="AG13:AK13"/>
    <mergeCell ref="B13:F13"/>
    <mergeCell ref="AM13:AQ13"/>
    <mergeCell ref="I8:M8"/>
    <mergeCell ref="I11:M11"/>
    <mergeCell ref="I13:M13"/>
    <mergeCell ref="AM11:AQ11"/>
    <mergeCell ref="O8:S8"/>
    <mergeCell ref="U8:Y8"/>
    <mergeCell ref="AA8:AE8"/>
    <mergeCell ref="AG8:AK8"/>
    <mergeCell ref="O11:S11"/>
    <mergeCell ref="U11:Y11"/>
    <mergeCell ref="AA11:AE11"/>
    <mergeCell ref="AG11:AK11"/>
  </mergeCells>
  <pageMargins left="0.70866141732283472" right="0.70866141732283472" top="0.74803149606299213" bottom="0.74803149606299213" header="0.31496062992125984" footer="0.31496062992125984"/>
  <pageSetup paperSize="8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OFERTA ECONÒMICA</vt:lpstr>
      <vt:lpstr>'OFERTA ECONÒMICA'!Àrea_d'impressió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Martínez Gamiz</dc:creator>
  <cp:lastModifiedBy>Xavier Martínez Gamiz</cp:lastModifiedBy>
  <cp:lastPrinted>2023-08-29T11:15:57Z</cp:lastPrinted>
  <dcterms:created xsi:type="dcterms:W3CDTF">2023-07-27T09:13:07Z</dcterms:created>
  <dcterms:modified xsi:type="dcterms:W3CDTF">2023-08-31T07:36:11Z</dcterms:modified>
</cp:coreProperties>
</file>