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827"/>
  <workbookPr defaultThemeVersion="124226"/>
  <mc:AlternateContent xmlns:mc="http://schemas.openxmlformats.org/markup-compatibility/2006">
    <mc:Choice Requires="x15">
      <x15ac:absPath xmlns:x15ac="http://schemas.microsoft.com/office/spreadsheetml/2010/11/ac" url="https://fgccat-my.sharepoint.com/personal/abeascoechea_fgc_cat/Documents/Desktop/18 DEPENDÈNCIES FGC/LICITACIÓ 13 CAMBRES/AMIDAMENTS/"/>
    </mc:Choice>
  </mc:AlternateContent>
  <xr:revisionPtr revIDLastSave="3" documentId="8_{2D5C9B73-7ED9-4B3C-AACF-DA60B39FAB09}" xr6:coauthVersionLast="47" xr6:coauthVersionMax="47" xr10:uidLastSave="{CE7A65F1-3E92-460F-8983-BF51D9700B1E}"/>
  <bookViews>
    <workbookView xWindow="-98" yWindow="-98" windowWidth="20715" windowHeight="13276" tabRatio="752" activeTab="11" xr2:uid="{00000000-000D-0000-FFFF-FFFF00000000}"/>
  </bookViews>
  <sheets>
    <sheet name="CORNELLÀ" sheetId="13" r:id="rId1"/>
    <sheet name="IDELFONS CERDÀ" sheetId="15" r:id="rId2"/>
    <sheet name="ALMEDA" sheetId="1" r:id="rId3"/>
    <sheet name="SANT JOSEP" sheetId="19" r:id="rId4"/>
    <sheet name="RUBI" sheetId="18" r:id="rId5"/>
    <sheet name="TERRASSA" sheetId="21" r:id="rId6"/>
    <sheet name="MUNTANER" sheetId="22" r:id="rId7"/>
    <sheet name="REINA ELISENDA" sheetId="16" r:id="rId8"/>
    <sheet name="BELLATERRA" sheetId="12" r:id="rId9"/>
    <sheet name="PLAÇA MOLINA" sheetId="17" r:id="rId10"/>
    <sheet name="SARRIÀ" sheetId="20" r:id="rId11"/>
    <sheet name="RESUM PRESSUPOST" sheetId="8" r:id="rId12"/>
  </sheets>
  <definedNames>
    <definedName name="_xlnm.Print_Area" localSheetId="2">ALMEDA!$A$1:$I$319</definedName>
    <definedName name="_xlnm.Print_Area" localSheetId="8">BELLATERRA!$A$1:$H$330</definedName>
    <definedName name="_xlnm.Print_Area" localSheetId="0">CORNELLÀ!$A$1:$I$319</definedName>
    <definedName name="_xlnm.Print_Area" localSheetId="1">'IDELFONS CERDÀ'!$A$1:$H$334</definedName>
    <definedName name="_xlnm.Print_Area" localSheetId="6">MUNTANER!$A$1:$I$323</definedName>
    <definedName name="_xlnm.Print_Area" localSheetId="9">'PLAÇA MOLINA'!$A$1:$H$334</definedName>
    <definedName name="_xlnm.Print_Area" localSheetId="7">'REINA ELISENDA'!$A:$H</definedName>
    <definedName name="_xlnm.Print_Area" localSheetId="4">RUBI!$A$1:$H$330</definedName>
    <definedName name="_xlnm.Print_Area" localSheetId="3">'SANT JOSEP'!$A:$H</definedName>
    <definedName name="_xlnm.Print_Area" localSheetId="10">SARRIÀ!$A:$H</definedName>
    <definedName name="_xlnm.Print_Area" localSheetId="5">TERRASSA!$A$1:$H$330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G9" i="8" l="1"/>
  <c r="G11" i="8"/>
  <c r="I330" i="1"/>
  <c r="I329" i="1"/>
  <c r="I328" i="1"/>
  <c r="I327" i="1"/>
  <c r="I326" i="1"/>
  <c r="I325" i="1"/>
  <c r="I324" i="1"/>
  <c r="I323" i="1"/>
  <c r="I322" i="1"/>
  <c r="H348" i="15"/>
  <c r="H347" i="15"/>
  <c r="H346" i="15"/>
  <c r="H345" i="15"/>
  <c r="H344" i="15"/>
  <c r="H343" i="15"/>
  <c r="H342" i="15"/>
  <c r="H341" i="15"/>
  <c r="H340" i="15"/>
  <c r="G12" i="8" l="1"/>
  <c r="G13" i="8"/>
  <c r="I332" i="22"/>
  <c r="I331" i="22"/>
  <c r="I330" i="22"/>
  <c r="I329" i="22"/>
  <c r="I328" i="22"/>
  <c r="I327" i="22"/>
  <c r="I326" i="22"/>
  <c r="I334" i="22"/>
  <c r="D334" i="22"/>
  <c r="I333" i="22"/>
  <c r="D333" i="22"/>
  <c r="G320" i="22"/>
  <c r="I320" i="22" s="1"/>
  <c r="G316" i="22"/>
  <c r="I316" i="22" s="1"/>
  <c r="I321" i="22" s="1"/>
  <c r="G308" i="22"/>
  <c r="I308" i="22" s="1"/>
  <c r="I304" i="22"/>
  <c r="G304" i="22"/>
  <c r="I300" i="22"/>
  <c r="G300" i="22"/>
  <c r="G295" i="22"/>
  <c r="I295" i="22" s="1"/>
  <c r="G291" i="22"/>
  <c r="I291" i="22" s="1"/>
  <c r="I287" i="22"/>
  <c r="G287" i="22"/>
  <c r="I283" i="22"/>
  <c r="G283" i="22"/>
  <c r="G279" i="22"/>
  <c r="I279" i="22" s="1"/>
  <c r="G275" i="22"/>
  <c r="I275" i="22" s="1"/>
  <c r="I271" i="22"/>
  <c r="G271" i="22"/>
  <c r="I267" i="22"/>
  <c r="G267" i="22"/>
  <c r="G260" i="22"/>
  <c r="I260" i="22" s="1"/>
  <c r="I256" i="22"/>
  <c r="G256" i="22"/>
  <c r="G252" i="22"/>
  <c r="I252" i="22" s="1"/>
  <c r="G248" i="22"/>
  <c r="I248" i="22" s="1"/>
  <c r="G244" i="22"/>
  <c r="I244" i="22" s="1"/>
  <c r="I240" i="22"/>
  <c r="G240" i="22"/>
  <c r="I233" i="22"/>
  <c r="G233" i="22"/>
  <c r="G229" i="22"/>
  <c r="I229" i="22" s="1"/>
  <c r="G225" i="22"/>
  <c r="I225" i="22" s="1"/>
  <c r="G221" i="22"/>
  <c r="I221" i="22" s="1"/>
  <c r="G217" i="22"/>
  <c r="I217" i="22" s="1"/>
  <c r="G213" i="22"/>
  <c r="I213" i="22" s="1"/>
  <c r="G209" i="22"/>
  <c r="I209" i="22" s="1"/>
  <c r="G205" i="22"/>
  <c r="I205" i="22" s="1"/>
  <c r="I201" i="22"/>
  <c r="G201" i="22"/>
  <c r="G197" i="22"/>
  <c r="I197" i="22" s="1"/>
  <c r="G193" i="22"/>
  <c r="I193" i="22" s="1"/>
  <c r="I234" i="22" s="1"/>
  <c r="E180" i="22"/>
  <c r="G180" i="22" s="1"/>
  <c r="I180" i="22" s="1"/>
  <c r="E169" i="22"/>
  <c r="G169" i="22" s="1"/>
  <c r="I169" i="22" s="1"/>
  <c r="I163" i="22"/>
  <c r="G163" i="22"/>
  <c r="G154" i="22"/>
  <c r="I154" i="22" s="1"/>
  <c r="G150" i="22"/>
  <c r="I150" i="22" s="1"/>
  <c r="G146" i="22"/>
  <c r="I146" i="22" s="1"/>
  <c r="I142" i="22"/>
  <c r="G142" i="22"/>
  <c r="G138" i="22"/>
  <c r="I138" i="22" s="1"/>
  <c r="G134" i="22"/>
  <c r="I134" i="22" s="1"/>
  <c r="I125" i="22"/>
  <c r="G125" i="22"/>
  <c r="E121" i="22"/>
  <c r="G121" i="22" s="1"/>
  <c r="I121" i="22" s="1"/>
  <c r="G117" i="22"/>
  <c r="I117" i="22" s="1"/>
  <c r="G113" i="22"/>
  <c r="I113" i="22" s="1"/>
  <c r="E109" i="22"/>
  <c r="G109" i="22" s="1"/>
  <c r="I109" i="22" s="1"/>
  <c r="E105" i="22"/>
  <c r="G105" i="22" s="1"/>
  <c r="I105" i="22" s="1"/>
  <c r="I97" i="22"/>
  <c r="G97" i="22"/>
  <c r="G93" i="22"/>
  <c r="I93" i="22" s="1"/>
  <c r="I89" i="22"/>
  <c r="G89" i="22"/>
  <c r="E85" i="22"/>
  <c r="G85" i="22" s="1"/>
  <c r="I85" i="22" s="1"/>
  <c r="G81" i="22"/>
  <c r="I81" i="22" s="1"/>
  <c r="G77" i="22"/>
  <c r="I77" i="22" s="1"/>
  <c r="E73" i="22"/>
  <c r="G73" i="22" s="1"/>
  <c r="I73" i="22" s="1"/>
  <c r="I65" i="22"/>
  <c r="G65" i="22"/>
  <c r="G61" i="22"/>
  <c r="I61" i="22" s="1"/>
  <c r="G58" i="22"/>
  <c r="I58" i="22" s="1"/>
  <c r="I54" i="22"/>
  <c r="I50" i="22"/>
  <c r="G50" i="22"/>
  <c r="G46" i="22"/>
  <c r="I46" i="22" s="1"/>
  <c r="G41" i="22"/>
  <c r="I41" i="22" s="1"/>
  <c r="G40" i="22"/>
  <c r="I40" i="22" s="1"/>
  <c r="I39" i="22"/>
  <c r="G39" i="22"/>
  <c r="G38" i="22"/>
  <c r="I38" i="22" s="1"/>
  <c r="I42" i="22" s="1"/>
  <c r="E34" i="22"/>
  <c r="G34" i="22" s="1"/>
  <c r="I34" i="22" s="1"/>
  <c r="I30" i="22"/>
  <c r="G30" i="22"/>
  <c r="G26" i="22"/>
  <c r="I26" i="22" s="1"/>
  <c r="I22" i="22"/>
  <c r="G22" i="22"/>
  <c r="G18" i="22"/>
  <c r="I18" i="22" s="1"/>
  <c r="I14" i="22"/>
  <c r="H14" i="22"/>
  <c r="G14" i="22"/>
  <c r="G9" i="22"/>
  <c r="I9" i="22" s="1"/>
  <c r="H5" i="22"/>
  <c r="G5" i="22"/>
  <c r="I5" i="22" s="1"/>
  <c r="I336" i="22" l="1"/>
  <c r="I338" i="22" s="1"/>
  <c r="I98" i="22"/>
  <c r="I155" i="22"/>
  <c r="I181" i="22"/>
  <c r="I309" i="22"/>
  <c r="I66" i="22"/>
  <c r="I127" i="22"/>
  <c r="I261" i="22"/>
  <c r="I337" i="22" l="1"/>
  <c r="I339" i="22" s="1"/>
  <c r="G10" i="8" l="1"/>
  <c r="G8" i="8"/>
  <c r="G7" i="8"/>
  <c r="G6" i="8"/>
  <c r="G3" i="8"/>
  <c r="H331" i="20"/>
  <c r="H330" i="20"/>
  <c r="H329" i="20"/>
  <c r="H328" i="20"/>
  <c r="H327" i="20"/>
  <c r="H326" i="20"/>
  <c r="H334" i="20"/>
  <c r="H333" i="20"/>
  <c r="H332" i="20"/>
  <c r="H344" i="17"/>
  <c r="H343" i="17"/>
  <c r="H342" i="17"/>
  <c r="H341" i="17"/>
  <c r="H340" i="17"/>
  <c r="H339" i="17"/>
  <c r="H347" i="17"/>
  <c r="H346" i="17"/>
  <c r="H345" i="17"/>
  <c r="H327" i="16"/>
  <c r="H326" i="16"/>
  <c r="H325" i="16"/>
  <c r="H324" i="16"/>
  <c r="H323" i="16"/>
  <c r="H322" i="16"/>
  <c r="C322" i="16"/>
  <c r="C323" i="16"/>
  <c r="C324" i="16"/>
  <c r="C325" i="16"/>
  <c r="C326" i="16"/>
  <c r="C327" i="16"/>
  <c r="C328" i="16"/>
  <c r="H330" i="16"/>
  <c r="C330" i="16"/>
  <c r="H329" i="16"/>
  <c r="C329" i="16"/>
  <c r="H328" i="16"/>
  <c r="H343" i="12"/>
  <c r="C343" i="12"/>
  <c r="H342" i="12"/>
  <c r="C342" i="12"/>
  <c r="H341" i="12"/>
  <c r="C341" i="12"/>
  <c r="H340" i="12"/>
  <c r="C340" i="12"/>
  <c r="H339" i="12"/>
  <c r="C339" i="12"/>
  <c r="H338" i="12"/>
  <c r="C338" i="12"/>
  <c r="H337" i="12"/>
  <c r="C337" i="12"/>
  <c r="H336" i="12"/>
  <c r="C336" i="12"/>
  <c r="H335" i="12"/>
  <c r="H345" i="12" s="1"/>
  <c r="C335" i="12"/>
  <c r="H341" i="21"/>
  <c r="H340" i="21"/>
  <c r="H339" i="21"/>
  <c r="H338" i="21"/>
  <c r="H337" i="21"/>
  <c r="H336" i="21"/>
  <c r="H335" i="21"/>
  <c r="C335" i="21"/>
  <c r="C336" i="21"/>
  <c r="C337" i="21"/>
  <c r="C338" i="21"/>
  <c r="C339" i="21"/>
  <c r="C340" i="21"/>
  <c r="C341" i="21"/>
  <c r="C343" i="21"/>
  <c r="C342" i="21"/>
  <c r="H340" i="18"/>
  <c r="H345" i="18" s="1"/>
  <c r="H341" i="18"/>
  <c r="H339" i="18"/>
  <c r="H338" i="18"/>
  <c r="H337" i="18"/>
  <c r="H336" i="18"/>
  <c r="H335" i="18"/>
  <c r="C341" i="18"/>
  <c r="C340" i="18"/>
  <c r="C339" i="18"/>
  <c r="C338" i="18"/>
  <c r="C337" i="18"/>
  <c r="C336" i="18"/>
  <c r="C335" i="18"/>
  <c r="H343" i="18"/>
  <c r="C343" i="18"/>
  <c r="H342" i="18"/>
  <c r="C342" i="18"/>
  <c r="H325" i="19"/>
  <c r="H326" i="19"/>
  <c r="H327" i="19"/>
  <c r="H329" i="19"/>
  <c r="H328" i="19"/>
  <c r="H330" i="19"/>
  <c r="H331" i="19"/>
  <c r="H332" i="19"/>
  <c r="H333" i="19"/>
  <c r="C333" i="19"/>
  <c r="C332" i="19"/>
  <c r="C331" i="19"/>
  <c r="C330" i="19"/>
  <c r="C329" i="19"/>
  <c r="C328" i="19"/>
  <c r="C327" i="19"/>
  <c r="C326" i="19"/>
  <c r="C325" i="19"/>
  <c r="D330" i="1"/>
  <c r="D329" i="1"/>
  <c r="D328" i="1"/>
  <c r="D327" i="1"/>
  <c r="D326" i="1"/>
  <c r="D325" i="1"/>
  <c r="D324" i="1"/>
  <c r="D323" i="1"/>
  <c r="D322" i="1"/>
  <c r="C348" i="15"/>
  <c r="C347" i="15"/>
  <c r="C345" i="15"/>
  <c r="C344" i="15"/>
  <c r="C343" i="15"/>
  <c r="C342" i="15"/>
  <c r="C341" i="15"/>
  <c r="C340" i="15"/>
  <c r="C346" i="15"/>
  <c r="I335" i="13"/>
  <c r="I334" i="13"/>
  <c r="I333" i="13"/>
  <c r="I323" i="13"/>
  <c r="I324" i="13"/>
  <c r="I325" i="13"/>
  <c r="I326" i="13"/>
  <c r="I327" i="13"/>
  <c r="I328" i="13"/>
  <c r="I329" i="13"/>
  <c r="I330" i="13"/>
  <c r="D323" i="13"/>
  <c r="D324" i="13"/>
  <c r="D325" i="13"/>
  <c r="D326" i="13"/>
  <c r="D327" i="13"/>
  <c r="D328" i="13"/>
  <c r="D329" i="13"/>
  <c r="D330" i="13"/>
  <c r="I322" i="13"/>
  <c r="D322" i="13"/>
  <c r="F329" i="21"/>
  <c r="H329" i="21" s="1"/>
  <c r="F325" i="21"/>
  <c r="H325" i="21" s="1"/>
  <c r="F317" i="21"/>
  <c r="H317" i="21" s="1"/>
  <c r="F313" i="21"/>
  <c r="H313" i="21" s="1"/>
  <c r="H309" i="21"/>
  <c r="F309" i="21"/>
  <c r="F304" i="21"/>
  <c r="H304" i="21" s="1"/>
  <c r="F300" i="21"/>
  <c r="H300" i="21" s="1"/>
  <c r="H296" i="21"/>
  <c r="F296" i="21"/>
  <c r="F292" i="21"/>
  <c r="H292" i="21" s="1"/>
  <c r="H288" i="21"/>
  <c r="F288" i="21"/>
  <c r="F284" i="21"/>
  <c r="H284" i="21" s="1"/>
  <c r="H280" i="21"/>
  <c r="F280" i="21"/>
  <c r="F276" i="21"/>
  <c r="H276" i="21" s="1"/>
  <c r="H268" i="21"/>
  <c r="F268" i="21"/>
  <c r="F264" i="21"/>
  <c r="H264" i="21" s="1"/>
  <c r="F260" i="21"/>
  <c r="H260" i="21" s="1"/>
  <c r="F256" i="21"/>
  <c r="H256" i="21" s="1"/>
  <c r="F252" i="21"/>
  <c r="H252" i="21" s="1"/>
  <c r="F248" i="21"/>
  <c r="H248" i="21" s="1"/>
  <c r="H241" i="21"/>
  <c r="F237" i="21"/>
  <c r="H237" i="21" s="1"/>
  <c r="H233" i="21"/>
  <c r="F233" i="21"/>
  <c r="F229" i="21"/>
  <c r="H229" i="21" s="1"/>
  <c r="F225" i="21"/>
  <c r="H225" i="21" s="1"/>
  <c r="F221" i="21"/>
  <c r="H221" i="21" s="1"/>
  <c r="H217" i="21"/>
  <c r="F217" i="21"/>
  <c r="F213" i="21"/>
  <c r="H213" i="21" s="1"/>
  <c r="H209" i="21"/>
  <c r="F209" i="21"/>
  <c r="F205" i="21"/>
  <c r="H205" i="21" s="1"/>
  <c r="F201" i="21"/>
  <c r="H201" i="21" s="1"/>
  <c r="F197" i="21"/>
  <c r="H197" i="21" s="1"/>
  <c r="F193" i="21"/>
  <c r="H193" i="21" s="1"/>
  <c r="D180" i="21"/>
  <c r="F180" i="21" s="1"/>
  <c r="H180" i="21" s="1"/>
  <c r="D169" i="21"/>
  <c r="F169" i="21" s="1"/>
  <c r="H169" i="21" s="1"/>
  <c r="F163" i="21"/>
  <c r="H163" i="21" s="1"/>
  <c r="F154" i="21"/>
  <c r="H154" i="21" s="1"/>
  <c r="F150" i="21"/>
  <c r="H150" i="21" s="1"/>
  <c r="F146" i="21"/>
  <c r="H146" i="21" s="1"/>
  <c r="F142" i="21"/>
  <c r="H142" i="21" s="1"/>
  <c r="F138" i="21"/>
  <c r="H138" i="21" s="1"/>
  <c r="F134" i="21"/>
  <c r="H134" i="21" s="1"/>
  <c r="F125" i="21"/>
  <c r="H125" i="21" s="1"/>
  <c r="H121" i="21"/>
  <c r="F121" i="21"/>
  <c r="F117" i="21"/>
  <c r="H117" i="21" s="1"/>
  <c r="H113" i="21"/>
  <c r="F113" i="21"/>
  <c r="F109" i="21"/>
  <c r="H109" i="21" s="1"/>
  <c r="F105" i="21"/>
  <c r="H105" i="21" s="1"/>
  <c r="F97" i="21"/>
  <c r="H97" i="21" s="1"/>
  <c r="H93" i="21"/>
  <c r="F93" i="21"/>
  <c r="F89" i="21"/>
  <c r="H89" i="21" s="1"/>
  <c r="F85" i="21"/>
  <c r="H85" i="21" s="1"/>
  <c r="F81" i="21"/>
  <c r="H81" i="21" s="1"/>
  <c r="F77" i="21"/>
  <c r="H77" i="21" s="1"/>
  <c r="F73" i="21"/>
  <c r="H73" i="21" s="1"/>
  <c r="F65" i="21"/>
  <c r="H65" i="21" s="1"/>
  <c r="F61" i="21"/>
  <c r="H61" i="21" s="1"/>
  <c r="F58" i="21"/>
  <c r="H58" i="21" s="1"/>
  <c r="F54" i="21"/>
  <c r="H54" i="21" s="1"/>
  <c r="F50" i="21"/>
  <c r="H50" i="21" s="1"/>
  <c r="H46" i="21"/>
  <c r="F46" i="21"/>
  <c r="F41" i="21"/>
  <c r="H41" i="21" s="1"/>
  <c r="F40" i="21"/>
  <c r="H40" i="21" s="1"/>
  <c r="F39" i="21"/>
  <c r="H39" i="21" s="1"/>
  <c r="F38" i="21"/>
  <c r="H38" i="21" s="1"/>
  <c r="F34" i="21"/>
  <c r="H34" i="21" s="1"/>
  <c r="F30" i="21"/>
  <c r="H30" i="21" s="1"/>
  <c r="F26" i="21"/>
  <c r="H26" i="21" s="1"/>
  <c r="F22" i="21"/>
  <c r="H22" i="21" s="1"/>
  <c r="F18" i="21"/>
  <c r="H18" i="21" s="1"/>
  <c r="G14" i="21"/>
  <c r="F14" i="21"/>
  <c r="F9" i="21"/>
  <c r="H9" i="21" s="1"/>
  <c r="G5" i="21"/>
  <c r="F5" i="21"/>
  <c r="H5" i="21" s="1"/>
  <c r="F320" i="20"/>
  <c r="H320" i="20" s="1"/>
  <c r="F316" i="20"/>
  <c r="H316" i="20" s="1"/>
  <c r="F308" i="20"/>
  <c r="H308" i="20" s="1"/>
  <c r="H304" i="20"/>
  <c r="F304" i="20"/>
  <c r="H300" i="20"/>
  <c r="F300" i="20"/>
  <c r="H295" i="20"/>
  <c r="F295" i="20"/>
  <c r="F291" i="20"/>
  <c r="H291" i="20" s="1"/>
  <c r="H287" i="20"/>
  <c r="F287" i="20"/>
  <c r="H283" i="20"/>
  <c r="F283" i="20"/>
  <c r="H279" i="20"/>
  <c r="F279" i="20"/>
  <c r="F275" i="20"/>
  <c r="H275" i="20" s="1"/>
  <c r="H271" i="20"/>
  <c r="F271" i="20"/>
  <c r="H267" i="20"/>
  <c r="F267" i="20"/>
  <c r="F260" i="20"/>
  <c r="H260" i="20" s="1"/>
  <c r="F256" i="20"/>
  <c r="H256" i="20" s="1"/>
  <c r="F252" i="20"/>
  <c r="H252" i="20" s="1"/>
  <c r="F248" i="20"/>
  <c r="H248" i="20" s="1"/>
  <c r="F244" i="20"/>
  <c r="H244" i="20" s="1"/>
  <c r="F240" i="20"/>
  <c r="H240" i="20" s="1"/>
  <c r="H233" i="20"/>
  <c r="F233" i="20"/>
  <c r="H229" i="20"/>
  <c r="F229" i="20"/>
  <c r="F225" i="20"/>
  <c r="H225" i="20" s="1"/>
  <c r="H221" i="20"/>
  <c r="F221" i="20"/>
  <c r="H217" i="20"/>
  <c r="F217" i="20"/>
  <c r="H213" i="20"/>
  <c r="F213" i="20"/>
  <c r="F209" i="20"/>
  <c r="H209" i="20" s="1"/>
  <c r="H205" i="20"/>
  <c r="F205" i="20"/>
  <c r="D201" i="20"/>
  <c r="F201" i="20" s="1"/>
  <c r="H201" i="20" s="1"/>
  <c r="F197" i="20"/>
  <c r="H197" i="20" s="1"/>
  <c r="F193" i="20"/>
  <c r="H193" i="20" s="1"/>
  <c r="H234" i="20" s="1"/>
  <c r="D180" i="20"/>
  <c r="F180" i="20" s="1"/>
  <c r="H180" i="20" s="1"/>
  <c r="D169" i="20"/>
  <c r="F169" i="20" s="1"/>
  <c r="H169" i="20" s="1"/>
  <c r="H163" i="20"/>
  <c r="F163" i="20"/>
  <c r="H160" i="20"/>
  <c r="H181" i="20" s="1"/>
  <c r="F160" i="20"/>
  <c r="F151" i="20"/>
  <c r="H151" i="20" s="1"/>
  <c r="F147" i="20"/>
  <c r="H147" i="20" s="1"/>
  <c r="F143" i="20"/>
  <c r="H143" i="20" s="1"/>
  <c r="F139" i="20"/>
  <c r="H139" i="20" s="1"/>
  <c r="F135" i="20"/>
  <c r="H135" i="20" s="1"/>
  <c r="F131" i="20"/>
  <c r="H131" i="20" s="1"/>
  <c r="H152" i="20" s="1"/>
  <c r="D122" i="20"/>
  <c r="F122" i="20" s="1"/>
  <c r="H122" i="20" s="1"/>
  <c r="F118" i="20"/>
  <c r="H118" i="20" s="1"/>
  <c r="F114" i="20"/>
  <c r="H114" i="20" s="1"/>
  <c r="D114" i="20"/>
  <c r="D110" i="20"/>
  <c r="F110" i="20" s="1"/>
  <c r="H110" i="20" s="1"/>
  <c r="F106" i="20"/>
  <c r="H106" i="20" s="1"/>
  <c r="H98" i="20"/>
  <c r="F98" i="20"/>
  <c r="H94" i="20"/>
  <c r="F94" i="20"/>
  <c r="H90" i="20"/>
  <c r="F90" i="20"/>
  <c r="D86" i="20"/>
  <c r="F86" i="20" s="1"/>
  <c r="H86" i="20" s="1"/>
  <c r="F82" i="20"/>
  <c r="H82" i="20" s="1"/>
  <c r="F78" i="20"/>
  <c r="H78" i="20" s="1"/>
  <c r="F74" i="20"/>
  <c r="H74" i="20" s="1"/>
  <c r="H99" i="20" s="1"/>
  <c r="H66" i="20"/>
  <c r="F66" i="20"/>
  <c r="H62" i="20"/>
  <c r="F62" i="20"/>
  <c r="H59" i="20"/>
  <c r="F59" i="20"/>
  <c r="H55" i="20"/>
  <c r="F51" i="20"/>
  <c r="H51" i="20" s="1"/>
  <c r="F47" i="20"/>
  <c r="H47" i="20" s="1"/>
  <c r="H42" i="20"/>
  <c r="F42" i="20"/>
  <c r="D41" i="20"/>
  <c r="F41" i="20" s="1"/>
  <c r="H41" i="20" s="1"/>
  <c r="F40" i="20"/>
  <c r="H40" i="20" s="1"/>
  <c r="F39" i="20"/>
  <c r="H39" i="20" s="1"/>
  <c r="D36" i="20"/>
  <c r="F36" i="20" s="1"/>
  <c r="H36" i="20" s="1"/>
  <c r="F35" i="20"/>
  <c r="H35" i="20" s="1"/>
  <c r="F34" i="20"/>
  <c r="H34" i="20" s="1"/>
  <c r="H37" i="20" s="1"/>
  <c r="F30" i="20"/>
  <c r="H30" i="20" s="1"/>
  <c r="F26" i="20"/>
  <c r="H26" i="20" s="1"/>
  <c r="F22" i="20"/>
  <c r="H22" i="20" s="1"/>
  <c r="F18" i="20"/>
  <c r="H18" i="20" s="1"/>
  <c r="G14" i="20"/>
  <c r="F14" i="20"/>
  <c r="H14" i="20" s="1"/>
  <c r="H9" i="20"/>
  <c r="F9" i="20"/>
  <c r="H5" i="20"/>
  <c r="G5" i="20"/>
  <c r="F5" i="20"/>
  <c r="F319" i="19"/>
  <c r="H319" i="19" s="1"/>
  <c r="D319" i="19"/>
  <c r="H315" i="19"/>
  <c r="H320" i="19" s="1"/>
  <c r="F315" i="19"/>
  <c r="H307" i="19"/>
  <c r="F307" i="19"/>
  <c r="F303" i="19"/>
  <c r="H303" i="19" s="1"/>
  <c r="F299" i="19"/>
  <c r="H299" i="19" s="1"/>
  <c r="F294" i="19"/>
  <c r="H294" i="19" s="1"/>
  <c r="H290" i="19"/>
  <c r="F290" i="19"/>
  <c r="F286" i="19"/>
  <c r="H286" i="19" s="1"/>
  <c r="F282" i="19"/>
  <c r="H282" i="19" s="1"/>
  <c r="F278" i="19"/>
  <c r="H278" i="19" s="1"/>
  <c r="H274" i="19"/>
  <c r="F274" i="19"/>
  <c r="F270" i="19"/>
  <c r="H270" i="19" s="1"/>
  <c r="F266" i="19"/>
  <c r="H266" i="19" s="1"/>
  <c r="F259" i="19"/>
  <c r="H259" i="19" s="1"/>
  <c r="F255" i="19"/>
  <c r="H255" i="19" s="1"/>
  <c r="H251" i="19"/>
  <c r="F251" i="19"/>
  <c r="H247" i="19"/>
  <c r="F247" i="19"/>
  <c r="F243" i="19"/>
  <c r="H243" i="19" s="1"/>
  <c r="F239" i="19"/>
  <c r="H239" i="19" s="1"/>
  <c r="F232" i="19"/>
  <c r="H232" i="19" s="1"/>
  <c r="H228" i="19"/>
  <c r="F228" i="19"/>
  <c r="H224" i="19"/>
  <c r="F224" i="19"/>
  <c r="F220" i="19"/>
  <c r="H220" i="19" s="1"/>
  <c r="F216" i="19"/>
  <c r="H216" i="19" s="1"/>
  <c r="H212" i="19"/>
  <c r="F212" i="19"/>
  <c r="H208" i="19"/>
  <c r="F208" i="19"/>
  <c r="F204" i="19"/>
  <c r="H204" i="19" s="1"/>
  <c r="F200" i="19"/>
  <c r="H200" i="19" s="1"/>
  <c r="H196" i="19"/>
  <c r="F196" i="19"/>
  <c r="H192" i="19"/>
  <c r="F192" i="19"/>
  <c r="D179" i="19"/>
  <c r="F179" i="19" s="1"/>
  <c r="H179" i="19" s="1"/>
  <c r="D168" i="19"/>
  <c r="F168" i="19" s="1"/>
  <c r="H168" i="19" s="1"/>
  <c r="F162" i="19"/>
  <c r="H162" i="19" s="1"/>
  <c r="H159" i="19"/>
  <c r="H180" i="19" s="1"/>
  <c r="F159" i="19"/>
  <c r="F150" i="19"/>
  <c r="H150" i="19" s="1"/>
  <c r="H146" i="19"/>
  <c r="F146" i="19"/>
  <c r="F142" i="19"/>
  <c r="H142" i="19" s="1"/>
  <c r="F138" i="19"/>
  <c r="H138" i="19" s="1"/>
  <c r="F134" i="19"/>
  <c r="H134" i="19" s="1"/>
  <c r="H130" i="19"/>
  <c r="H151" i="19" s="1"/>
  <c r="F130" i="19"/>
  <c r="D121" i="19"/>
  <c r="F121" i="19" s="1"/>
  <c r="H121" i="19" s="1"/>
  <c r="F117" i="19"/>
  <c r="H117" i="19" s="1"/>
  <c r="H113" i="19"/>
  <c r="F113" i="19"/>
  <c r="F109" i="19"/>
  <c r="H109" i="19" s="1"/>
  <c r="F105" i="19"/>
  <c r="H105" i="19" s="1"/>
  <c r="H123" i="19" s="1"/>
  <c r="F97" i="19"/>
  <c r="H97" i="19" s="1"/>
  <c r="F93" i="19"/>
  <c r="H93" i="19" s="1"/>
  <c r="H89" i="19"/>
  <c r="F89" i="19"/>
  <c r="H85" i="19"/>
  <c r="F85" i="19"/>
  <c r="F81" i="19"/>
  <c r="H81" i="19" s="1"/>
  <c r="D77" i="19"/>
  <c r="F77" i="19" s="1"/>
  <c r="H77" i="19" s="1"/>
  <c r="F73" i="19"/>
  <c r="H73" i="19" s="1"/>
  <c r="F65" i="19"/>
  <c r="H65" i="19" s="1"/>
  <c r="F61" i="19"/>
  <c r="H61" i="19" s="1"/>
  <c r="H58" i="19"/>
  <c r="F58" i="19"/>
  <c r="H54" i="19"/>
  <c r="F50" i="19"/>
  <c r="H50" i="19" s="1"/>
  <c r="H46" i="19"/>
  <c r="F46" i="19"/>
  <c r="H41" i="19"/>
  <c r="F41" i="19"/>
  <c r="H40" i="19"/>
  <c r="F40" i="19"/>
  <c r="F39" i="19"/>
  <c r="H39" i="19" s="1"/>
  <c r="F38" i="19"/>
  <c r="H38" i="19" s="1"/>
  <c r="D34" i="19"/>
  <c r="F34" i="19" s="1"/>
  <c r="H34" i="19" s="1"/>
  <c r="F30" i="19"/>
  <c r="H30" i="19" s="1"/>
  <c r="H26" i="19"/>
  <c r="F26" i="19"/>
  <c r="F22" i="19"/>
  <c r="H22" i="19" s="1"/>
  <c r="F18" i="19"/>
  <c r="H18" i="19" s="1"/>
  <c r="G14" i="19"/>
  <c r="F14" i="19"/>
  <c r="H14" i="19" s="1"/>
  <c r="F9" i="19"/>
  <c r="H9" i="19" s="1"/>
  <c r="H5" i="19"/>
  <c r="G5" i="19"/>
  <c r="F5" i="19"/>
  <c r="F329" i="18"/>
  <c r="H329" i="18" s="1"/>
  <c r="F325" i="18"/>
  <c r="H325" i="18" s="1"/>
  <c r="H330" i="18" s="1"/>
  <c r="F317" i="18"/>
  <c r="H317" i="18" s="1"/>
  <c r="H313" i="18"/>
  <c r="F313" i="18"/>
  <c r="H309" i="18"/>
  <c r="F309" i="18"/>
  <c r="H304" i="18"/>
  <c r="F304" i="18"/>
  <c r="F300" i="18"/>
  <c r="H300" i="18" s="1"/>
  <c r="H296" i="18"/>
  <c r="F296" i="18"/>
  <c r="H292" i="18"/>
  <c r="F292" i="18"/>
  <c r="H288" i="18"/>
  <c r="F288" i="18"/>
  <c r="F284" i="18"/>
  <c r="H284" i="18" s="1"/>
  <c r="H280" i="18"/>
  <c r="F280" i="18"/>
  <c r="H276" i="18"/>
  <c r="H318" i="18" s="1"/>
  <c r="F276" i="18"/>
  <c r="F268" i="18"/>
  <c r="H268" i="18" s="1"/>
  <c r="H264" i="18"/>
  <c r="F264" i="18"/>
  <c r="F260" i="18"/>
  <c r="H260" i="18" s="1"/>
  <c r="F256" i="18"/>
  <c r="H256" i="18" s="1"/>
  <c r="F252" i="18"/>
  <c r="H252" i="18" s="1"/>
  <c r="H248" i="18"/>
  <c r="F248" i="18"/>
  <c r="H241" i="18"/>
  <c r="F241" i="18"/>
  <c r="H237" i="18"/>
  <c r="F237" i="18"/>
  <c r="F233" i="18"/>
  <c r="H233" i="18" s="1"/>
  <c r="H229" i="18"/>
  <c r="F229" i="18"/>
  <c r="H225" i="18"/>
  <c r="F225" i="18"/>
  <c r="H221" i="18"/>
  <c r="F221" i="18"/>
  <c r="F217" i="18"/>
  <c r="H217" i="18" s="1"/>
  <c r="H213" i="18"/>
  <c r="F213" i="18"/>
  <c r="H209" i="18"/>
  <c r="F209" i="18"/>
  <c r="H205" i="18"/>
  <c r="F205" i="18"/>
  <c r="F201" i="18"/>
  <c r="H201" i="18" s="1"/>
  <c r="H197" i="18"/>
  <c r="F197" i="18"/>
  <c r="H193" i="18"/>
  <c r="F193" i="18"/>
  <c r="D180" i="18"/>
  <c r="F180" i="18" s="1"/>
  <c r="H180" i="18" s="1"/>
  <c r="D169" i="18"/>
  <c r="F169" i="18" s="1"/>
  <c r="H169" i="18" s="1"/>
  <c r="F163" i="18"/>
  <c r="H163" i="18" s="1"/>
  <c r="F154" i="18"/>
  <c r="H154" i="18" s="1"/>
  <c r="H150" i="18"/>
  <c r="F150" i="18"/>
  <c r="H146" i="18"/>
  <c r="F146" i="18"/>
  <c r="H142" i="18"/>
  <c r="F142" i="18"/>
  <c r="F138" i="18"/>
  <c r="H138" i="18" s="1"/>
  <c r="H134" i="18"/>
  <c r="H155" i="18" s="1"/>
  <c r="F134" i="18"/>
  <c r="F125" i="18"/>
  <c r="H125" i="18" s="1"/>
  <c r="F121" i="18"/>
  <c r="H121" i="18" s="1"/>
  <c r="H117" i="18"/>
  <c r="F117" i="18"/>
  <c r="F113" i="18"/>
  <c r="H113" i="18" s="1"/>
  <c r="F109" i="18"/>
  <c r="H109" i="18" s="1"/>
  <c r="F105" i="18"/>
  <c r="H105" i="18" s="1"/>
  <c r="H127" i="18" s="1"/>
  <c r="H97" i="18"/>
  <c r="F97" i="18"/>
  <c r="H93" i="18"/>
  <c r="F93" i="18"/>
  <c r="H89" i="18"/>
  <c r="F89" i="18"/>
  <c r="F85" i="18"/>
  <c r="H85" i="18" s="1"/>
  <c r="H98" i="18" s="1"/>
  <c r="H81" i="18"/>
  <c r="F81" i="18"/>
  <c r="H77" i="18"/>
  <c r="F77" i="18"/>
  <c r="H73" i="18"/>
  <c r="F73" i="18"/>
  <c r="H65" i="18"/>
  <c r="F65" i="18"/>
  <c r="F61" i="18"/>
  <c r="H61" i="18" s="1"/>
  <c r="F58" i="18"/>
  <c r="H58" i="18" s="1"/>
  <c r="F54" i="18"/>
  <c r="H54" i="18" s="1"/>
  <c r="H50" i="18"/>
  <c r="F50" i="18"/>
  <c r="F46" i="18"/>
  <c r="H46" i="18" s="1"/>
  <c r="H41" i="18"/>
  <c r="F41" i="18"/>
  <c r="F40" i="18"/>
  <c r="H40" i="18" s="1"/>
  <c r="H39" i="18"/>
  <c r="F39" i="18"/>
  <c r="F38" i="18"/>
  <c r="H38" i="18" s="1"/>
  <c r="H34" i="18"/>
  <c r="F34" i="18"/>
  <c r="F30" i="18"/>
  <c r="H30" i="18" s="1"/>
  <c r="H26" i="18"/>
  <c r="F26" i="18"/>
  <c r="F22" i="18"/>
  <c r="H22" i="18" s="1"/>
  <c r="H18" i="18"/>
  <c r="F18" i="18"/>
  <c r="G14" i="18"/>
  <c r="H14" i="18" s="1"/>
  <c r="F14" i="18"/>
  <c r="H9" i="18"/>
  <c r="F9" i="18"/>
  <c r="G5" i="18"/>
  <c r="F5" i="18"/>
  <c r="H5" i="18" s="1"/>
  <c r="H333" i="17"/>
  <c r="F333" i="17"/>
  <c r="F329" i="17"/>
  <c r="H329" i="17" s="1"/>
  <c r="H334" i="17" s="1"/>
  <c r="F321" i="17"/>
  <c r="H321" i="17" s="1"/>
  <c r="H317" i="17"/>
  <c r="F317" i="17"/>
  <c r="H313" i="17"/>
  <c r="F313" i="17"/>
  <c r="H308" i="17"/>
  <c r="F308" i="17"/>
  <c r="F304" i="17"/>
  <c r="H304" i="17" s="1"/>
  <c r="H300" i="17"/>
  <c r="F300" i="17"/>
  <c r="H296" i="17"/>
  <c r="F296" i="17"/>
  <c r="H292" i="17"/>
  <c r="F292" i="17"/>
  <c r="F288" i="17"/>
  <c r="H288" i="17" s="1"/>
  <c r="H284" i="17"/>
  <c r="H322" i="17" s="1"/>
  <c r="F284" i="17"/>
  <c r="H280" i="17"/>
  <c r="F280" i="17"/>
  <c r="H272" i="17"/>
  <c r="F272" i="17"/>
  <c r="F268" i="17"/>
  <c r="H268" i="17" s="1"/>
  <c r="H264" i="17"/>
  <c r="F264" i="17"/>
  <c r="F260" i="17"/>
  <c r="H260" i="17" s="1"/>
  <c r="H256" i="17"/>
  <c r="F256" i="17"/>
  <c r="F252" i="17"/>
  <c r="H252" i="17" s="1"/>
  <c r="H245" i="17"/>
  <c r="F245" i="17"/>
  <c r="H241" i="17"/>
  <c r="F241" i="17"/>
  <c r="F237" i="17"/>
  <c r="H237" i="17" s="1"/>
  <c r="H233" i="17"/>
  <c r="F233" i="17"/>
  <c r="H229" i="17"/>
  <c r="F229" i="17"/>
  <c r="H225" i="17"/>
  <c r="F225" i="17"/>
  <c r="F221" i="17"/>
  <c r="H221" i="17" s="1"/>
  <c r="H217" i="17"/>
  <c r="F217" i="17"/>
  <c r="H213" i="17"/>
  <c r="F213" i="17"/>
  <c r="H209" i="17"/>
  <c r="F209" i="17"/>
  <c r="F205" i="17"/>
  <c r="H205" i="17" s="1"/>
  <c r="H201" i="17"/>
  <c r="H246" i="17" s="1"/>
  <c r="F201" i="17"/>
  <c r="H197" i="17"/>
  <c r="F197" i="17"/>
  <c r="D184" i="17"/>
  <c r="F184" i="17" s="1"/>
  <c r="H184" i="17" s="1"/>
  <c r="H173" i="17"/>
  <c r="F173" i="17"/>
  <c r="D173" i="17"/>
  <c r="F167" i="17"/>
  <c r="H167" i="17" s="1"/>
  <c r="H185" i="17" s="1"/>
  <c r="F158" i="17"/>
  <c r="H158" i="17" s="1"/>
  <c r="H154" i="17"/>
  <c r="F154" i="17"/>
  <c r="H150" i="17"/>
  <c r="F150" i="17"/>
  <c r="H146" i="17"/>
  <c r="F146" i="17"/>
  <c r="F142" i="17"/>
  <c r="H142" i="17" s="1"/>
  <c r="H138" i="17"/>
  <c r="F138" i="17"/>
  <c r="F129" i="17"/>
  <c r="H129" i="17" s="1"/>
  <c r="H125" i="17"/>
  <c r="F125" i="17"/>
  <c r="F121" i="17"/>
  <c r="H121" i="17" s="1"/>
  <c r="H117" i="17"/>
  <c r="F117" i="17"/>
  <c r="F113" i="17"/>
  <c r="H113" i="17" s="1"/>
  <c r="H109" i="17"/>
  <c r="F109" i="17"/>
  <c r="F105" i="17"/>
  <c r="H105" i="17" s="1"/>
  <c r="H97" i="17"/>
  <c r="F97" i="17"/>
  <c r="H93" i="17"/>
  <c r="F93" i="17"/>
  <c r="F89" i="17"/>
  <c r="H89" i="17" s="1"/>
  <c r="H85" i="17"/>
  <c r="F85" i="17"/>
  <c r="H81" i="17"/>
  <c r="F81" i="17"/>
  <c r="H77" i="17"/>
  <c r="F77" i="17"/>
  <c r="F73" i="17"/>
  <c r="H73" i="17" s="1"/>
  <c r="H98" i="17" s="1"/>
  <c r="H65" i="17"/>
  <c r="F65" i="17"/>
  <c r="F61" i="17"/>
  <c r="H61" i="17" s="1"/>
  <c r="H58" i="17"/>
  <c r="F58" i="17"/>
  <c r="F54" i="17"/>
  <c r="H54" i="17" s="1"/>
  <c r="H50" i="17"/>
  <c r="F50" i="17"/>
  <c r="F46" i="17"/>
  <c r="H46" i="17" s="1"/>
  <c r="F41" i="17"/>
  <c r="H41" i="17" s="1"/>
  <c r="H40" i="17"/>
  <c r="F40" i="17"/>
  <c r="H39" i="17"/>
  <c r="F39" i="17"/>
  <c r="H38" i="17"/>
  <c r="F38" i="17"/>
  <c r="F34" i="17"/>
  <c r="H34" i="17" s="1"/>
  <c r="H30" i="17"/>
  <c r="F30" i="17"/>
  <c r="H26" i="17"/>
  <c r="F26" i="17"/>
  <c r="H22" i="17"/>
  <c r="F22" i="17"/>
  <c r="F18" i="17"/>
  <c r="H18" i="17" s="1"/>
  <c r="H14" i="17"/>
  <c r="G14" i="17"/>
  <c r="F14" i="17"/>
  <c r="F9" i="17"/>
  <c r="H9" i="17" s="1"/>
  <c r="G5" i="17"/>
  <c r="F5" i="17"/>
  <c r="H5" i="17" s="1"/>
  <c r="F316" i="16"/>
  <c r="H316" i="16" s="1"/>
  <c r="H312" i="16"/>
  <c r="F312" i="16"/>
  <c r="F304" i="16"/>
  <c r="H304" i="16" s="1"/>
  <c r="F300" i="16"/>
  <c r="H300" i="16" s="1"/>
  <c r="F296" i="16"/>
  <c r="H296" i="16" s="1"/>
  <c r="F291" i="16"/>
  <c r="H291" i="16" s="1"/>
  <c r="F287" i="16"/>
  <c r="H287" i="16" s="1"/>
  <c r="F283" i="16"/>
  <c r="H283" i="16" s="1"/>
  <c r="F279" i="16"/>
  <c r="H279" i="16" s="1"/>
  <c r="F275" i="16"/>
  <c r="H275" i="16" s="1"/>
  <c r="F271" i="16"/>
  <c r="H271" i="16" s="1"/>
  <c r="F267" i="16"/>
  <c r="H267" i="16" s="1"/>
  <c r="F263" i="16"/>
  <c r="H263" i="16" s="1"/>
  <c r="F256" i="16"/>
  <c r="H256" i="16" s="1"/>
  <c r="H252" i="16"/>
  <c r="F252" i="16"/>
  <c r="H248" i="16"/>
  <c r="F248" i="16"/>
  <c r="H244" i="16"/>
  <c r="F244" i="16"/>
  <c r="F240" i="16"/>
  <c r="H240" i="16" s="1"/>
  <c r="H236" i="16"/>
  <c r="H257" i="16" s="1"/>
  <c r="F236" i="16"/>
  <c r="F229" i="16"/>
  <c r="H229" i="16" s="1"/>
  <c r="H225" i="16"/>
  <c r="F225" i="16"/>
  <c r="F221" i="16"/>
  <c r="H221" i="16" s="1"/>
  <c r="F217" i="16"/>
  <c r="H217" i="16" s="1"/>
  <c r="F213" i="16"/>
  <c r="H213" i="16" s="1"/>
  <c r="H209" i="16"/>
  <c r="F209" i="16"/>
  <c r="F205" i="16"/>
  <c r="H205" i="16" s="1"/>
  <c r="F201" i="16"/>
  <c r="H201" i="16" s="1"/>
  <c r="F197" i="16"/>
  <c r="H197" i="16" s="1"/>
  <c r="H193" i="16"/>
  <c r="F193" i="16"/>
  <c r="F189" i="16"/>
  <c r="H189" i="16" s="1"/>
  <c r="D176" i="16"/>
  <c r="F176" i="16" s="1"/>
  <c r="H176" i="16" s="1"/>
  <c r="D165" i="16"/>
  <c r="F165" i="16" s="1"/>
  <c r="H165" i="16" s="1"/>
  <c r="H159" i="16"/>
  <c r="H177" i="16" s="1"/>
  <c r="F159" i="16"/>
  <c r="F150" i="16"/>
  <c r="H150" i="16" s="1"/>
  <c r="H146" i="16"/>
  <c r="F146" i="16"/>
  <c r="F142" i="16"/>
  <c r="H142" i="16" s="1"/>
  <c r="F138" i="16"/>
  <c r="H138" i="16" s="1"/>
  <c r="F134" i="16"/>
  <c r="H134" i="16" s="1"/>
  <c r="H130" i="16"/>
  <c r="H151" i="16" s="1"/>
  <c r="F130" i="16"/>
  <c r="D121" i="16"/>
  <c r="F121" i="16" s="1"/>
  <c r="H121" i="16" s="1"/>
  <c r="F117" i="16"/>
  <c r="H117" i="16" s="1"/>
  <c r="H113" i="16"/>
  <c r="F113" i="16"/>
  <c r="F109" i="16"/>
  <c r="H109" i="16" s="1"/>
  <c r="H123" i="16" s="1"/>
  <c r="D109" i="16"/>
  <c r="H105" i="16"/>
  <c r="F105" i="16"/>
  <c r="H97" i="16"/>
  <c r="F97" i="16"/>
  <c r="F93" i="16"/>
  <c r="H93" i="16" s="1"/>
  <c r="F89" i="16"/>
  <c r="H89" i="16" s="1"/>
  <c r="F85" i="16"/>
  <c r="H85" i="16" s="1"/>
  <c r="H81" i="16"/>
  <c r="F81" i="16"/>
  <c r="F77" i="16"/>
  <c r="H77" i="16" s="1"/>
  <c r="F73" i="16"/>
  <c r="H73" i="16" s="1"/>
  <c r="D73" i="16"/>
  <c r="H65" i="16"/>
  <c r="F65" i="16"/>
  <c r="F61" i="16"/>
  <c r="H61" i="16" s="1"/>
  <c r="F58" i="16"/>
  <c r="H58" i="16" s="1"/>
  <c r="H54" i="16"/>
  <c r="H50" i="16"/>
  <c r="F50" i="16"/>
  <c r="F46" i="16"/>
  <c r="H46" i="16" s="1"/>
  <c r="F41" i="16"/>
  <c r="H41" i="16" s="1"/>
  <c r="F40" i="16"/>
  <c r="H40" i="16" s="1"/>
  <c r="F39" i="16"/>
  <c r="H39" i="16" s="1"/>
  <c r="F38" i="16"/>
  <c r="H38" i="16" s="1"/>
  <c r="H42" i="16" s="1"/>
  <c r="D38" i="16"/>
  <c r="D34" i="16"/>
  <c r="F34" i="16" s="1"/>
  <c r="H34" i="16" s="1"/>
  <c r="F30" i="16"/>
  <c r="H30" i="16" s="1"/>
  <c r="F26" i="16"/>
  <c r="H26" i="16" s="1"/>
  <c r="F22" i="16"/>
  <c r="H22" i="16" s="1"/>
  <c r="F18" i="16"/>
  <c r="H18" i="16" s="1"/>
  <c r="G14" i="16"/>
  <c r="F14" i="16"/>
  <c r="H14" i="16" s="1"/>
  <c r="H9" i="16"/>
  <c r="F9" i="16"/>
  <c r="G5" i="16"/>
  <c r="F5" i="16"/>
  <c r="H5" i="16" s="1"/>
  <c r="F333" i="15"/>
  <c r="H333" i="15" s="1"/>
  <c r="F329" i="15"/>
  <c r="H329" i="15" s="1"/>
  <c r="F321" i="15"/>
  <c r="H321" i="15" s="1"/>
  <c r="F317" i="15"/>
  <c r="H317" i="15" s="1"/>
  <c r="F313" i="15"/>
  <c r="H313" i="15" s="1"/>
  <c r="F308" i="15"/>
  <c r="H308" i="15" s="1"/>
  <c r="F304" i="15"/>
  <c r="H304" i="15" s="1"/>
  <c r="F300" i="15"/>
  <c r="H300" i="15" s="1"/>
  <c r="F296" i="15"/>
  <c r="H296" i="15" s="1"/>
  <c r="F292" i="15"/>
  <c r="H292" i="15" s="1"/>
  <c r="F288" i="15"/>
  <c r="H288" i="15" s="1"/>
  <c r="F284" i="15"/>
  <c r="H284" i="15" s="1"/>
  <c r="F280" i="15"/>
  <c r="H280" i="15" s="1"/>
  <c r="F272" i="15"/>
  <c r="H272" i="15" s="1"/>
  <c r="F268" i="15"/>
  <c r="H268" i="15" s="1"/>
  <c r="F264" i="15"/>
  <c r="H264" i="15" s="1"/>
  <c r="F260" i="15"/>
  <c r="H260" i="15" s="1"/>
  <c r="F256" i="15"/>
  <c r="H256" i="15" s="1"/>
  <c r="F252" i="15"/>
  <c r="H252" i="15" s="1"/>
  <c r="F245" i="15"/>
  <c r="H245" i="15" s="1"/>
  <c r="F241" i="15"/>
  <c r="H241" i="15" s="1"/>
  <c r="F237" i="15"/>
  <c r="H237" i="15" s="1"/>
  <c r="F233" i="15"/>
  <c r="H233" i="15" s="1"/>
  <c r="F229" i="15"/>
  <c r="H229" i="15" s="1"/>
  <c r="F225" i="15"/>
  <c r="H225" i="15" s="1"/>
  <c r="F221" i="15"/>
  <c r="H221" i="15" s="1"/>
  <c r="H217" i="15"/>
  <c r="F217" i="15"/>
  <c r="F213" i="15"/>
  <c r="H213" i="15" s="1"/>
  <c r="F209" i="15"/>
  <c r="H209" i="15" s="1"/>
  <c r="F205" i="15"/>
  <c r="H205" i="15" s="1"/>
  <c r="F201" i="15"/>
  <c r="H201" i="15" s="1"/>
  <c r="F197" i="15"/>
  <c r="H197" i="15" s="1"/>
  <c r="D184" i="15"/>
  <c r="F184" i="15" s="1"/>
  <c r="H184" i="15" s="1"/>
  <c r="D173" i="15"/>
  <c r="F173" i="15" s="1"/>
  <c r="H173" i="15" s="1"/>
  <c r="F167" i="15"/>
  <c r="H167" i="15" s="1"/>
  <c r="F158" i="15"/>
  <c r="H158" i="15" s="1"/>
  <c r="F154" i="15"/>
  <c r="H154" i="15" s="1"/>
  <c r="F150" i="15"/>
  <c r="H150" i="15" s="1"/>
  <c r="F146" i="15"/>
  <c r="H146" i="15" s="1"/>
  <c r="F142" i="15"/>
  <c r="H142" i="15" s="1"/>
  <c r="F138" i="15"/>
  <c r="H138" i="15" s="1"/>
  <c r="F129" i="15"/>
  <c r="H129" i="15" s="1"/>
  <c r="F125" i="15"/>
  <c r="H125" i="15" s="1"/>
  <c r="F121" i="15"/>
  <c r="H121" i="15" s="1"/>
  <c r="F117" i="15"/>
  <c r="H117" i="15" s="1"/>
  <c r="F113" i="15"/>
  <c r="H113" i="15" s="1"/>
  <c r="F109" i="15"/>
  <c r="H109" i="15" s="1"/>
  <c r="F101" i="15"/>
  <c r="H101" i="15" s="1"/>
  <c r="F97" i="15"/>
  <c r="H97" i="15" s="1"/>
  <c r="H93" i="15"/>
  <c r="F93" i="15"/>
  <c r="F89" i="15"/>
  <c r="H89" i="15" s="1"/>
  <c r="F85" i="15"/>
  <c r="H85" i="15" s="1"/>
  <c r="F81" i="15"/>
  <c r="H81" i="15" s="1"/>
  <c r="F77" i="15"/>
  <c r="H77" i="15" s="1"/>
  <c r="F73" i="15"/>
  <c r="H73" i="15" s="1"/>
  <c r="F65" i="15"/>
  <c r="H65" i="15" s="1"/>
  <c r="F61" i="15"/>
  <c r="H61" i="15" s="1"/>
  <c r="F58" i="15"/>
  <c r="H58" i="15" s="1"/>
  <c r="F54" i="15"/>
  <c r="H54" i="15" s="1"/>
  <c r="F50" i="15"/>
  <c r="H50" i="15" s="1"/>
  <c r="F46" i="15"/>
  <c r="H46" i="15" s="1"/>
  <c r="F41" i="15"/>
  <c r="H41" i="15" s="1"/>
  <c r="H40" i="15"/>
  <c r="F40" i="15"/>
  <c r="F39" i="15"/>
  <c r="H39" i="15" s="1"/>
  <c r="F38" i="15"/>
  <c r="H38" i="15" s="1"/>
  <c r="F34" i="15"/>
  <c r="H34" i="15" s="1"/>
  <c r="F30" i="15"/>
  <c r="H30" i="15" s="1"/>
  <c r="F26" i="15"/>
  <c r="H26" i="15" s="1"/>
  <c r="F22" i="15"/>
  <c r="H22" i="15" s="1"/>
  <c r="F18" i="15"/>
  <c r="H18" i="15" s="1"/>
  <c r="G14" i="15"/>
  <c r="F14" i="15"/>
  <c r="F9" i="15"/>
  <c r="H9" i="15" s="1"/>
  <c r="G5" i="15"/>
  <c r="F5" i="15"/>
  <c r="G5" i="13"/>
  <c r="I5" i="13" s="1"/>
  <c r="H5" i="13"/>
  <c r="G9" i="13"/>
  <c r="I9" i="13"/>
  <c r="G14" i="13"/>
  <c r="H14" i="13"/>
  <c r="I14" i="13"/>
  <c r="G18" i="13"/>
  <c r="I18" i="13" s="1"/>
  <c r="G22" i="13"/>
  <c r="I22" i="13" s="1"/>
  <c r="G26" i="13"/>
  <c r="I26" i="13" s="1"/>
  <c r="G30" i="13"/>
  <c r="I30" i="13"/>
  <c r="E34" i="13"/>
  <c r="G34" i="13" s="1"/>
  <c r="I34" i="13" s="1"/>
  <c r="G38" i="13"/>
  <c r="I38" i="13"/>
  <c r="G39" i="13"/>
  <c r="I39" i="13" s="1"/>
  <c r="G40" i="13"/>
  <c r="I40" i="13"/>
  <c r="G41" i="13"/>
  <c r="I41" i="13" s="1"/>
  <c r="E46" i="13"/>
  <c r="G46" i="13" s="1"/>
  <c r="I46" i="13" s="1"/>
  <c r="G50" i="13"/>
  <c r="I50" i="13"/>
  <c r="I54" i="13"/>
  <c r="G58" i="13"/>
  <c r="I58" i="13" s="1"/>
  <c r="G61" i="13"/>
  <c r="I61" i="13" s="1"/>
  <c r="G65" i="13"/>
  <c r="I65" i="13"/>
  <c r="G73" i="13"/>
  <c r="I73" i="13" s="1"/>
  <c r="G77" i="13"/>
  <c r="I77" i="13"/>
  <c r="G81" i="13"/>
  <c r="I81" i="13" s="1"/>
  <c r="G85" i="13"/>
  <c r="I85" i="13"/>
  <c r="G89" i="13"/>
  <c r="I89" i="13" s="1"/>
  <c r="G93" i="13"/>
  <c r="I93" i="13"/>
  <c r="G97" i="13"/>
  <c r="I97" i="13" s="1"/>
  <c r="G105" i="13"/>
  <c r="I105" i="13" s="1"/>
  <c r="E109" i="13"/>
  <c r="G109" i="13" s="1"/>
  <c r="I109" i="13" s="1"/>
  <c r="G113" i="13"/>
  <c r="I113" i="13" s="1"/>
  <c r="G117" i="13"/>
  <c r="I117" i="13"/>
  <c r="G121" i="13"/>
  <c r="I121" i="13" s="1"/>
  <c r="G130" i="13"/>
  <c r="I130" i="13" s="1"/>
  <c r="G134" i="13"/>
  <c r="I134" i="13"/>
  <c r="G138" i="13"/>
  <c r="I138" i="13" s="1"/>
  <c r="G142" i="13"/>
  <c r="I142" i="13"/>
  <c r="G146" i="13"/>
  <c r="I146" i="13" s="1"/>
  <c r="G150" i="13"/>
  <c r="I150" i="13"/>
  <c r="G159" i="13"/>
  <c r="I159" i="13" s="1"/>
  <c r="E165" i="13"/>
  <c r="G165" i="13"/>
  <c r="I165" i="13" s="1"/>
  <c r="E176" i="13"/>
  <c r="G176" i="13"/>
  <c r="I176" i="13"/>
  <c r="G189" i="13"/>
  <c r="I189" i="13"/>
  <c r="G193" i="13"/>
  <c r="I193" i="13" s="1"/>
  <c r="G197" i="13"/>
  <c r="I197" i="13"/>
  <c r="G201" i="13"/>
  <c r="I201" i="13" s="1"/>
  <c r="G205" i="13"/>
  <c r="I205" i="13"/>
  <c r="G209" i="13"/>
  <c r="I209" i="13" s="1"/>
  <c r="G213" i="13"/>
  <c r="I213" i="13"/>
  <c r="G217" i="13"/>
  <c r="I217" i="13" s="1"/>
  <c r="G221" i="13"/>
  <c r="I221" i="13"/>
  <c r="G225" i="13"/>
  <c r="I225" i="13" s="1"/>
  <c r="G229" i="13"/>
  <c r="I229" i="13"/>
  <c r="G236" i="13"/>
  <c r="I236" i="13" s="1"/>
  <c r="I257" i="13" s="1"/>
  <c r="G240" i="13"/>
  <c r="I240" i="13"/>
  <c r="G244" i="13"/>
  <c r="I244" i="13"/>
  <c r="G248" i="13"/>
  <c r="I248" i="13"/>
  <c r="G252" i="13"/>
  <c r="I252" i="13" s="1"/>
  <c r="G256" i="13"/>
  <c r="I256" i="13"/>
  <c r="G263" i="13"/>
  <c r="I263" i="13"/>
  <c r="G267" i="13"/>
  <c r="I267" i="13" s="1"/>
  <c r="I305" i="13" s="1"/>
  <c r="G271" i="13"/>
  <c r="I271" i="13"/>
  <c r="G275" i="13"/>
  <c r="I275" i="13" s="1"/>
  <c r="G279" i="13"/>
  <c r="I279" i="13"/>
  <c r="G283" i="13"/>
  <c r="I283" i="13" s="1"/>
  <c r="G287" i="13"/>
  <c r="I287" i="13"/>
  <c r="G291" i="13"/>
  <c r="I291" i="13" s="1"/>
  <c r="G296" i="13"/>
  <c r="I296" i="13"/>
  <c r="G300" i="13"/>
  <c r="I300" i="13" s="1"/>
  <c r="G304" i="13"/>
  <c r="I304" i="13" s="1"/>
  <c r="G312" i="13"/>
  <c r="I312" i="13" s="1"/>
  <c r="I317" i="13" s="1"/>
  <c r="G316" i="13"/>
  <c r="I316" i="13"/>
  <c r="H336" i="20" l="1"/>
  <c r="H338" i="20" s="1"/>
  <c r="H349" i="17"/>
  <c r="H351" i="17" s="1"/>
  <c r="H332" i="16"/>
  <c r="H334" i="16" s="1"/>
  <c r="H347" i="12"/>
  <c r="H346" i="12"/>
  <c r="H348" i="12" s="1"/>
  <c r="H181" i="21"/>
  <c r="H98" i="21"/>
  <c r="H270" i="21"/>
  <c r="H345" i="21" s="1"/>
  <c r="H14" i="21"/>
  <c r="H347" i="18"/>
  <c r="H346" i="18"/>
  <c r="H348" i="18" s="1"/>
  <c r="H335" i="19"/>
  <c r="H337" i="19" s="1"/>
  <c r="I332" i="1"/>
  <c r="H14" i="15"/>
  <c r="H5" i="15"/>
  <c r="I332" i="13"/>
  <c r="H242" i="21"/>
  <c r="H127" i="21"/>
  <c r="H155" i="21"/>
  <c r="H318" i="21"/>
  <c r="H342" i="21" s="1"/>
  <c r="H42" i="21"/>
  <c r="H330" i="21"/>
  <c r="H343" i="21" s="1"/>
  <c r="H43" i="20"/>
  <c r="H67" i="20" s="1"/>
  <c r="H124" i="20"/>
  <c r="H261" i="20"/>
  <c r="H309" i="20"/>
  <c r="H321" i="20"/>
  <c r="H42" i="19"/>
  <c r="H66" i="19" s="1"/>
  <c r="H98" i="19"/>
  <c r="H260" i="19"/>
  <c r="H308" i="19"/>
  <c r="H233" i="19"/>
  <c r="H181" i="18"/>
  <c r="H270" i="18"/>
  <c r="H42" i="18"/>
  <c r="H242" i="18"/>
  <c r="H66" i="18"/>
  <c r="H131" i="17"/>
  <c r="H274" i="17"/>
  <c r="H159" i="17"/>
  <c r="H42" i="17"/>
  <c r="H66" i="17" s="1"/>
  <c r="H230" i="16"/>
  <c r="H305" i="16"/>
  <c r="H66" i="16"/>
  <c r="H98" i="16"/>
  <c r="H317" i="16"/>
  <c r="H246" i="15"/>
  <c r="H42" i="15"/>
  <c r="H131" i="15"/>
  <c r="H159" i="15"/>
  <c r="H66" i="15"/>
  <c r="H185" i="15"/>
  <c r="H102" i="15"/>
  <c r="H274" i="15"/>
  <c r="H322" i="15"/>
  <c r="H334" i="15"/>
  <c r="I123" i="13"/>
  <c r="I230" i="13"/>
  <c r="I151" i="13"/>
  <c r="I98" i="13"/>
  <c r="I42" i="13"/>
  <c r="I177" i="13"/>
  <c r="I66" i="13"/>
  <c r="I334" i="1" l="1"/>
  <c r="G5" i="8"/>
  <c r="H337" i="20"/>
  <c r="H339" i="20"/>
  <c r="H350" i="17"/>
  <c r="H352" i="17" s="1"/>
  <c r="H333" i="16"/>
  <c r="H335" i="16" s="1"/>
  <c r="H347" i="21"/>
  <c r="H346" i="21"/>
  <c r="H66" i="21"/>
  <c r="H336" i="19"/>
  <c r="H338" i="19" s="1"/>
  <c r="I333" i="1"/>
  <c r="I335" i="1" s="1"/>
  <c r="H350" i="15"/>
  <c r="G4" i="8" s="1"/>
  <c r="H348" i="21" l="1"/>
  <c r="H351" i="15"/>
  <c r="H352" i="15"/>
  <c r="F5" i="12"/>
  <c r="H5" i="12" s="1"/>
  <c r="H66" i="12" s="1"/>
  <c r="G5" i="12"/>
  <c r="F9" i="12"/>
  <c r="H9" i="12" s="1"/>
  <c r="F14" i="12"/>
  <c r="G14" i="12"/>
  <c r="H14" i="12"/>
  <c r="F18" i="12"/>
  <c r="H18" i="12"/>
  <c r="F22" i="12"/>
  <c r="H22" i="12"/>
  <c r="F26" i="12"/>
  <c r="H26" i="12" s="1"/>
  <c r="F30" i="12"/>
  <c r="H30" i="12"/>
  <c r="F34" i="12"/>
  <c r="H34" i="12"/>
  <c r="F38" i="12"/>
  <c r="H38" i="12"/>
  <c r="H42" i="12" s="1"/>
  <c r="F39" i="12"/>
  <c r="H39" i="12" s="1"/>
  <c r="F40" i="12"/>
  <c r="H40" i="12"/>
  <c r="F41" i="12"/>
  <c r="H41" i="12"/>
  <c r="F46" i="12"/>
  <c r="H46" i="12" s="1"/>
  <c r="F50" i="12"/>
  <c r="H50" i="12" s="1"/>
  <c r="F54" i="12"/>
  <c r="H54" i="12" s="1"/>
  <c r="F58" i="12"/>
  <c r="H58" i="12" s="1"/>
  <c r="F61" i="12"/>
  <c r="H61" i="12" s="1"/>
  <c r="F65" i="12"/>
  <c r="H65" i="12" s="1"/>
  <c r="F73" i="12"/>
  <c r="H73" i="12"/>
  <c r="F77" i="12"/>
  <c r="H77" i="12"/>
  <c r="F81" i="12"/>
  <c r="H81" i="12" s="1"/>
  <c r="F85" i="12"/>
  <c r="H85" i="12"/>
  <c r="F89" i="12"/>
  <c r="H89" i="12"/>
  <c r="F93" i="12"/>
  <c r="H93" i="12"/>
  <c r="F97" i="12"/>
  <c r="H97" i="12" s="1"/>
  <c r="F105" i="12"/>
  <c r="H105" i="12" s="1"/>
  <c r="H127" i="12" s="1"/>
  <c r="F109" i="12"/>
  <c r="H109" i="12" s="1"/>
  <c r="F113" i="12"/>
  <c r="H113" i="12" s="1"/>
  <c r="F117" i="12"/>
  <c r="H117" i="12"/>
  <c r="F121" i="12"/>
  <c r="H121" i="12" s="1"/>
  <c r="F125" i="12"/>
  <c r="H125" i="12" s="1"/>
  <c r="F134" i="12"/>
  <c r="H134" i="12" s="1"/>
  <c r="H155" i="12" s="1"/>
  <c r="F138" i="12"/>
  <c r="H138" i="12"/>
  <c r="F142" i="12"/>
  <c r="H142" i="12" s="1"/>
  <c r="F146" i="12"/>
  <c r="H146" i="12"/>
  <c r="F150" i="12"/>
  <c r="H150" i="12" s="1"/>
  <c r="F154" i="12"/>
  <c r="H154" i="12"/>
  <c r="F163" i="12"/>
  <c r="H163" i="12" s="1"/>
  <c r="H181" i="12" s="1"/>
  <c r="D169" i="12"/>
  <c r="F169" i="12" s="1"/>
  <c r="H169" i="12" s="1"/>
  <c r="D180" i="12"/>
  <c r="F180" i="12"/>
  <c r="H180" i="12"/>
  <c r="F193" i="12"/>
  <c r="H193" i="12"/>
  <c r="F197" i="12"/>
  <c r="H197" i="12" s="1"/>
  <c r="F201" i="12"/>
  <c r="H201" i="12"/>
  <c r="F205" i="12"/>
  <c r="H205" i="12"/>
  <c r="F209" i="12"/>
  <c r="H209" i="12"/>
  <c r="F213" i="12"/>
  <c r="H213" i="12" s="1"/>
  <c r="F217" i="12"/>
  <c r="H217" i="12"/>
  <c r="F221" i="12"/>
  <c r="H221" i="12"/>
  <c r="F225" i="12"/>
  <c r="H225" i="12"/>
  <c r="F229" i="12"/>
  <c r="H229" i="12" s="1"/>
  <c r="F233" i="12"/>
  <c r="H233" i="12"/>
  <c r="F237" i="12"/>
  <c r="H237" i="12"/>
  <c r="F241" i="12"/>
  <c r="H241" i="12"/>
  <c r="F248" i="12"/>
  <c r="H248" i="12"/>
  <c r="F252" i="12"/>
  <c r="H252" i="12"/>
  <c r="F256" i="12"/>
  <c r="H256" i="12" s="1"/>
  <c r="H270" i="12" s="1"/>
  <c r="F260" i="12"/>
  <c r="H260" i="12" s="1"/>
  <c r="F264" i="12"/>
  <c r="H264" i="12"/>
  <c r="F268" i="12"/>
  <c r="H268" i="12"/>
  <c r="F276" i="12"/>
  <c r="H276" i="12"/>
  <c r="F280" i="12"/>
  <c r="H280" i="12" s="1"/>
  <c r="H318" i="12" s="1"/>
  <c r="F284" i="12"/>
  <c r="H284" i="12"/>
  <c r="F288" i="12"/>
  <c r="H288" i="12"/>
  <c r="F292" i="12"/>
  <c r="H292" i="12"/>
  <c r="F296" i="12"/>
  <c r="H296" i="12" s="1"/>
  <c r="F300" i="12"/>
  <c r="H300" i="12"/>
  <c r="F304" i="12"/>
  <c r="H304" i="12"/>
  <c r="F309" i="12"/>
  <c r="H309" i="12"/>
  <c r="F313" i="12"/>
  <c r="H313" i="12" s="1"/>
  <c r="F317" i="12"/>
  <c r="H317" i="12"/>
  <c r="F325" i="12"/>
  <c r="H325" i="12" s="1"/>
  <c r="H330" i="12" s="1"/>
  <c r="F329" i="12"/>
  <c r="H329" i="12" s="1"/>
  <c r="H353" i="15" l="1"/>
  <c r="H98" i="12"/>
  <c r="H242" i="12"/>
  <c r="E110" i="1" l="1"/>
  <c r="H15" i="1"/>
  <c r="H6" i="1"/>
  <c r="G35" i="1" l="1"/>
  <c r="E166" i="1" l="1"/>
  <c r="E177" i="1"/>
  <c r="G40" i="1"/>
  <c r="I40" i="1" s="1"/>
  <c r="G41" i="1"/>
  <c r="I41" i="1" s="1"/>
  <c r="G42" i="1"/>
  <c r="I42" i="1" s="1"/>
  <c r="G39" i="1"/>
  <c r="I39" i="1" s="1"/>
  <c r="I43" i="1" l="1"/>
  <c r="G317" i="1"/>
  <c r="I317" i="1" s="1"/>
  <c r="G313" i="1"/>
  <c r="I313" i="1" s="1"/>
  <c r="G305" i="1"/>
  <c r="I305" i="1" s="1"/>
  <c r="G301" i="1"/>
  <c r="I301" i="1" s="1"/>
  <c r="G297" i="1"/>
  <c r="I297" i="1" s="1"/>
  <c r="G292" i="1"/>
  <c r="I292" i="1" s="1"/>
  <c r="G288" i="1"/>
  <c r="I288" i="1" s="1"/>
  <c r="G284" i="1"/>
  <c r="I284" i="1" s="1"/>
  <c r="G280" i="1"/>
  <c r="I280" i="1" s="1"/>
  <c r="G276" i="1"/>
  <c r="I276" i="1" s="1"/>
  <c r="G272" i="1"/>
  <c r="I272" i="1" s="1"/>
  <c r="G268" i="1"/>
  <c r="I268" i="1" s="1"/>
  <c r="G264" i="1"/>
  <c r="I264" i="1" s="1"/>
  <c r="G249" i="1"/>
  <c r="I249" i="1" s="1"/>
  <c r="G257" i="1"/>
  <c r="I257" i="1" s="1"/>
  <c r="G253" i="1"/>
  <c r="I253" i="1" s="1"/>
  <c r="G245" i="1"/>
  <c r="I245" i="1" s="1"/>
  <c r="G241" i="1"/>
  <c r="I241" i="1" s="1"/>
  <c r="G237" i="1"/>
  <c r="I237" i="1" s="1"/>
  <c r="G230" i="1"/>
  <c r="I230" i="1" s="1"/>
  <c r="G218" i="1"/>
  <c r="I218" i="1" s="1"/>
  <c r="G214" i="1"/>
  <c r="I214" i="1" s="1"/>
  <c r="G210" i="1"/>
  <c r="I210" i="1" s="1"/>
  <c r="G206" i="1"/>
  <c r="I206" i="1" s="1"/>
  <c r="G226" i="1"/>
  <c r="I226" i="1" s="1"/>
  <c r="G222" i="1"/>
  <c r="I222" i="1" s="1"/>
  <c r="G202" i="1"/>
  <c r="I202" i="1" s="1"/>
  <c r="G198" i="1"/>
  <c r="I198" i="1" s="1"/>
  <c r="G194" i="1"/>
  <c r="I194" i="1" s="1"/>
  <c r="G190" i="1"/>
  <c r="I190" i="1" s="1"/>
  <c r="G177" i="1"/>
  <c r="I177" i="1" s="1"/>
  <c r="G166" i="1"/>
  <c r="I166" i="1" s="1"/>
  <c r="G160" i="1"/>
  <c r="I160" i="1" s="1"/>
  <c r="G135" i="1"/>
  <c r="I135" i="1" s="1"/>
  <c r="G139" i="1"/>
  <c r="I139" i="1" s="1"/>
  <c r="G151" i="1"/>
  <c r="I151" i="1" s="1"/>
  <c r="G147" i="1"/>
  <c r="I147" i="1" s="1"/>
  <c r="G143" i="1"/>
  <c r="I143" i="1" s="1"/>
  <c r="G131" i="1"/>
  <c r="I131" i="1" s="1"/>
  <c r="G110" i="1"/>
  <c r="I110" i="1" s="1"/>
  <c r="G118" i="1"/>
  <c r="I118" i="1" s="1"/>
  <c r="G122" i="1"/>
  <c r="I122" i="1" s="1"/>
  <c r="G114" i="1"/>
  <c r="I114" i="1" s="1"/>
  <c r="G106" i="1"/>
  <c r="I106" i="1" s="1"/>
  <c r="G98" i="1"/>
  <c r="I98" i="1" s="1"/>
  <c r="G94" i="1"/>
  <c r="I94" i="1" s="1"/>
  <c r="G90" i="1"/>
  <c r="I90" i="1" s="1"/>
  <c r="G86" i="1"/>
  <c r="I86" i="1" s="1"/>
  <c r="G82" i="1"/>
  <c r="I82" i="1" s="1"/>
  <c r="G78" i="1"/>
  <c r="I78" i="1" s="1"/>
  <c r="G74" i="1"/>
  <c r="I74" i="1" s="1"/>
  <c r="G66" i="1"/>
  <c r="I66" i="1" s="1"/>
  <c r="G62" i="1"/>
  <c r="I62" i="1" s="1"/>
  <c r="G59" i="1"/>
  <c r="I59" i="1" s="1"/>
  <c r="I55" i="1"/>
  <c r="G51" i="1"/>
  <c r="I51" i="1" s="1"/>
  <c r="G47" i="1"/>
  <c r="I47" i="1" s="1"/>
  <c r="I35" i="1"/>
  <c r="G31" i="1"/>
  <c r="I31" i="1" s="1"/>
  <c r="G27" i="1"/>
  <c r="I27" i="1" s="1"/>
  <c r="G19" i="1"/>
  <c r="I19" i="1" s="1"/>
  <c r="G15" i="1"/>
  <c r="I15" i="1" s="1"/>
  <c r="G6" i="1"/>
  <c r="I6" i="1" s="1"/>
  <c r="G10" i="1"/>
  <c r="I10" i="1" s="1"/>
  <c r="G23" i="1"/>
  <c r="I23" i="1" s="1"/>
  <c r="I231" i="1" l="1"/>
  <c r="I99" i="1"/>
  <c r="I318" i="1"/>
  <c r="I306" i="1"/>
  <c r="I124" i="1"/>
  <c r="I178" i="1"/>
  <c r="I258" i="1"/>
  <c r="I152" i="1"/>
  <c r="I67" i="1" l="1"/>
  <c r="G16" i="8" s="1"/>
  <c r="G18" i="8" l="1"/>
  <c r="G17" i="8"/>
  <c r="G19" i="8" l="1"/>
</calcChain>
</file>

<file path=xl/sharedStrings.xml><?xml version="1.0" encoding="utf-8"?>
<sst xmlns="http://schemas.openxmlformats.org/spreadsheetml/2006/main" count="4252" uniqueCount="284">
  <si>
    <t>TREBALLS PREVIS I ENDERROCS</t>
  </si>
  <si>
    <t>INSTAL·LACIO ELECTRICA</t>
  </si>
  <si>
    <t>CODI</t>
  </si>
  <si>
    <t>UA</t>
  </si>
  <si>
    <t>DECRIPCIÓ</t>
  </si>
  <si>
    <t>PREU</t>
  </si>
  <si>
    <t>01</t>
  </si>
  <si>
    <t>02</t>
  </si>
  <si>
    <t>03</t>
  </si>
  <si>
    <t>04</t>
  </si>
  <si>
    <t>05</t>
  </si>
  <si>
    <t>06</t>
  </si>
  <si>
    <t>IMPORT</t>
  </si>
  <si>
    <t>01.01</t>
  </si>
  <si>
    <t>Desmuntatge, arrancada i retirada d'elements</t>
  </si>
  <si>
    <t>01.02</t>
  </si>
  <si>
    <t>U</t>
  </si>
  <si>
    <t>01.03</t>
  </si>
  <si>
    <t>Arrancada de sanitaris</t>
  </si>
  <si>
    <t>01.04</t>
  </si>
  <si>
    <t>AMIDAMENT</t>
  </si>
  <si>
    <t>01.05</t>
  </si>
  <si>
    <t>01.06</t>
  </si>
  <si>
    <t>m2</t>
  </si>
  <si>
    <t>01.07</t>
  </si>
  <si>
    <t>01.08</t>
  </si>
  <si>
    <t>01.09</t>
  </si>
  <si>
    <t>02.01</t>
  </si>
  <si>
    <t>02.02</t>
  </si>
  <si>
    <t>SANEJAMENT I SUBMINSTRAMENT D'AIGUA</t>
  </si>
  <si>
    <t>SANITARIS</t>
  </si>
  <si>
    <t>07</t>
  </si>
  <si>
    <t>04.01</t>
  </si>
  <si>
    <t>Subministrament i muntatge de rentamans</t>
  </si>
  <si>
    <t>Subministrament i muntatge Inodor</t>
  </si>
  <si>
    <t>Instal·lació completa de distribució d'aigua</t>
  </si>
  <si>
    <t>Subministrament i muntatge de mirall</t>
  </si>
  <si>
    <t>ACCESSORIS</t>
  </si>
  <si>
    <t>Eixugador de mans de la casa NOFER</t>
  </si>
  <si>
    <t>Dosificador de sabó</t>
  </si>
  <si>
    <t>Porta-rotllos industrial d=300mm</t>
  </si>
  <si>
    <t>Subministrament i muntatge de penja-robes</t>
  </si>
  <si>
    <t>Escombreta fixada al parament</t>
  </si>
  <si>
    <t>06.01</t>
  </si>
  <si>
    <t>06.02</t>
  </si>
  <si>
    <t>06.03</t>
  </si>
  <si>
    <t>06.04</t>
  </si>
  <si>
    <t>02.03</t>
  </si>
  <si>
    <t>01.10</t>
  </si>
  <si>
    <t>03.01</t>
  </si>
  <si>
    <t>03.02</t>
  </si>
  <si>
    <t>03.03</t>
  </si>
  <si>
    <t>05.01</t>
  </si>
  <si>
    <t>05.02</t>
  </si>
  <si>
    <t>05.03</t>
  </si>
  <si>
    <t>06.06</t>
  </si>
  <si>
    <t>Protecció de la zona de treball</t>
  </si>
  <si>
    <t>Conjunt de sistemes de protecció col·lectiva, necessaris per al compliment de la normativa vigent en matèria de Seguretat i Salut en el Treball. Inclús manteniment en condicions segures durant tot el període de temps que es requereixi, reparació o reposició i transport fins al lloc d'emmagatzematge o retirada a contenidor.  Inclou la colocació de tanques i tancaments provisionals per a delimitar la zona de treball, neteja diaria, cartells de seguretat, senyalització d'obra de FGC i senyalització provisional d'obra. Inclou totes les portes i accesos provisionals, rampes, tanques amb cartró guix, delimitació d'accessos,... per poder realitzar totes les obres en les seves diferents fase, així com donar pas als vianants durant les obres. Inclou també l'enllumenat provisional de l'obra.</t>
  </si>
  <si>
    <t>Tancament instal·lacions previ als treballs. Electric, sanejament i distribució</t>
  </si>
  <si>
    <t>Anul·lació instal·lació interior elèctrica i arrencada llumeneres i accessoris</t>
  </si>
  <si>
    <t>Enrajolat de parament vertical interior, al.&lt;= 3 m amb rajola de ceràmica 20 x 20 cm pre-tallada cada 10 x 10 cm.</t>
  </si>
  <si>
    <t>Enrajolat de parament vertical interior a una alçària &lt;= 3 m amb rajola de ceràmica esmaltada mat, DE 20 x 20 cm, pre-tallada cada 10 x 10 cm, preu mitjà, de 6 a 15 peces/m2 col·locades amb adhesiu per a rajola ceràmica C1 T (UNE-EN 12004) i rejuntat amb beurada CG1 (UNE-EN 13888).</t>
  </si>
  <si>
    <t xml:space="preserve">Desconnexió de les escomeses de la instal·lació elèctrica, de la xarxa d'aigua potable i de la instal·lació de sanejament de l'espai d'actuació.  </t>
  </si>
  <si>
    <t>Arrencada d'instal·lació de distribució d'aigua, del total de la zona d'actuació, accessoris i aixetes, per deixar l'espai lliure d'instal·lacions, amb desviament d'instal·lacions necessàries per mantenir en servei la part del edifici en ús, amb mitjans manuals i càrrega manual sobre camió o contenidor. Inclòs cànon d'abocament i manteniment de contenidor.</t>
  </si>
  <si>
    <t>Anul·lació instal·lació interior elèctrica, a la sortida de quadres elèctrics o de l'escomesa o de la caixa d'empalme que dóna servei al àmbit de l'obra, amb desviament  d'instal·lacions necessàries per mantenir en servei la part del edifici en ús.  Arrancada d'instal·lació elèctrica superficial i encastada, del total de la zona d'actuació, tubs, cablejat, mecanismes, caixes derivació, canals, quadres elèctrics, accessoris d'instal·lació elèctrica, d'instal·lació de llumeneres superficials i encastades del total de la zona d'actuació, sistemes de fixació superficial i penjat, accessoris, amb mitjans manuals i càrrega manual sobre camió o contenidor. Inclòs cànon d'abocament i manteniment de contenidor.</t>
  </si>
  <si>
    <t>Cel ras continu de guix laminat</t>
  </si>
  <si>
    <t>Clau de pas principal</t>
  </si>
  <si>
    <t>Subministrament i instal·lació de lluminària downlight</t>
  </si>
  <si>
    <t>Subministrament i instal·lació de lluminària encastable tipus downlight de LED model LLEDO LLEDS00010E07 KINO 2 IP44-LED840 28W, inclòs encastar i connectar.</t>
  </si>
  <si>
    <t>TOTAL</t>
  </si>
  <si>
    <t>Paviment porcellànic tècnic, model PROYECCION 40X40 ANTRACITA</t>
  </si>
  <si>
    <t>Subministrament i muntatge d'aixeta temporitzada PRESTO</t>
  </si>
  <si>
    <t>Arrancada paviment</t>
  </si>
  <si>
    <t>Arrancada acabat</t>
  </si>
  <si>
    <t>Arrancada de paviment existent, amb mitjans manuals i càrrega manual de runa sobre camió o contenidor. Inclòs Cànon d'abocament i manteniment.</t>
  </si>
  <si>
    <t>Instal·lació completa d'evacuació (en cas necessari)</t>
  </si>
  <si>
    <t>Subministrament i instal·lació encastada de lluminària d'emergència</t>
  </si>
  <si>
    <t>Subministrament i instal·lació encastada de lluminària d'emergència, amb dos LED de 1W, flux lluminós 220 lúmens, classe I, protecció IP 20, amb bateries de Ni-Cd d'alta temperatura, autonomia de 2 hores, alimentació de 230V, temps de càrrega 24 hores. Inclòs accessoris i elements de fixació.</t>
  </si>
  <si>
    <t>Nova instal·lacio elèctrica</t>
  </si>
  <si>
    <t>NOTA: instal·lació existent</t>
  </si>
  <si>
    <t>Subquadre de comandament i protecció de la dependència, per a instal·lació d'electrificació bàsica amb 4 circuits, amb interruptor automàtic magnetotèrmic tipus ICP-M de 20 A d'intensitat nominal, interruptor diferencial de 25 A d'intensitat nominal i interruptors de protecció magnetotèrmica a cada circuit, col·locat en caixa de dotze mòduls de material autoextingible, amb porta, encastada, inclou l'obertura de regates i formació de petits encastaments, tub de PVC de DN 32 mm, connexió amb el comptador amb conductors de coure H07V-R de 16 mm2 de secció, i cablejat intern de la caixa amb conductor de coure H07V-R de 6 mm2 de secció.</t>
  </si>
  <si>
    <t>Els amidaments es fan amb el supòsit que la derivació individual provinent del cuadre central és suficient per a abastir els elements previstos.</t>
  </si>
  <si>
    <t>04.02</t>
  </si>
  <si>
    <t>04.03</t>
  </si>
  <si>
    <t>04.04</t>
  </si>
  <si>
    <t>Anul·lació i retirada de sistema d'obertura electric de la porta</t>
  </si>
  <si>
    <t>PINTURA</t>
  </si>
  <si>
    <t>Enderroc envans</t>
  </si>
  <si>
    <t>Enderroc calaix per elements sanitaris</t>
  </si>
  <si>
    <t>Enderroc fals sostre</t>
  </si>
  <si>
    <t>Arrencada elements ventilació</t>
  </si>
  <si>
    <t>Arrancada d'elements de ventilació, amb mitjans manuals i càrrega manual de runa sobre camió o contenidor. Inclòs Cànon d'abocament i manteniment.</t>
  </si>
  <si>
    <t>Arrencada fusteria</t>
  </si>
  <si>
    <t>ACABATS</t>
  </si>
  <si>
    <t>TANCAMENTS I DIVISÒRIES</t>
  </si>
  <si>
    <t>Envà de guix laminat</t>
  </si>
  <si>
    <t>TANCAMENTS</t>
  </si>
  <si>
    <t>08</t>
  </si>
  <si>
    <t>09</t>
  </si>
  <si>
    <t>Repàs elements arrencats</t>
  </si>
  <si>
    <t>Subministrament i muntatge bonera</t>
  </si>
  <si>
    <t>Subministrament i muntatge de abocador amb reixa</t>
  </si>
  <si>
    <t>Subministrament i muntatge d'abocador de porcellana sanitària, de peu, model Garda "ROCA", color Blanco, de 420x500x445 mm, de 420x500x445 mm, de sortida horitzontal, amb peça d'unió, reixeta de desguàs i joc de fixació, amb reixeta d'acer inoxidable, amb coixinet, per a abocador model Garda, equipat amb aixeta mescladora bicomandament mural, per a safareig, de broc giratori, acabat cromat, model Brava. Inclús silicona per a segellat de junts.</t>
  </si>
  <si>
    <t>Estanteries</t>
  </si>
  <si>
    <t>Finestra practicable</t>
  </si>
  <si>
    <t>Paraments horitzontals</t>
  </si>
  <si>
    <t>Paraments verticals</t>
  </si>
  <si>
    <t>03.04</t>
  </si>
  <si>
    <t>01.11</t>
  </si>
  <si>
    <t>01.12</t>
  </si>
  <si>
    <t>01.13</t>
  </si>
  <si>
    <t>Obertura pas de porta en paret de tancament, amb col.locació de dintell</t>
  </si>
  <si>
    <t>Instal.lació de temo elèctric per aigua calenta</t>
  </si>
  <si>
    <t>Desmuntatge, retirada d'equipament fix o mòbil del total de la zona d'actuació i estris de qualsevol mena. Retirada de l'àmbit actual de material no aprofitable o reubicació del material que FGC decideixi reultilitzar inclós elements fixats sobre el fals sostre existent. Càrrega manual a contenidor. Inclou p.p. de selecció i tractament de material perillós, embalatge i càrrega adequada segons el tipus de material. També es protegirà l'entorn per evitar la caiguda de residus i desperfectes.</t>
  </si>
  <si>
    <t>Enderroc de parets interiors, de tancament i envans, amb mitjans manuals i càrrega manual i mecànica sobre camió o contenidor.  Paret d'obra de fàbrica de ceràmica i envans i paredons d'obra de ceràmica.
L'execució de la unitat d'obra inclou les operacions següents;  Preparació de la zona de treball, enderroc de l'element amb els mitjans adients,  trossejament i apilada de la runa,  càrrega de la runa sobre el camió o contenidor. Inclòs cànon d'abocament i manteniment..</t>
  </si>
  <si>
    <t>Arrancada de enrajolat dels paraments verticals, desguassos, sifons i suports, amb mitjans manuals i càrrega manual de runa sobre camió o contenidor. Inclòs cànon d'abocament i manteniment.</t>
  </si>
  <si>
    <t>Arrancada de tots els sanitaris, desguassos, sifons i suports, amb mitjans manuals i càrrega manual de runa sobre camió o contenidor. Inclòs cànon d'abocament i manteniment.</t>
  </si>
  <si>
    <t>4cm</t>
  </si>
  <si>
    <t>7cm</t>
  </si>
  <si>
    <t>10 cm</t>
  </si>
  <si>
    <t>15 cm</t>
  </si>
  <si>
    <t>Arrancada de calaixos d'obra, amb mitjans manuals i càrrega manual de runa sobre camió o contenidor. Inclòs cànon d'abocament i manteniment.</t>
  </si>
  <si>
    <t xml:space="preserve">Enderroc d'elements de fusteria, amb càrrega manual sobre camió o contenidor.
S'han considerat els següents elements; desmuntatge de fulla, bastiment i accessoris.  L'execució de la unitat d'obra inclou les operacions següents;  Preparació de la zona de treball, arrencada o desmuntatge de l'element amb els mitjans adients, trossejament i apilada de l'element arrencat, aplec dels elements desmuntats, càrrega dels elements arrencats sobre el camió.  Inclòs cànon d'abocament i manteniment..
</t>
  </si>
  <si>
    <t xml:space="preserve">Enderroc, arrencada, repicat o desmuntatge de revestiments de paraments horitzontals, amb càrrega manual de runa sobre camió o contenidor. L'enderroc, el repicat i l'arrencada, pressuposen que el material resultant no te cap utilitat i serà transportat a un abocador.  Inclòs Cànon d'abocament i manteniment.
</t>
  </si>
  <si>
    <t>Anul·lació i retirada de sistema d'obertura electric de la porta.  Retirada amb mitjans manuals i càrrega manual de runa sobre camió o contenidor. Inclòs Cànon d'abocament i manteniment.</t>
  </si>
  <si>
    <t>01.14</t>
  </si>
  <si>
    <t>Formació d'obertura exterior practicable amb un buit de definit en documentació gràfica, en paret de tancament de maó calat de 15 cm de gruix, amb tall amb disc, execució de forat, llinda prefabricada de ceràmica armada, bastiment de base de tub d'acer per a finestra, parament vertical interior amb acabat segons documentació gràfica, parament vertical exterior segons documentació gràfica, col·locació de porta practicable amb acabat segons documentació gràfica, segellat perimetral amb silicona.  L'execució de la unitat d'obra inclou les operacions següents;  Preparació de la zona de treball, enderroc de l'element amb els mitjans adients,  trossejament i apilada de la runa,  càrrega de la runa sobre el camió o contenidor. Inclòs cànon d'abocament i manteniment..</t>
  </si>
  <si>
    <t>01.15</t>
  </si>
  <si>
    <t>Envà de plaques de guix laminat format per estructura senzilla normal amb perfileria de planxa d'acer galvanitzat, amb un gruix total de l'envà de 73 mm, muntants cada 400 mm de 48 mm d'amplària i canals de 48 mm d'amplària, 1 placa amb duresa superficial (I) de 12,5 mm de gruix en cada cara, de tipus estàndard (A) o tipus hidròfuga (H) segons documentació, fixades mecànicament i aïllament de plaques de llana mineral de vidre de resistència tèrmica &gt;= 1,111 m2.K/W.  Inclou fins i tot p/p de replanteig de la perfilería, zones de pas i buits; sistemes de reforç estructural per a fixació de mobiliari de cuina, estanteries i elements del servei; col·locació en tot el seu perímetre de cintes o bandes estanques, en la superfície de suport o contacte de la perfilería amb els paraments; ancoratges de canals i muntants metàl·lics; tall i fixació de les plaques mitjançant caragols; tractament de les zones de pas i buits; execució d'angles; tractament de juntes mitjançant pasta i cinta de juntes; rebut de les caixes per a allotjament de mecanismes elèctrics i de pas d'instal·lacions, previ replanteig de la seva ubicació en les plaques i perforació d'aquestes, i neteja final. Totalment acabat i llest per a imprimar, pintar o revestir.</t>
  </si>
  <si>
    <t>Tancament fenòlic</t>
  </si>
  <si>
    <t>Cel ras registrable</t>
  </si>
  <si>
    <t>Envà d'obra de fàbrica ceràmica formada per un full de gruix 100 mm de peça ceràmica de gran format de 700x500x100 mm col·locada amb adhesiu a base de guix per a unió de peces ceràmiques.</t>
  </si>
  <si>
    <t>Reparació superficial de parament vertical, previa arrencada i repicat de revestiments arrebossat existent, arrebossat a bona vista amb morter sense additius elaborat a l'obra, amb acabat remolinat i preparat per pintar.</t>
  </si>
  <si>
    <t>Cel ras registrable de plaques de guix laminat amb acabat llis, 600x 600 mm i 12,5 mm de gruix , sistema desmuntable amb estructura d'acer galvanitzat ocult format per perfils principals amb forma de T invertida de 24 mm de base col·locats cada 0,6 m i fixats al sostre mitjançant vareta de suspensió cada 1,2 m, amb perfils secundaris col·locats , per a una alçària de cel ras de 4 m com a màxim</t>
  </si>
  <si>
    <t>02.04</t>
  </si>
  <si>
    <t>02.05</t>
  </si>
  <si>
    <t>Cel ras continu suspès, situat a una altura menor de 4 m, llis amb estructura metàl·lica (12,5+27+27), format per una placa de guix laminat H / UNE-EN 520 - 1200 / longitud / 12,5 / vora afinada, amb ànima de guix hidrofugat, per zones humides. Instal·lació dels registres necessaris de 50x50cm.</t>
  </si>
  <si>
    <t xml:space="preserve">Formació de calaix en cel ras amb plaques de guix laminat tipus hidròfuga (H) de 12,5 mm de gruix, col·locades amb entramat estructura senzilla d'acer galvanitzat format per perfils col·locats cada 600 mm fixats al sostre mitjançant vareta de suspensió cada 1,2 m, per a una alçària de cel ras de 4 m com a màxim. </t>
  </si>
  <si>
    <t>02.06</t>
  </si>
  <si>
    <t>Mòdul descrit a la documentació gràfica, amb elements practicables  fixes, de tauler de resines fenòliques HPL de 13 mm de gruix amb acabat de color a les dues cares amb ferramenta d'acer inoxidable, composta de  frontisses,  tiradors,  tanques amb indicació exterior, peus regulables i perfil superior de suport amb elements de fixació.  Compleix norma EN 438 i CERTIFICAT ISO 9002 per a la Fabricació de laminats d’alta pressió.</t>
  </si>
  <si>
    <t>02.07</t>
  </si>
  <si>
    <t>Col·locació de paviment porcellànic tècnic, model (PAV. PROYECCION 40X40 ANTRACITA), de la casa Saloni. Coeficient antilliscant C2, inclòs beurada segons indicacions del fabricant.</t>
  </si>
  <si>
    <t xml:space="preserve">Subministrament i colocació de platina d'hacer inoxidable fixada mecanicament per a la transició dels dos paviments.  </t>
  </si>
  <si>
    <t>Envà ceràmic</t>
  </si>
  <si>
    <t>Pletina de transició de paviments</t>
  </si>
  <si>
    <t>Sócol</t>
  </si>
  <si>
    <t>Subministrament i col·locació de sócol porcellànic tècnic, model (PAV. PROYECCION 7X40 ANTRACITA), de la casa Saloni. Inclòs beurada segons indicacions del fabricant.</t>
  </si>
  <si>
    <t>Arrebossat reglejat sobre parament vertical interior, a 3,00 m d'alçària, com a màxim, amb morter de ciment per a ús corrent (GP), de designació CSIV-W0, segons UNE-EN 998-1, deixat de regle. Preparat per pintar.</t>
  </si>
  <si>
    <t>Arrebossat de parament vertical</t>
  </si>
  <si>
    <t>03.05</t>
  </si>
  <si>
    <t xml:space="preserve">Subministrament i col·locació de porta batent amb premarc tac de fusta de Flandes. Una fulla de 40mm de gruix amb estructura interior i perimetral de fusta de Flandes, dues cares amb tauler hidròfug de DM de 8 mm, premarc en formació de galces i tapetes de 80x16 mm tot amb DM hidròfug i per acabat lacat, ferratges, pany i maneta d'acer inoxidable AISI 304 tipus Ocariz model LC amb escut, retenidor, tope a paviment tot acer inoxidable.
</t>
  </si>
  <si>
    <t>Porta practicable de distribució interior</t>
  </si>
  <si>
    <t>Porta practicable d'accés general metàl·lica</t>
  </si>
  <si>
    <t>Porta practicable d'accés general de fusta</t>
  </si>
  <si>
    <t xml:space="preserve">Porta d'acer galvanitzat en perfils laminats d'una fulla batent, per a un buit d'obra de 80x215 cm, amb bastidor de tub de 40x20x1,5 mm, planxes llises d'1 mm de gruix i bastiment, acabat esmaltat, pany i maneta d'acer inoxidable AISI 304 tipus Ocariz model LC amb escut, retenidor, tope a paviment tot acer inoxidable.
</t>
  </si>
  <si>
    <t xml:space="preserve">Porta interior de fusta, pintada, amb porta de fulles batents de fusta d'una llum de bastiment aproximada de 60-80x200 cm, amb bastiment per a envà, fulla batent i tapajunts de fusta. m2 de llum de bastiment.  maneta d'acer inoxidable AISI 304 tipus Ocariz model LC amb escut, retenidor, tope a paviment tot acer inoxidable.
</t>
  </si>
  <si>
    <t>Serralleria per a confinament d'instal·lacions</t>
  </si>
  <si>
    <t>Reixat d'acer d'1,8 m d'alçària format per panells de 1 x 1,8 m amb planxa perforada d'acer galvanitzat de 2 mm de gruix, amb perforacions quadrades al portell i &gt;50 % de coeficient de perforació, fixats mecànicament a suports verticals de tub de secció quadrangular de diàmetre 40x40 mm i 1,5 mm de gruix , situats cada 1 m als extrems de cada panell, amb acabat galvanitzat i esmaltat</t>
  </si>
  <si>
    <t>Adaptació de fusteries existents a nova distribució</t>
  </si>
  <si>
    <t>Adaptació de tancament  per obertura de nou accés a espai interior segons especificacions indicades a la documentació gràfica.  Executat seguint composició i material existent. Inclou substitució de manetes i panys existents, subministrament i col·locació de pany i maneta d'acer inoxidable AISI 304 tipus Ocariz model LC amb escut, retenidor, tope a paviment tot acer inoxidable.</t>
  </si>
  <si>
    <t>aixetes fred</t>
  </si>
  <si>
    <t>aixeetes calent</t>
  </si>
  <si>
    <t>Subministrament i instal·lació de clau de pas tipus senzill mural, per muntar superficialment, de llautó cromat, preu superior, amb entrada i sortida roscada.</t>
  </si>
  <si>
    <t>Instal·lació i col·locació de la instal·lació completa de distribució d'aigua freda per ampliació de sanitaris, des de la connexió de la clau general de pas fins a tots els aparells de consum. Inclou vàlvula de retenció a la sortida i la connexió de les aixetes i accessoris de cadascun dels aparells.  Fins i tot p/p de material auxiliar per muntatge i subjecció a l'obra, accessoris i peces especials.   Inclou ajudes de ram de paleta per encastament de conductes. Totalment muntada, amb connexions establertes i provada per la empresa instal·ladora mitjançant les corresponents proves de servei (incloses en aquest preu), per per deixar la partida totalement acabada) segons documentació gràfica.</t>
  </si>
  <si>
    <t>Subministrament i muntatge de canonada per a la xarxa d'evacuació formada per tubs de PVC, de qualsevol diàmetre. Fins i tot p/p de material auxiliar per a muntatge i subjecció a l'obra, accessoris i peces especials col·locats mitjançant unió enganxada amb adhesiu.  Inclou ajudes de ram de paleta per encastament de conductes. Totalment muntada, connexionada i provada.  Es deifinirà en obra el pas  i col·locació dels diferents elements un cop definida la xarxa de sanejament existent.</t>
  </si>
  <si>
    <t>rentamans</t>
  </si>
  <si>
    <t>inodor</t>
  </si>
  <si>
    <t>dutxa</t>
  </si>
  <si>
    <t>bonera</t>
  </si>
  <si>
    <t>urinari</t>
  </si>
  <si>
    <t>Subministrament, instal·lació i connexionat de subquadre</t>
  </si>
  <si>
    <t>Derivació individual monofàsica, fixe en superfície per a alimentació de subquadre formada per calbes unipolars amb conductors de coure sota tub protector de pvc rígid blindat de 32mm de diametre.</t>
  </si>
  <si>
    <t>Linea derivació individual des de quadre general</t>
  </si>
  <si>
    <t>Subministrament i instal·lació de interruptors</t>
  </si>
  <si>
    <t xml:space="preserve">Subministrament i instal·lació d'endolls </t>
  </si>
  <si>
    <t>Subministrament i instal·lació d'endolls JUNG sèrie LS 990, o similar, en superficie o encastat segons documentació gràfica, color blanc marfil.  Inclòs encastar i connectar.</t>
  </si>
  <si>
    <t>Subministrament i instal·lació de interruptor unipolar JUNG sèrie LS 990, o similar, en superficie o encastat segons documentació gràfica, format per mecanisme i tecla de color blanc marfil.  Inclòs encastar i connectar.</t>
  </si>
  <si>
    <t>Subministrament i instal·lació de lluminària en superfície per a us interior model VARIANT CIRCULAR S300 acabat en color blanc mat, inclòs fixació i connexió.</t>
  </si>
  <si>
    <t>Subministrament i instal·lació de lluminària de superfície</t>
  </si>
  <si>
    <t>Subministrament i instal·lació de sistema d'extracció</t>
  </si>
  <si>
    <t xml:space="preserve">Nova instal·lació elèctrica interior per a nova distribució. Totes les instal·lacions aniran encastades o en superf´cie segons documentació gràfica. Inclou ajudes al ram de paleta. 
</t>
  </si>
  <si>
    <t>Escalfador acumulador elèctric de 50 l de capacitat, amb cubeta d'acer galvanitzat, per a col·locar en posició horitzontal/vertical, de 750 a 1500 W de potència, dissenyat segons els requisits del REGLAMENTO 814/2013, amb una classe d'eficiència energètica segons REGLAMENTO 812/2013, col·locat en posició horitzontal/vertical amb fixacions murals i connectat</t>
  </si>
  <si>
    <t>04.05</t>
  </si>
  <si>
    <t>07.01</t>
  </si>
  <si>
    <t>07.02</t>
  </si>
  <si>
    <t>07.03</t>
  </si>
  <si>
    <t>07.04</t>
  </si>
  <si>
    <t>07.05</t>
  </si>
  <si>
    <t>07.06</t>
  </si>
  <si>
    <t>08.01</t>
  </si>
  <si>
    <t>08.02</t>
  </si>
  <si>
    <t>08.03</t>
  </si>
  <si>
    <t>08.04</t>
  </si>
  <si>
    <t>08.05</t>
  </si>
  <si>
    <t>08.06</t>
  </si>
  <si>
    <t>08.07</t>
  </si>
  <si>
    <t>09.02</t>
  </si>
  <si>
    <t>Sistema electrònic d'obertura remota de porta.  Inclou mecanisme, adaptació de porta i conexió per a correcte funcionament.</t>
  </si>
  <si>
    <t>Subministrament i muntatge de rentamans de porcel•lana mural model DEBBA de ROCA (ref. A325993000) de 600x480x150mm, connexionat a la xarxa general d'evacuació dels desguassos de la nova instal·lació i connexió a la xarxa d'aigües. Inclòs regates i tots els accessoris necessaris pel seu correcte funcionament, manguitos, sifó, etc.</t>
  </si>
  <si>
    <t>Subministrament i muntatge d'aixeta amb polsador model INSTANT de ROCA (ref. A5A4477C00), temporitzador 7s.  Inclós connexió i fixació.</t>
  </si>
  <si>
    <t>Subministrament i muntatge d'inodor complet de tanc baix compost per tassa amb sortida vertical amb joc de fixació, tanc d'alimentació inferior amb mecanisme d'alimentació i mecanisme de doble descàrrega 4,5 / 3L, tapa i seient amb frontisses d'acer inoxidable DEBBA de ROCA (ref. A342998000 + A341990000 + A8019D0004).  Connexionat a la xarxa general d'evacuació dels desguassos de la nova instal·lació i connexió a la xarxa d'aigües. Inclou tots els accessoris necessaris pel seu correcte funcionament.</t>
  </si>
  <si>
    <t>Subministrament i muntatge d'urinari</t>
  </si>
  <si>
    <t>Subministrament i muntatge de bonera sifònica d'acer inoxidable de 200x200 mm de costat amb sortida vertical de 40 mm de diàmetre, amb tapa plana metàl·lica, per a una càrrega classe K 3. Conectat a la xarxa d'evacuació existent.</t>
  </si>
  <si>
    <t>Subministrament i muntatge d'urinari model SPUN de ROCA (ref. A353147000) de 340x275x575mm de color blanc.  Connexionat a la xarxa general d'evacuació dels desguassos de la nova instal·lació i connexió a la xarxa d'aigües.  Inclou subministre i muntatge d'aixeta de pas recte temporitzada encastrable per a unirari model FLUENT de ROCA (REF: A5A9C24C00).  Inclou tots els accessoris necessaris pel seu correcte funcionament.</t>
  </si>
  <si>
    <t>Subministrament i instal·lació d'eixugador de mans damb sensor elèctric BIGFLOW de NOFER amb carcassa d'acer inoxidable lacat blanc (ref. 01451.W).  Inclòs instal·lació encastada i connectada al quadre de baixa tensió. Amb una protecció exclusiva al quadre de BT.</t>
  </si>
  <si>
    <t>Subministrament i muntatge de dosificador de sabó de la casa NOFER amb carcassa d'acer inoxidable lacat blanc (ref. 03001.W). Per al emplenat es empra una clau especial subministrada pel fabricant. Accionament manual mitjançant polsador. Dimensions 210x121x130 mm.</t>
  </si>
  <si>
    <t xml:space="preserve">Subministrament i muntatge de porta-rotllos industrial REF.05001.XL.W de 290X285X112 mm per adossar a paret en acer inoxidable (versió epòxid blanc en acer), amb visor de contingut en frontal abatible i clau de seguretat. Amb retenidor anti-gir per inèrcia diàmetre màxim bobina 280mm. Consumible: Bobines codi 06000 </t>
  </si>
  <si>
    <t>Subministrament i col·locació de penjador model HOTELS de ROCA (ref. A816721001) de 37x45x60 mm,</t>
  </si>
  <si>
    <t>Subministrament i col·lcació de mirall de la casa ROCA  model VICTORIA-N, REF: A812331406 600x19x700 mm.</t>
  </si>
  <si>
    <t>Subministrament i col·locació d'escombreta de vàter de paret HOTELS de ROCA (ref. A816726001)</t>
  </si>
  <si>
    <t>Paperera</t>
  </si>
  <si>
    <t>Bancs</t>
  </si>
  <si>
    <t>Subministrament i col·locació de senyaítica per porta lavabos i vestidors .</t>
  </si>
  <si>
    <t xml:space="preserve">Senyalítica portes. </t>
  </si>
  <si>
    <t>Pintat de parament verticals de guix o arrebossas, amb pintura antihumitat amb acabat llis, amb una capa diluïda i dues d'acabat.</t>
  </si>
  <si>
    <t xml:space="preserve">Pintat de parament horitzontal de guix o arrebossats, amb pintura antihumitat amb acabat llis, amb una capa diluïda i dues d'acabat.  </t>
  </si>
  <si>
    <t>m</t>
  </si>
  <si>
    <t>u</t>
  </si>
  <si>
    <t>Formació de calaix de guix laminat</t>
  </si>
  <si>
    <t>abocador</t>
  </si>
  <si>
    <t>maquinària climatització</t>
  </si>
  <si>
    <t>Subministrament i instal·lació d'extractor per a cambra sanitària format per ventilador heicoidal de baix nivell sonor model SILENT 100 CHP "S&amp;P" velocitat 2100 rpm potencia màxima de 8W cabal de descarrega lliure 95m³h i presió sonora de 25,6 dBA, color blanc. Motor amb rodament de boles per a alimentació monofàsica a 230V.  Connectat i temporitzat amb l'encesa de llum.   Inclòs reixetes,  conductes, i accessoris necessaris per el seu correcte funcionament.</t>
  </si>
  <si>
    <t>Sistema de comandament remot per obertura porta banys publics</t>
  </si>
  <si>
    <t>Guixetes</t>
  </si>
  <si>
    <t xml:space="preserve">Arrencada d'instal·lació de distribució d'aigua </t>
  </si>
  <si>
    <t>Subministrament i col·locació de tancament exterior practicable, d'alumini lacat blanc, d'una fulla, batent i vidre senzill</t>
  </si>
  <si>
    <t>RESUM PRESSUPOST</t>
  </si>
  <si>
    <t>CAPÍTOL</t>
  </si>
  <si>
    <t>TOTAL PEM</t>
  </si>
  <si>
    <t>08.08</t>
  </si>
  <si>
    <t>08.09</t>
  </si>
  <si>
    <t>08.10</t>
  </si>
  <si>
    <t>08.11</t>
  </si>
  <si>
    <t>Subministrament i col·locació</t>
  </si>
  <si>
    <t>09.01</t>
  </si>
  <si>
    <t>06.05</t>
  </si>
  <si>
    <t>06.07</t>
  </si>
  <si>
    <t>06.08</t>
  </si>
  <si>
    <t>06.09</t>
  </si>
  <si>
    <t>06.10</t>
  </si>
  <si>
    <t>06.11</t>
  </si>
  <si>
    <t>04.06</t>
  </si>
  <si>
    <t>Subministrament i instal·lació d'escalfador elèctric instantani de Bosch Tronic TR4000 4 ET.  Totalment muntat, connexionat i provat.</t>
  </si>
  <si>
    <t xml:space="preserve">Subministrament i instal·lació d'escalfador elèctric instantani </t>
  </si>
  <si>
    <t>06.13</t>
  </si>
  <si>
    <t>Desmuntatge, recol·locació, connexionat i provat de split existent.  Inclosa ampliació de la instal·lació i  subjeccions.</t>
  </si>
  <si>
    <t>Desplaçament de split existent</t>
  </si>
  <si>
    <t>06.12</t>
  </si>
  <si>
    <t>aixetes calent</t>
  </si>
  <si>
    <t>Reparació a nivell de carrer de filtracions en perímetre de xemeneia d'obra de ventilació. Inclou retirada de terres en jardinera, elaboració de mitja canya en el perímetre de la xemeneia, col.locació de lámina impermeabilitzant i geotextil protector, reposició de terres. Inclou retirada i substitució de peces de paviment de vorera i peça de bordó en cas necessari.</t>
  </si>
  <si>
    <t>Reparació filtracions en xemeneia ventilació a carrer</t>
  </si>
  <si>
    <t>PA</t>
  </si>
  <si>
    <t>03.06</t>
  </si>
  <si>
    <t>2 unitats</t>
  </si>
  <si>
    <t>02.08</t>
  </si>
  <si>
    <t>Formació de recrescut de solera</t>
  </si>
  <si>
    <t>Formació de recrescut de solera Solera de 15 cm de gruix de formigó lleuger d'argila expandida 15 a 18 N/mm2 de resistència a la compressió.</t>
  </si>
  <si>
    <t>W</t>
  </si>
  <si>
    <t>Subministrament i muntatge d'abocador de porcellana sanitària, de peu, model Garda "ROCA", color Blanco, de 420x500x445 mm, de sortida horitzontal, amb peça d'unió, reixeta de desguàs i joc de fixació, amb reixeta d'acer inoxidable, amb coixinet, per a abocador model Garda, equipat amb aixeta mescladora bicomandament mural, per a safareig, de broc giratori, acabat cromat, model Brava. Inclús silicona per a segellat de junts.</t>
  </si>
  <si>
    <t>03.07</t>
  </si>
  <si>
    <t>Arrebossat de parament vertical i horitzontal amb morter microporós</t>
  </si>
  <si>
    <t>Arrebossat  sobre parament interior, a 3,00 m d'alçària, com a màxim, amb morter de drenatge microporós amb àrid de sílice, amb un gruix de 20mm per a acabat fi, en sac de 25 Kg, ref. DRsac de la serie Draining de HUMICONTROL o similar. Preparat per pintar.</t>
  </si>
  <si>
    <t>Instal.lació de termo elèctric per aigua calenta</t>
  </si>
  <si>
    <t>Reparació pericó</t>
  </si>
  <si>
    <t>Reparació de pericó, inclós repàs de lliscat, col.locacio de tapa i reparació de marc.</t>
  </si>
  <si>
    <t>05.04</t>
  </si>
  <si>
    <t>lavabos</t>
  </si>
  <si>
    <t>labavos</t>
  </si>
  <si>
    <t>TOTAL PEC</t>
  </si>
  <si>
    <t>CORNELLÀ</t>
  </si>
  <si>
    <t>IDELFONS CERDÂ</t>
  </si>
  <si>
    <t>ALMEDA</t>
  </si>
  <si>
    <t>SANT JOSEP</t>
  </si>
  <si>
    <t>RUBI</t>
  </si>
  <si>
    <t xml:space="preserve">TERRRASSA </t>
  </si>
  <si>
    <t>MUNTANER</t>
  </si>
  <si>
    <t>REINA ELISENDA</t>
  </si>
  <si>
    <t>PLAÇA MOLINA</t>
  </si>
  <si>
    <t>10</t>
  </si>
  <si>
    <t>11</t>
  </si>
  <si>
    <t>12</t>
  </si>
  <si>
    <t>PA IMPREVISTOS A JUSTIFICAR</t>
  </si>
  <si>
    <t>SARRIA</t>
  </si>
  <si>
    <t>BELLATERRA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</si>
</sst>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quot;_-;\-* #,##0.00\ &quot;€&quot;_-;_-* &quot;-&quot;??\ &quot;€&quot;_-;_-@_-"/>
    <numFmt numFmtId="164" formatCode="#,##0.00\ &quot;€&quot;"/>
  </numFmts>
  <fonts count="33" x14ac:knownFonts="1">
    <font>
      <sz val="11"/>
      <color theme="1"/>
      <name val="Calibri"/>
      <family val="2"/>
      <scheme val="minor"/>
    </font>
    <font>
      <b/>
      <sz val="12"/>
      <color theme="1"/>
      <name val="Arial Narrow"/>
      <family val="2"/>
    </font>
    <font>
      <sz val="11"/>
      <color theme="1"/>
      <name val="Arial Narrow"/>
      <family val="2"/>
    </font>
    <font>
      <sz val="10"/>
      <color theme="1"/>
      <name val="Arial Narrow"/>
      <family val="2"/>
    </font>
    <font>
      <b/>
      <sz val="10"/>
      <color theme="1"/>
      <name val="Arial Narrow"/>
      <family val="2"/>
    </font>
    <font>
      <b/>
      <sz val="11"/>
      <color theme="1"/>
      <name val="Arial Narrow"/>
      <family val="2"/>
    </font>
    <font>
      <i/>
      <sz val="10"/>
      <color theme="1"/>
      <name val="Arial Narrow"/>
      <family val="2"/>
    </font>
    <font>
      <b/>
      <i/>
      <sz val="10"/>
      <color theme="1"/>
      <name val="Arial Narrow"/>
      <family val="2"/>
    </font>
    <font>
      <sz val="10"/>
      <name val="Arial Narrow"/>
      <family val="2"/>
    </font>
    <font>
      <sz val="8"/>
      <color rgb="FF000000"/>
      <name val="Arial"/>
      <family val="2"/>
    </font>
    <font>
      <b/>
      <sz val="10"/>
      <name val="Arial Narrow"/>
      <family val="2"/>
    </font>
    <font>
      <sz val="8"/>
      <name val="Arial"/>
      <family val="2"/>
    </font>
    <font>
      <sz val="10"/>
      <name val="Arial"/>
      <family val="2"/>
    </font>
    <font>
      <sz val="10"/>
      <color rgb="FFFF0000"/>
      <name val="Arial Narrow"/>
      <family val="2"/>
    </font>
    <font>
      <b/>
      <sz val="10"/>
      <color rgb="FFFF0000"/>
      <name val="Arial Narrow"/>
      <family val="2"/>
    </font>
    <font>
      <sz val="10"/>
      <color rgb="FF7030A0"/>
      <name val="Arial Narrow"/>
      <family val="2"/>
    </font>
    <font>
      <b/>
      <sz val="10"/>
      <color rgb="FF7030A0"/>
      <name val="Arial Narrow"/>
      <family val="2"/>
    </font>
    <font>
      <b/>
      <sz val="8"/>
      <name val="Courier New"/>
      <family val="3"/>
    </font>
    <font>
      <sz val="8"/>
      <color theme="1"/>
      <name val="Courier New"/>
      <family val="3"/>
    </font>
    <font>
      <b/>
      <sz val="8"/>
      <color theme="1"/>
      <name val="Courier New"/>
      <family val="3"/>
    </font>
    <font>
      <sz val="11"/>
      <color theme="1"/>
      <name val="Courier New"/>
      <family val="3"/>
    </font>
    <font>
      <b/>
      <sz val="11"/>
      <color theme="1"/>
      <name val="Courier New"/>
      <family val="3"/>
    </font>
    <font>
      <i/>
      <sz val="10"/>
      <name val="Arial Narrow"/>
      <family val="2"/>
    </font>
    <font>
      <b/>
      <i/>
      <sz val="10"/>
      <name val="Arial Narrow"/>
      <family val="2"/>
    </font>
    <font>
      <sz val="11"/>
      <name val="Arial Narrow"/>
      <family val="2"/>
    </font>
    <font>
      <b/>
      <sz val="8"/>
      <color rgb="FFFF0000"/>
      <name val="Courier New"/>
      <family val="3"/>
    </font>
    <font>
      <sz val="8"/>
      <color rgb="FFFF0000"/>
      <name val="Courier New"/>
      <family val="3"/>
    </font>
    <font>
      <sz val="11"/>
      <name val="Courier New"/>
      <family val="3"/>
    </font>
    <font>
      <b/>
      <sz val="11"/>
      <name val="Courier New"/>
      <family val="3"/>
    </font>
    <font>
      <sz val="8"/>
      <name val="Courier New"/>
      <family val="3"/>
    </font>
    <font>
      <b/>
      <sz val="11"/>
      <color theme="1"/>
      <name val="Calibri"/>
      <family val="2"/>
      <scheme val="minor"/>
    </font>
    <font>
      <sz val="10"/>
      <color theme="1"/>
      <name val="Calibri"/>
      <family val="2"/>
      <scheme val="minor"/>
    </font>
    <font>
      <sz val="8"/>
      <name val="Calibri"/>
      <family val="2"/>
      <scheme val="minor"/>
    </font>
  </fonts>
  <fills count="5">
    <fill>
      <patternFill patternType="none"/>
    </fill>
    <fill>
      <patternFill patternType="gray125"/>
    </fill>
    <fill>
      <patternFill patternType="solid">
        <fgColor rgb="FFFFCC99"/>
        <bgColor indexed="64"/>
      </patternFill>
    </fill>
    <fill>
      <patternFill patternType="solid">
        <fgColor rgb="FFFF9933"/>
        <bgColor indexed="64"/>
      </patternFill>
    </fill>
    <fill>
      <patternFill patternType="solid">
        <fgColor theme="0" tint="-4.9989318521683403E-2"/>
        <bgColor indexed="64"/>
      </patternFill>
    </fill>
  </fills>
  <borders count="4">
    <border>
      <left/>
      <right/>
      <top/>
      <bottom/>
      <diagonal/>
    </border>
    <border>
      <left/>
      <right/>
      <top style="thin">
        <color indexed="64"/>
      </top>
      <bottom/>
      <diagonal/>
    </border>
    <border>
      <left/>
      <right/>
      <top style="thin">
        <color indexed="64"/>
      </top>
      <bottom style="medium">
        <color indexed="64"/>
      </bottom>
      <diagonal/>
    </border>
    <border>
      <left/>
      <right/>
      <top/>
      <bottom style="thin">
        <color indexed="64"/>
      </bottom>
      <diagonal/>
    </border>
  </borders>
  <cellStyleXfs count="4">
    <xf numFmtId="0" fontId="0" fillId="0" borderId="0"/>
    <xf numFmtId="0" fontId="12" fillId="0" borderId="0"/>
    <xf numFmtId="44" fontId="12" fillId="0" borderId="0" applyFont="0" applyFill="0" applyBorder="0" applyAlignment="0" applyProtection="0"/>
    <xf numFmtId="0" fontId="31" fillId="0" borderId="0"/>
  </cellStyleXfs>
  <cellXfs count="175">
    <xf numFmtId="0" fontId="0" fillId="0" borderId="0" xfId="0"/>
    <xf numFmtId="0" fontId="5" fillId="0" borderId="0" xfId="0" applyFont="1"/>
    <xf numFmtId="0" fontId="2" fillId="0" borderId="0" xfId="0" applyFont="1" applyAlignment="1">
      <alignment wrapText="1"/>
    </xf>
    <xf numFmtId="0" fontId="3" fillId="0" borderId="0" xfId="0" applyFont="1" applyAlignment="1">
      <alignment horizontal="left" vertical="center" wrapText="1"/>
    </xf>
    <xf numFmtId="0" fontId="18" fillId="0" borderId="0" xfId="0" applyFont="1" applyAlignment="1">
      <alignment horizontal="left" vertical="top" wrapText="1"/>
    </xf>
    <xf numFmtId="0" fontId="8" fillId="0" borderId="0" xfId="0" applyFont="1" applyFill="1" applyAlignment="1">
      <alignment horizontal="left" vertical="center" wrapText="1"/>
    </xf>
    <xf numFmtId="0" fontId="22" fillId="0" borderId="0" xfId="0" applyFont="1" applyAlignment="1">
      <alignment vertical="center" wrapText="1"/>
    </xf>
    <xf numFmtId="0" fontId="13" fillId="0" borderId="0" xfId="0" applyFont="1" applyAlignment="1">
      <alignment vertical="center" wrapText="1"/>
    </xf>
    <xf numFmtId="0" fontId="3" fillId="0" borderId="0" xfId="0" applyFont="1" applyAlignment="1">
      <alignment vertical="center" wrapText="1"/>
    </xf>
    <xf numFmtId="0" fontId="4" fillId="0" borderId="0" xfId="0" applyFont="1" applyAlignment="1">
      <alignment vertical="center" wrapText="1"/>
    </xf>
    <xf numFmtId="0" fontId="8" fillId="0" borderId="0" xfId="0" applyFont="1" applyAlignment="1">
      <alignment vertical="center" wrapText="1"/>
    </xf>
    <xf numFmtId="0" fontId="26" fillId="0" borderId="0" xfId="0" applyFont="1" applyAlignment="1">
      <alignment horizontal="left" vertical="top" wrapText="1"/>
    </xf>
    <xf numFmtId="0" fontId="14" fillId="0" borderId="0" xfId="0" applyFont="1" applyAlignment="1">
      <alignment vertical="center" wrapText="1"/>
    </xf>
    <xf numFmtId="0" fontId="8" fillId="0" borderId="0" xfId="0" applyFont="1" applyAlignment="1">
      <alignment horizontal="right" vertical="center" wrapText="1"/>
    </xf>
    <xf numFmtId="0" fontId="1" fillId="0" borderId="0" xfId="0" applyFont="1" applyFill="1" applyAlignment="1">
      <alignment vertical="center" wrapText="1"/>
    </xf>
    <xf numFmtId="49" fontId="1" fillId="3" borderId="0" xfId="0" applyNumberFormat="1" applyFont="1" applyFill="1" applyAlignment="1">
      <alignment horizontal="center" vertical="center" wrapText="1"/>
    </xf>
    <xf numFmtId="0" fontId="1" fillId="3" borderId="0" xfId="0" applyFont="1" applyFill="1" applyAlignment="1">
      <alignment vertical="center" wrapText="1"/>
    </xf>
    <xf numFmtId="0" fontId="1" fillId="0" borderId="0" xfId="0" applyFont="1" applyAlignment="1">
      <alignment vertical="center" wrapText="1"/>
    </xf>
    <xf numFmtId="0" fontId="3" fillId="0" borderId="0" xfId="0" applyFont="1" applyFill="1" applyAlignment="1">
      <alignment vertical="center" wrapText="1"/>
    </xf>
    <xf numFmtId="0" fontId="6" fillId="2" borderId="0" xfId="0" applyFont="1" applyFill="1" applyAlignment="1">
      <alignment horizontal="center" vertical="center" wrapText="1"/>
    </xf>
    <xf numFmtId="0" fontId="6" fillId="2" borderId="0" xfId="0" applyFont="1" applyFill="1" applyAlignment="1">
      <alignment horizontal="left" vertical="center" wrapText="1"/>
    </xf>
    <xf numFmtId="0" fontId="7" fillId="2" borderId="0" xfId="0" applyFont="1" applyFill="1" applyAlignment="1">
      <alignment horizontal="center" vertical="center" wrapText="1"/>
    </xf>
    <xf numFmtId="0" fontId="8" fillId="0" borderId="0" xfId="0" applyFont="1" applyAlignment="1">
      <alignment horizontal="center" vertical="center" wrapText="1"/>
    </xf>
    <xf numFmtId="0" fontId="3" fillId="0" borderId="0" xfId="0" applyFont="1" applyAlignment="1">
      <alignment horizontal="center" vertical="center" wrapText="1"/>
    </xf>
    <xf numFmtId="0" fontId="3" fillId="0" borderId="0" xfId="0" applyFont="1" applyBorder="1" applyAlignment="1">
      <alignment vertical="top" wrapText="1"/>
    </xf>
    <xf numFmtId="0" fontId="4" fillId="0" borderId="0" xfId="0" applyFont="1" applyBorder="1" applyAlignment="1">
      <alignment vertical="top" wrapText="1"/>
    </xf>
    <xf numFmtId="0" fontId="3" fillId="0" borderId="0" xfId="0" applyFont="1" applyBorder="1" applyAlignment="1">
      <alignment vertical="center" wrapText="1"/>
    </xf>
    <xf numFmtId="0" fontId="4" fillId="0" borderId="0" xfId="0" applyFont="1" applyBorder="1" applyAlignment="1">
      <alignment vertical="center" wrapText="1"/>
    </xf>
    <xf numFmtId="0" fontId="10" fillId="0" borderId="0" xfId="0" applyFont="1" applyAlignment="1">
      <alignment vertical="center" wrapText="1"/>
    </xf>
    <xf numFmtId="0" fontId="13" fillId="0" borderId="0" xfId="0" applyFont="1" applyFill="1" applyAlignment="1">
      <alignment vertical="center" wrapText="1"/>
    </xf>
    <xf numFmtId="0" fontId="13" fillId="0" borderId="0" xfId="0" applyFont="1" applyAlignment="1">
      <alignment horizontal="center" vertical="center" wrapText="1"/>
    </xf>
    <xf numFmtId="0" fontId="8" fillId="0" borderId="0" xfId="0" applyFont="1" applyFill="1" applyAlignment="1">
      <alignment vertical="center" wrapText="1"/>
    </xf>
    <xf numFmtId="0" fontId="2" fillId="0" borderId="0" xfId="0" applyFont="1" applyAlignment="1">
      <alignment vertical="center" wrapText="1"/>
    </xf>
    <xf numFmtId="0" fontId="6" fillId="2" borderId="0" xfId="0" applyFont="1" applyFill="1" applyAlignment="1">
      <alignment horizontal="right" vertical="center" wrapText="1"/>
    </xf>
    <xf numFmtId="0" fontId="7" fillId="2" borderId="0" xfId="0" applyFont="1" applyFill="1" applyAlignment="1">
      <alignment horizontal="right" vertical="center" wrapText="1"/>
    </xf>
    <xf numFmtId="0" fontId="2" fillId="0" borderId="0" xfId="0" applyFont="1" applyFill="1" applyAlignment="1">
      <alignment vertical="center" wrapText="1"/>
    </xf>
    <xf numFmtId="0" fontId="3" fillId="0" borderId="0" xfId="0" applyFont="1" applyFill="1" applyBorder="1" applyAlignment="1">
      <alignment vertical="top" wrapText="1"/>
    </xf>
    <xf numFmtId="0" fontId="4" fillId="0" borderId="0" xfId="0" applyFont="1" applyFill="1" applyBorder="1" applyAlignment="1">
      <alignment vertical="top" wrapText="1"/>
    </xf>
    <xf numFmtId="0" fontId="24" fillId="0" borderId="0" xfId="0" applyFont="1" applyFill="1" applyAlignment="1">
      <alignment vertical="center" wrapText="1"/>
    </xf>
    <xf numFmtId="0" fontId="15" fillId="0" borderId="0" xfId="0" applyFont="1" applyFill="1" applyAlignment="1">
      <alignment vertical="center" wrapText="1"/>
    </xf>
    <xf numFmtId="0" fontId="15" fillId="0" borderId="0" xfId="0" applyFont="1" applyAlignment="1">
      <alignment vertical="center" wrapText="1"/>
    </xf>
    <xf numFmtId="0" fontId="3" fillId="0" borderId="0" xfId="0" applyFont="1" applyFill="1" applyAlignment="1">
      <alignment horizontal="center" vertical="center" wrapText="1"/>
    </xf>
    <xf numFmtId="0" fontId="17" fillId="0" borderId="0" xfId="0" applyFont="1" applyFill="1" applyAlignment="1">
      <alignment vertical="top" wrapText="1"/>
    </xf>
    <xf numFmtId="0" fontId="17" fillId="0" borderId="0" xfId="0" applyFont="1" applyFill="1" applyAlignment="1">
      <alignment horizontal="right" vertical="top" wrapText="1"/>
    </xf>
    <xf numFmtId="0" fontId="21" fillId="0" borderId="0" xfId="0" applyFont="1" applyAlignment="1">
      <alignment horizontal="right" wrapText="1"/>
    </xf>
    <xf numFmtId="2" fontId="18" fillId="0" borderId="0" xfId="0" applyNumberFormat="1" applyFont="1" applyBorder="1" applyAlignment="1">
      <alignment horizontal="right" wrapText="1"/>
    </xf>
    <xf numFmtId="2" fontId="19" fillId="0" borderId="0" xfId="0" applyNumberFormat="1" applyFont="1" applyBorder="1" applyAlignment="1">
      <alignment horizontal="right" wrapText="1"/>
    </xf>
    <xf numFmtId="2" fontId="18" fillId="0" borderId="0" xfId="0" applyNumberFormat="1" applyFont="1" applyFill="1" applyBorder="1" applyAlignment="1">
      <alignment horizontal="right" wrapText="1"/>
    </xf>
    <xf numFmtId="0" fontId="6" fillId="0" borderId="0" xfId="0" applyFont="1" applyFill="1" applyAlignment="1">
      <alignment horizontal="center" vertical="center" wrapText="1"/>
    </xf>
    <xf numFmtId="0" fontId="6" fillId="0" borderId="0" xfId="0" applyFont="1" applyFill="1" applyAlignment="1">
      <alignment horizontal="left" vertical="center" wrapText="1"/>
    </xf>
    <xf numFmtId="0" fontId="22" fillId="0" borderId="0" xfId="0" applyFont="1" applyFill="1" applyAlignment="1">
      <alignment horizontal="center" vertical="center" wrapText="1"/>
    </xf>
    <xf numFmtId="0" fontId="22" fillId="0" borderId="0" xfId="0" applyFont="1" applyFill="1" applyAlignment="1">
      <alignment horizontal="left" vertical="center" wrapText="1"/>
    </xf>
    <xf numFmtId="0" fontId="26" fillId="0" borderId="0" xfId="0" applyFont="1" applyFill="1" applyAlignment="1">
      <alignment horizontal="center" vertical="top" wrapText="1"/>
    </xf>
    <xf numFmtId="0" fontId="25" fillId="0" borderId="0" xfId="0" applyFont="1" applyAlignment="1">
      <alignment horizontal="center" vertical="top" wrapText="1"/>
    </xf>
    <xf numFmtId="0" fontId="15" fillId="0" borderId="0" xfId="0" applyFont="1" applyAlignment="1">
      <alignment horizontal="center" vertical="center" wrapText="1"/>
    </xf>
    <xf numFmtId="0" fontId="20" fillId="0" borderId="0" xfId="0" applyFont="1" applyAlignment="1">
      <alignment wrapText="1"/>
    </xf>
    <xf numFmtId="0" fontId="21" fillId="0" borderId="0" xfId="0" applyFont="1" applyAlignment="1">
      <alignment wrapText="1"/>
    </xf>
    <xf numFmtId="0" fontId="18" fillId="0" borderId="0" xfId="0" applyFont="1" applyFill="1" applyAlignment="1">
      <alignment horizontal="center" vertical="top" wrapText="1"/>
    </xf>
    <xf numFmtId="0" fontId="19" fillId="0" borderId="0" xfId="0" applyFont="1" applyAlignment="1">
      <alignment horizontal="center" vertical="top" wrapText="1"/>
    </xf>
    <xf numFmtId="0" fontId="10" fillId="0" borderId="0" xfId="0" applyFont="1" applyFill="1" applyAlignment="1">
      <alignment vertical="center" wrapText="1"/>
    </xf>
    <xf numFmtId="0" fontId="2" fillId="0" borderId="0" xfId="0" applyFont="1" applyFill="1" applyAlignment="1">
      <alignment wrapText="1"/>
    </xf>
    <xf numFmtId="0" fontId="16" fillId="0" borderId="0" xfId="0" applyFont="1" applyAlignment="1">
      <alignment vertical="center" wrapText="1"/>
    </xf>
    <xf numFmtId="0" fontId="2" fillId="0" borderId="0" xfId="0" applyFont="1" applyAlignment="1">
      <alignment horizontal="center" vertical="center" wrapText="1"/>
    </xf>
    <xf numFmtId="0" fontId="5" fillId="0" borderId="0" xfId="0" applyFont="1" applyAlignment="1">
      <alignment wrapText="1"/>
    </xf>
    <xf numFmtId="0" fontId="3" fillId="0" borderId="0" xfId="0" applyFont="1" applyAlignment="1">
      <alignment horizontal="right" vertical="center" wrapText="1"/>
    </xf>
    <xf numFmtId="0" fontId="27" fillId="0" borderId="0" xfId="0" applyFont="1" applyAlignment="1">
      <alignment wrapText="1"/>
    </xf>
    <xf numFmtId="0" fontId="28" fillId="0" borderId="0" xfId="0" applyFont="1" applyAlignment="1">
      <alignment wrapText="1"/>
    </xf>
    <xf numFmtId="0" fontId="29" fillId="0" borderId="0" xfId="0" applyFont="1" applyFill="1" applyAlignment="1">
      <alignment horizontal="center" vertical="top" wrapText="1"/>
    </xf>
    <xf numFmtId="0" fontId="17" fillId="0" borderId="0" xfId="0" applyFont="1" applyAlignment="1">
      <alignment horizontal="center" vertical="top" wrapText="1"/>
    </xf>
    <xf numFmtId="0" fontId="29" fillId="0" borderId="0" xfId="0" applyFont="1" applyAlignment="1">
      <alignment horizontal="left" vertical="top" wrapText="1"/>
    </xf>
    <xf numFmtId="0" fontId="3" fillId="0" borderId="0"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0" xfId="0" applyFont="1" applyFill="1" applyAlignment="1">
      <alignment vertical="center" wrapText="1"/>
    </xf>
    <xf numFmtId="164" fontId="5" fillId="0" borderId="0" xfId="0" applyNumberFormat="1" applyFont="1"/>
    <xf numFmtId="4" fontId="4" fillId="4" borderId="2" xfId="0" applyNumberFormat="1" applyFont="1" applyFill="1" applyBorder="1" applyAlignment="1">
      <alignment vertical="top" wrapText="1"/>
    </xf>
    <xf numFmtId="4" fontId="4" fillId="0" borderId="1" xfId="0" applyNumberFormat="1" applyFont="1" applyBorder="1" applyAlignment="1">
      <alignment vertical="top" wrapText="1"/>
    </xf>
    <xf numFmtId="4" fontId="4" fillId="4" borderId="2" xfId="0" applyNumberFormat="1" applyFont="1" applyFill="1" applyBorder="1" applyAlignment="1">
      <alignment horizontal="center" vertical="center" wrapText="1"/>
    </xf>
    <xf numFmtId="4" fontId="4" fillId="0" borderId="0" xfId="0" applyNumberFormat="1" applyFont="1" applyAlignment="1">
      <alignment vertical="center" wrapText="1"/>
    </xf>
    <xf numFmtId="4" fontId="10" fillId="0" borderId="1" xfId="0" applyNumberFormat="1" applyFont="1" applyBorder="1" applyAlignment="1">
      <alignment vertical="top" wrapText="1"/>
    </xf>
    <xf numFmtId="4" fontId="4" fillId="0" borderId="0" xfId="0" applyNumberFormat="1" applyFont="1" applyBorder="1" applyAlignment="1">
      <alignment vertical="top" wrapText="1"/>
    </xf>
    <xf numFmtId="4" fontId="10" fillId="0" borderId="0" xfId="0" applyNumberFormat="1" applyFont="1" applyAlignment="1">
      <alignment vertical="center" wrapText="1"/>
    </xf>
    <xf numFmtId="4" fontId="3" fillId="0" borderId="0" xfId="0" applyNumberFormat="1" applyFont="1" applyBorder="1" applyAlignment="1">
      <alignment vertical="top" wrapText="1"/>
    </xf>
    <xf numFmtId="4" fontId="3" fillId="0" borderId="0" xfId="0" applyNumberFormat="1" applyFont="1" applyBorder="1" applyAlignment="1">
      <alignment vertical="center" wrapText="1"/>
    </xf>
    <xf numFmtId="4" fontId="4" fillId="0" borderId="0" xfId="0" applyNumberFormat="1" applyFont="1" applyBorder="1" applyAlignment="1">
      <alignment vertical="center" wrapText="1"/>
    </xf>
    <xf numFmtId="4" fontId="3" fillId="0" borderId="1" xfId="0" applyNumberFormat="1" applyFont="1" applyBorder="1" applyAlignment="1">
      <alignment vertical="top" wrapText="1"/>
    </xf>
    <xf numFmtId="4" fontId="13" fillId="0" borderId="0" xfId="0" applyNumberFormat="1" applyFont="1" applyBorder="1" applyAlignment="1">
      <alignment vertical="center" wrapText="1"/>
    </xf>
    <xf numFmtId="4" fontId="14" fillId="0" borderId="0" xfId="0" applyNumberFormat="1" applyFont="1" applyBorder="1" applyAlignment="1">
      <alignment vertical="center" wrapText="1"/>
    </xf>
    <xf numFmtId="4" fontId="8" fillId="0" borderId="0" xfId="0" applyNumberFormat="1" applyFont="1" applyBorder="1" applyAlignment="1">
      <alignment vertical="top" wrapText="1"/>
    </xf>
    <xf numFmtId="4" fontId="10" fillId="0" borderId="0" xfId="0" applyNumberFormat="1" applyFont="1" applyBorder="1" applyAlignment="1">
      <alignment vertical="top" wrapText="1"/>
    </xf>
    <xf numFmtId="4" fontId="8" fillId="0" borderId="0" xfId="0" applyNumberFormat="1" applyFont="1" applyBorder="1" applyAlignment="1">
      <alignment vertical="center" wrapText="1"/>
    </xf>
    <xf numFmtId="4" fontId="10" fillId="0" borderId="0" xfId="0" applyNumberFormat="1" applyFont="1" applyBorder="1" applyAlignment="1">
      <alignment vertical="center" wrapText="1"/>
    </xf>
    <xf numFmtId="4" fontId="3" fillId="4" borderId="2" xfId="0" applyNumberFormat="1" applyFont="1" applyFill="1" applyBorder="1" applyAlignment="1">
      <alignment vertical="top" wrapText="1"/>
    </xf>
    <xf numFmtId="4" fontId="1" fillId="3" borderId="0" xfId="0" applyNumberFormat="1" applyFont="1" applyFill="1" applyAlignment="1">
      <alignment vertical="center" wrapText="1"/>
    </xf>
    <xf numFmtId="4" fontId="6" fillId="2" borderId="0" xfId="0" applyNumberFormat="1" applyFont="1" applyFill="1" applyAlignment="1">
      <alignment horizontal="right" vertical="center" wrapText="1"/>
    </xf>
    <xf numFmtId="4" fontId="7" fillId="2" borderId="0" xfId="0" applyNumberFormat="1" applyFont="1" applyFill="1" applyAlignment="1">
      <alignment horizontal="right" vertical="center" wrapText="1"/>
    </xf>
    <xf numFmtId="4" fontId="3" fillId="0" borderId="0" xfId="0" applyNumberFormat="1" applyFont="1" applyAlignment="1">
      <alignment vertical="center" wrapText="1"/>
    </xf>
    <xf numFmtId="4" fontId="3" fillId="0" borderId="0" xfId="0" applyNumberFormat="1" applyFont="1" applyFill="1" applyBorder="1" applyAlignment="1">
      <alignment vertical="top" wrapText="1"/>
    </xf>
    <xf numFmtId="4" fontId="4" fillId="0" borderId="0" xfId="0" applyNumberFormat="1" applyFont="1" applyFill="1" applyBorder="1" applyAlignment="1">
      <alignment vertical="top" wrapText="1"/>
    </xf>
    <xf numFmtId="4" fontId="3" fillId="0" borderId="1" xfId="0" applyNumberFormat="1" applyFont="1" applyFill="1" applyBorder="1" applyAlignment="1">
      <alignment vertical="top" wrapText="1"/>
    </xf>
    <xf numFmtId="4" fontId="3" fillId="0" borderId="0" xfId="0" applyNumberFormat="1" applyFont="1" applyFill="1" applyAlignment="1">
      <alignment vertical="center" wrapText="1"/>
    </xf>
    <xf numFmtId="4" fontId="4" fillId="0" borderId="0" xfId="0" applyNumberFormat="1" applyFont="1" applyFill="1" applyAlignment="1">
      <alignment vertical="center" wrapText="1"/>
    </xf>
    <xf numFmtId="4" fontId="4" fillId="0" borderId="1" xfId="0" applyNumberFormat="1" applyFont="1" applyFill="1" applyBorder="1" applyAlignment="1">
      <alignment vertical="top" wrapText="1"/>
    </xf>
    <xf numFmtId="4" fontId="3" fillId="0" borderId="0" xfId="0" applyNumberFormat="1" applyFont="1" applyFill="1" applyAlignment="1">
      <alignment horizontal="center" vertical="center" wrapText="1"/>
    </xf>
    <xf numFmtId="4" fontId="4" fillId="0" borderId="0" xfId="0" applyNumberFormat="1" applyFont="1" applyFill="1" applyAlignment="1">
      <alignment horizontal="center" vertical="center" wrapText="1"/>
    </xf>
    <xf numFmtId="4" fontId="8" fillId="4" borderId="2" xfId="0" applyNumberFormat="1" applyFont="1" applyFill="1" applyBorder="1" applyAlignment="1">
      <alignment vertical="center" wrapText="1"/>
    </xf>
    <xf numFmtId="4" fontId="10" fillId="4" borderId="2" xfId="0" applyNumberFormat="1" applyFont="1" applyFill="1" applyBorder="1" applyAlignment="1">
      <alignment vertical="center" wrapText="1"/>
    </xf>
    <xf numFmtId="4" fontId="10" fillId="4" borderId="2" xfId="0" applyNumberFormat="1" applyFont="1" applyFill="1" applyBorder="1" applyAlignment="1">
      <alignment vertical="top" wrapText="1"/>
    </xf>
    <xf numFmtId="4" fontId="6" fillId="0" borderId="0" xfId="0" applyNumberFormat="1" applyFont="1" applyFill="1" applyAlignment="1">
      <alignment horizontal="right" vertical="center" wrapText="1"/>
    </xf>
    <xf numFmtId="4" fontId="7" fillId="0" borderId="0" xfId="0" applyNumberFormat="1" applyFont="1" applyFill="1" applyAlignment="1">
      <alignment horizontal="right" vertical="center" wrapText="1"/>
    </xf>
    <xf numFmtId="4" fontId="22" fillId="0" borderId="0" xfId="0" applyNumberFormat="1" applyFont="1" applyFill="1" applyAlignment="1">
      <alignment horizontal="right" vertical="center" wrapText="1"/>
    </xf>
    <xf numFmtId="4" fontId="23" fillId="0" borderId="0" xfId="0" applyNumberFormat="1" applyFont="1" applyFill="1" applyAlignment="1">
      <alignment horizontal="right" vertical="center" wrapText="1"/>
    </xf>
    <xf numFmtId="4" fontId="17" fillId="0" borderId="0" xfId="0" applyNumberFormat="1" applyFont="1" applyFill="1" applyAlignment="1">
      <alignment vertical="top" wrapText="1"/>
    </xf>
    <xf numFmtId="4" fontId="8" fillId="0" borderId="0" xfId="0" applyNumberFormat="1" applyFont="1" applyAlignment="1">
      <alignment vertical="center" wrapText="1"/>
    </xf>
    <xf numFmtId="4" fontId="11" fillId="0" borderId="0" xfId="0" applyNumberFormat="1" applyFont="1" applyBorder="1" applyAlignment="1">
      <alignment wrapText="1"/>
    </xf>
    <xf numFmtId="4" fontId="8" fillId="0" borderId="1" xfId="0" applyNumberFormat="1" applyFont="1" applyBorder="1" applyAlignment="1">
      <alignment vertical="top" wrapText="1"/>
    </xf>
    <xf numFmtId="4" fontId="3" fillId="4" borderId="2" xfId="0" applyNumberFormat="1" applyFont="1" applyFill="1" applyBorder="1" applyAlignment="1">
      <alignment horizontal="center" vertical="center" wrapText="1"/>
    </xf>
    <xf numFmtId="4" fontId="9" fillId="0" borderId="0" xfId="0" applyNumberFormat="1" applyFont="1" applyBorder="1" applyAlignment="1">
      <alignment wrapText="1"/>
    </xf>
    <xf numFmtId="4" fontId="2" fillId="4" borderId="2" xfId="0" applyNumberFormat="1" applyFont="1" applyFill="1" applyBorder="1" applyAlignment="1">
      <alignment wrapText="1"/>
    </xf>
    <xf numFmtId="4" fontId="5" fillId="4" borderId="2" xfId="0" applyNumberFormat="1" applyFont="1" applyFill="1" applyBorder="1" applyAlignment="1">
      <alignment wrapText="1"/>
    </xf>
    <xf numFmtId="0" fontId="5" fillId="3" borderId="0" xfId="0" applyFont="1" applyFill="1"/>
    <xf numFmtId="0" fontId="30" fillId="3" borderId="0" xfId="0" applyFont="1" applyFill="1" applyAlignment="1"/>
    <xf numFmtId="0" fontId="5" fillId="2" borderId="0" xfId="0" applyFont="1" applyFill="1"/>
    <xf numFmtId="49" fontId="2" fillId="0" borderId="0" xfId="0" applyNumberFormat="1" applyFont="1"/>
    <xf numFmtId="0" fontId="2" fillId="0" borderId="0" xfId="0" applyFont="1"/>
    <xf numFmtId="164" fontId="2" fillId="0" borderId="0" xfId="0" applyNumberFormat="1" applyFont="1"/>
    <xf numFmtId="0" fontId="1" fillId="3" borderId="0" xfId="0" applyFont="1" applyFill="1" applyAlignment="1">
      <alignment vertical="center" wrapText="1"/>
    </xf>
    <xf numFmtId="0" fontId="6" fillId="2" borderId="0" xfId="0" applyFont="1" applyFill="1" applyAlignment="1">
      <alignment horizontal="center" vertical="center" wrapText="1"/>
    </xf>
    <xf numFmtId="0" fontId="1" fillId="3" borderId="0" xfId="0" applyFont="1" applyFill="1" applyAlignment="1">
      <alignment vertical="center" wrapText="1"/>
    </xf>
    <xf numFmtId="0" fontId="6" fillId="2" borderId="0" xfId="0" applyFont="1" applyFill="1" applyAlignment="1">
      <alignment horizontal="center" vertical="center" wrapText="1"/>
    </xf>
    <xf numFmtId="0" fontId="1" fillId="3" borderId="0" xfId="0" applyFont="1" applyFill="1" applyAlignment="1">
      <alignment horizontal="left" vertical="center" wrapText="1"/>
    </xf>
    <xf numFmtId="4" fontId="4" fillId="0" borderId="0" xfId="0" applyNumberFormat="1" applyFont="1" applyAlignment="1">
      <alignment vertical="top" wrapText="1"/>
    </xf>
    <xf numFmtId="4" fontId="9" fillId="0" borderId="0" xfId="0" applyNumberFormat="1" applyFont="1" applyAlignment="1">
      <alignment wrapText="1"/>
    </xf>
    <xf numFmtId="4" fontId="3" fillId="0" borderId="0" xfId="0" applyNumberFormat="1" applyFont="1" applyAlignment="1">
      <alignment vertical="top" wrapText="1"/>
    </xf>
    <xf numFmtId="0" fontId="4" fillId="0" borderId="0" xfId="0" applyFont="1" applyAlignment="1">
      <alignment horizontal="center" vertical="center" wrapText="1"/>
    </xf>
    <xf numFmtId="0" fontId="4" fillId="0" borderId="0" xfId="0" applyFont="1" applyAlignment="1">
      <alignment vertical="top" wrapText="1"/>
    </xf>
    <xf numFmtId="0" fontId="3" fillId="0" borderId="1" xfId="0" applyFont="1" applyBorder="1" applyAlignment="1">
      <alignment vertical="top"/>
    </xf>
    <xf numFmtId="0" fontId="13" fillId="0" borderId="0" xfId="0" applyFont="1" applyAlignment="1">
      <alignment vertical="center"/>
    </xf>
    <xf numFmtId="0" fontId="3" fillId="0" borderId="0" xfId="0" applyFont="1" applyAlignment="1">
      <alignment horizontal="center" vertical="center"/>
    </xf>
    <xf numFmtId="0" fontId="4" fillId="0" borderId="0" xfId="0" applyFont="1" applyAlignment="1">
      <alignment vertical="center"/>
    </xf>
    <xf numFmtId="0" fontId="3" fillId="0" borderId="0" xfId="0" applyFont="1" applyAlignment="1">
      <alignment vertical="center"/>
    </xf>
    <xf numFmtId="0" fontId="18" fillId="0" borderId="0" xfId="0" applyFont="1" applyAlignment="1">
      <alignment horizontal="center" vertical="top" wrapText="1"/>
    </xf>
    <xf numFmtId="4" fontId="17" fillId="0" borderId="0" xfId="0" applyNumberFormat="1" applyFont="1" applyAlignment="1">
      <alignment vertical="top" wrapText="1"/>
    </xf>
    <xf numFmtId="0" fontId="29" fillId="0" borderId="0" xfId="0" applyFont="1" applyAlignment="1">
      <alignment horizontal="center" vertical="top" wrapText="1"/>
    </xf>
    <xf numFmtId="4" fontId="10" fillId="0" borderId="0" xfId="0" applyNumberFormat="1" applyFont="1" applyAlignment="1">
      <alignment vertical="top" wrapText="1"/>
    </xf>
    <xf numFmtId="4" fontId="11" fillId="0" borderId="0" xfId="0" applyNumberFormat="1" applyFont="1" applyAlignment="1">
      <alignment wrapText="1"/>
    </xf>
    <xf numFmtId="4" fontId="8" fillId="0" borderId="0" xfId="0" applyNumberFormat="1" applyFont="1" applyAlignment="1">
      <alignment vertical="top" wrapText="1"/>
    </xf>
    <xf numFmtId="0" fontId="26" fillId="0" borderId="0" xfId="0" applyFont="1" applyAlignment="1">
      <alignment horizontal="center" vertical="top" wrapText="1"/>
    </xf>
    <xf numFmtId="4" fontId="23" fillId="0" borderId="0" xfId="0" applyNumberFormat="1" applyFont="1" applyAlignment="1">
      <alignment horizontal="right" vertical="center" wrapText="1"/>
    </xf>
    <xf numFmtId="4" fontId="22" fillId="0" borderId="0" xfId="0" applyNumberFormat="1" applyFont="1" applyAlignment="1">
      <alignment horizontal="right" vertical="center" wrapText="1"/>
    </xf>
    <xf numFmtId="0" fontId="22" fillId="0" borderId="0" xfId="0" applyFont="1" applyAlignment="1">
      <alignment horizontal="left" vertical="center" wrapText="1"/>
    </xf>
    <xf numFmtId="0" fontId="22" fillId="0" borderId="0" xfId="0" applyFont="1" applyAlignment="1">
      <alignment horizontal="center" vertical="center" wrapText="1"/>
    </xf>
    <xf numFmtId="0" fontId="8" fillId="0" borderId="0" xfId="0" applyFont="1" applyAlignment="1">
      <alignment horizontal="left" vertical="center" wrapText="1"/>
    </xf>
    <xf numFmtId="4" fontId="7" fillId="0" borderId="0" xfId="0" applyNumberFormat="1" applyFont="1" applyAlignment="1">
      <alignment horizontal="right" vertical="center" wrapText="1"/>
    </xf>
    <xf numFmtId="4" fontId="6" fillId="0" borderId="0" xfId="0" applyNumberFormat="1" applyFont="1" applyAlignment="1">
      <alignment horizontal="right" vertical="center" wrapText="1"/>
    </xf>
    <xf numFmtId="0" fontId="6" fillId="0" borderId="0" xfId="0" applyFont="1" applyAlignment="1">
      <alignment horizontal="left" vertical="center" wrapText="1"/>
    </xf>
    <xf numFmtId="0" fontId="6" fillId="0" borderId="0" xfId="0" applyFont="1" applyAlignment="1">
      <alignment horizontal="center" vertical="center" wrapText="1"/>
    </xf>
    <xf numFmtId="4" fontId="4" fillId="0" borderId="0" xfId="0" applyNumberFormat="1" applyFont="1" applyAlignment="1">
      <alignment horizontal="center" vertical="center" wrapText="1"/>
    </xf>
    <xf numFmtId="4" fontId="3" fillId="0" borderId="0" xfId="0" applyNumberFormat="1" applyFont="1" applyAlignment="1">
      <alignment horizontal="center" vertical="center" wrapText="1"/>
    </xf>
    <xf numFmtId="2" fontId="19" fillId="0" borderId="0" xfId="0" applyNumberFormat="1" applyFont="1" applyAlignment="1">
      <alignment horizontal="right" wrapText="1"/>
    </xf>
    <xf numFmtId="2" fontId="18" fillId="0" borderId="0" xfId="0" applyNumberFormat="1" applyFont="1" applyAlignment="1">
      <alignment horizontal="right" wrapText="1"/>
    </xf>
    <xf numFmtId="0" fontId="17" fillId="0" borderId="0" xfId="0" applyFont="1" applyAlignment="1">
      <alignment horizontal="right" vertical="top" wrapText="1"/>
    </xf>
    <xf numFmtId="0" fontId="17" fillId="0" borderId="0" xfId="0" applyFont="1" applyAlignment="1">
      <alignment vertical="top" wrapText="1"/>
    </xf>
    <xf numFmtId="0" fontId="24" fillId="0" borderId="0" xfId="0" applyFont="1" applyAlignment="1">
      <alignment vertical="center" wrapText="1"/>
    </xf>
    <xf numFmtId="0" fontId="3" fillId="0" borderId="0" xfId="0" applyFont="1" applyAlignment="1">
      <alignment vertical="top" wrapText="1"/>
    </xf>
    <xf numFmtId="0" fontId="4" fillId="0" borderId="1" xfId="0" applyFont="1" applyBorder="1" applyAlignment="1">
      <alignment vertical="top" wrapText="1"/>
    </xf>
    <xf numFmtId="0" fontId="3" fillId="0" borderId="1" xfId="0" applyFont="1" applyBorder="1" applyAlignment="1">
      <alignment vertical="top" wrapText="1"/>
    </xf>
    <xf numFmtId="4" fontId="14" fillId="0" borderId="0" xfId="0" applyNumberFormat="1" applyFont="1" applyAlignment="1">
      <alignment vertical="center" wrapText="1"/>
    </xf>
    <xf numFmtId="4" fontId="13" fillId="0" borderId="0" xfId="0" applyNumberFormat="1" applyFont="1" applyAlignment="1">
      <alignment vertical="center" wrapText="1"/>
    </xf>
    <xf numFmtId="0" fontId="4" fillId="0" borderId="1" xfId="0" applyFont="1" applyBorder="1" applyAlignment="1">
      <alignment vertical="top"/>
    </xf>
    <xf numFmtId="0" fontId="0" fillId="0" borderId="3" xfId="0" applyBorder="1"/>
    <xf numFmtId="4" fontId="5" fillId="4" borderId="2" xfId="0" applyNumberFormat="1" applyFont="1" applyFill="1" applyBorder="1" applyAlignment="1">
      <alignment vertical="top" wrapText="1"/>
    </xf>
    <xf numFmtId="9" fontId="2" fillId="0" borderId="0" xfId="0" applyNumberFormat="1" applyFont="1" applyAlignment="1">
      <alignment wrapText="1"/>
    </xf>
    <xf numFmtId="4" fontId="2" fillId="0" borderId="0" xfId="0" applyNumberFormat="1" applyFont="1" applyFill="1" applyBorder="1" applyAlignment="1">
      <alignment wrapText="1"/>
    </xf>
    <xf numFmtId="4" fontId="5" fillId="0" borderId="0" xfId="0" applyNumberFormat="1" applyFont="1" applyFill="1" applyBorder="1" applyAlignment="1">
      <alignment wrapText="1"/>
    </xf>
    <xf numFmtId="164" fontId="5" fillId="4" borderId="2" xfId="0" applyNumberFormat="1" applyFont="1" applyFill="1" applyBorder="1" applyAlignment="1">
      <alignment vertical="top" wrapText="1"/>
    </xf>
  </cellXfs>
  <cellStyles count="4">
    <cellStyle name="Moneda 2" xfId="2" xr:uid="{00000000-0005-0000-0000-000000000000}"/>
    <cellStyle name="Normal" xfId="0" builtinId="0"/>
    <cellStyle name="Normal 2" xfId="1" xr:uid="{00000000-0005-0000-0000-000002000000}"/>
    <cellStyle name="Normal 3" xfId="3" xr:uid="{806D86DC-26A2-46ED-87DD-18D7BFBA34CC}"/>
  </cellStyles>
  <dxfs count="0"/>
  <tableStyles count="0" defaultTableStyle="TableStyleMedium9" defaultPivotStyle="PivotStyleLight16"/>
  <colors>
    <mruColors>
      <color rgb="FFFFCC99"/>
      <color rgb="FFFF99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B301CE-82AC-4CD8-96B6-4F00BC2DF061}">
  <dimension ref="A1:L335"/>
  <sheetViews>
    <sheetView topLeftCell="A313" zoomScaleNormal="100" workbookViewId="0">
      <selection activeCell="A320" sqref="A320:I335"/>
    </sheetView>
  </sheetViews>
  <sheetFormatPr baseColWidth="10" defaultRowHeight="16.5" x14ac:dyDescent="0.3"/>
  <cols>
    <col min="1" max="1" width="3.7109375" style="2" customWidth="1"/>
    <col min="2" max="2" width="5.5703125" style="62" bestFit="1" customWidth="1"/>
    <col min="3" max="3" width="3.7109375" style="62" bestFit="1" customWidth="1"/>
    <col min="4" max="4" width="70.7109375" style="2" customWidth="1"/>
    <col min="5" max="5" width="6" style="2" bestFit="1" customWidth="1"/>
    <col min="6" max="6" width="5.7109375" style="2" customWidth="1"/>
    <col min="7" max="7" width="5.7109375" style="63" customWidth="1"/>
    <col min="8" max="8" width="8.7109375" style="2" customWidth="1"/>
    <col min="9" max="9" width="8.7109375" style="63" customWidth="1"/>
    <col min="10" max="16384" width="11.42578125" style="2"/>
  </cols>
  <sheetData>
    <row r="1" spans="2:9" s="17" customFormat="1" ht="18" customHeight="1" x14ac:dyDescent="0.25">
      <c r="B1" s="15" t="s">
        <v>6</v>
      </c>
      <c r="C1" s="129" t="s">
        <v>0</v>
      </c>
      <c r="D1" s="129"/>
      <c r="E1" s="125"/>
      <c r="F1" s="125"/>
      <c r="G1" s="125"/>
      <c r="H1" s="125"/>
      <c r="I1" s="125"/>
    </row>
    <row r="2" spans="2:9" s="8" customFormat="1" ht="38.25" customHeight="1" x14ac:dyDescent="0.25">
      <c r="B2" s="126" t="s">
        <v>2</v>
      </c>
      <c r="C2" s="126" t="s">
        <v>3</v>
      </c>
      <c r="D2" s="20" t="s">
        <v>4</v>
      </c>
      <c r="E2" s="128" t="s">
        <v>20</v>
      </c>
      <c r="F2" s="128"/>
      <c r="G2" s="21" t="s">
        <v>69</v>
      </c>
      <c r="H2" s="126" t="s">
        <v>5</v>
      </c>
      <c r="I2" s="21" t="s">
        <v>12</v>
      </c>
    </row>
    <row r="3" spans="2:9" s="8" customFormat="1" ht="12.75" x14ac:dyDescent="0.25">
      <c r="B3" s="22" t="s">
        <v>13</v>
      </c>
      <c r="C3" s="23" t="s">
        <v>23</v>
      </c>
      <c r="D3" s="9" t="s">
        <v>56</v>
      </c>
      <c r="E3" s="132"/>
      <c r="F3" s="132"/>
      <c r="G3" s="130"/>
      <c r="H3" s="132"/>
      <c r="I3" s="130"/>
    </row>
    <row r="4" spans="2:9" s="8" customFormat="1" ht="105.75" customHeight="1" x14ac:dyDescent="0.25">
      <c r="B4" s="22"/>
      <c r="C4" s="23"/>
      <c r="D4" s="3" t="s">
        <v>57</v>
      </c>
      <c r="E4" s="95"/>
      <c r="F4" s="95"/>
      <c r="G4" s="77"/>
      <c r="H4" s="95"/>
      <c r="I4" s="77"/>
    </row>
    <row r="5" spans="2:9" s="8" customFormat="1" ht="12.75" x14ac:dyDescent="0.25">
      <c r="B5" s="22"/>
      <c r="C5" s="23"/>
      <c r="E5" s="84">
        <v>6.88</v>
      </c>
      <c r="F5" s="84">
        <v>1</v>
      </c>
      <c r="G5" s="75">
        <f>E5*F5</f>
        <v>6.88</v>
      </c>
      <c r="H5" s="84">
        <f>125/5</f>
        <v>25</v>
      </c>
      <c r="I5" s="75">
        <f>G5*H5</f>
        <v>172</v>
      </c>
    </row>
    <row r="6" spans="2:9" s="8" customFormat="1" ht="12.75" x14ac:dyDescent="0.25">
      <c r="B6" s="10"/>
      <c r="C6" s="23"/>
      <c r="E6" s="95"/>
      <c r="F6" s="95"/>
      <c r="G6" s="77"/>
      <c r="H6" s="95"/>
      <c r="I6" s="77"/>
    </row>
    <row r="7" spans="2:9" s="8" customFormat="1" ht="12.75" x14ac:dyDescent="0.25">
      <c r="B7" s="22" t="s">
        <v>15</v>
      </c>
      <c r="C7" s="23" t="s">
        <v>16</v>
      </c>
      <c r="D7" s="28" t="s">
        <v>58</v>
      </c>
      <c r="E7" s="132"/>
      <c r="F7" s="132"/>
      <c r="G7" s="130"/>
      <c r="H7" s="132"/>
      <c r="I7" s="130"/>
    </row>
    <row r="8" spans="2:9" s="8" customFormat="1" ht="25.5" x14ac:dyDescent="0.25">
      <c r="B8" s="22"/>
      <c r="C8" s="23"/>
      <c r="D8" s="8" t="s">
        <v>62</v>
      </c>
      <c r="E8" s="95"/>
      <c r="F8" s="95"/>
      <c r="G8" s="77"/>
      <c r="H8" s="95"/>
      <c r="I8" s="77"/>
    </row>
    <row r="9" spans="2:9" s="8" customFormat="1" ht="12.75" x14ac:dyDescent="0.25">
      <c r="B9" s="22"/>
      <c r="C9" s="23"/>
      <c r="E9" s="84">
        <v>3</v>
      </c>
      <c r="F9" s="84">
        <v>1</v>
      </c>
      <c r="G9" s="75">
        <f>E9*F9</f>
        <v>3</v>
      </c>
      <c r="H9" s="84">
        <v>188.37</v>
      </c>
      <c r="I9" s="75">
        <f>G9*H9</f>
        <v>565.11</v>
      </c>
    </row>
    <row r="10" spans="2:9" s="8" customFormat="1" ht="12.75" x14ac:dyDescent="0.25">
      <c r="B10" s="10"/>
      <c r="C10" s="23"/>
      <c r="E10" s="95"/>
      <c r="F10" s="95"/>
      <c r="G10" s="77"/>
      <c r="H10" s="95"/>
      <c r="I10" s="77"/>
    </row>
    <row r="11" spans="2:9" s="7" customFormat="1" ht="12.75" x14ac:dyDescent="0.25">
      <c r="C11" s="30"/>
      <c r="E11" s="167"/>
      <c r="F11" s="167"/>
      <c r="G11" s="166"/>
      <c r="H11" s="167"/>
      <c r="I11" s="166"/>
    </row>
    <row r="12" spans="2:9" s="8" customFormat="1" ht="12.75" x14ac:dyDescent="0.25">
      <c r="B12" s="22" t="s">
        <v>17</v>
      </c>
      <c r="C12" s="23" t="s">
        <v>23</v>
      </c>
      <c r="D12" s="9" t="s">
        <v>14</v>
      </c>
      <c r="E12" s="132"/>
      <c r="F12" s="132"/>
      <c r="G12" s="130"/>
      <c r="H12" s="132"/>
      <c r="I12" s="130"/>
    </row>
    <row r="13" spans="2:9" s="8" customFormat="1" ht="63.75" x14ac:dyDescent="0.25">
      <c r="B13" s="22"/>
      <c r="C13" s="23"/>
      <c r="D13" s="8" t="s">
        <v>113</v>
      </c>
      <c r="E13" s="132"/>
      <c r="F13" s="132"/>
      <c r="G13" s="130"/>
      <c r="H13" s="132"/>
      <c r="I13" s="130"/>
    </row>
    <row r="14" spans="2:9" s="8" customFormat="1" ht="12.75" x14ac:dyDescent="0.25">
      <c r="B14" s="22"/>
      <c r="C14" s="23"/>
      <c r="E14" s="84">
        <v>6.38</v>
      </c>
      <c r="F14" s="84">
        <v>1</v>
      </c>
      <c r="G14" s="75">
        <f>E14*F14</f>
        <v>6.38</v>
      </c>
      <c r="H14" s="84">
        <f>75/5</f>
        <v>15</v>
      </c>
      <c r="I14" s="75">
        <f>G14*H14</f>
        <v>95.7</v>
      </c>
    </row>
    <row r="15" spans="2:9" s="8" customFormat="1" ht="12.75" x14ac:dyDescent="0.25">
      <c r="B15" s="22"/>
      <c r="C15" s="23"/>
      <c r="E15" s="95"/>
      <c r="F15" s="95"/>
      <c r="G15" s="77"/>
      <c r="H15" s="95"/>
      <c r="I15" s="77"/>
    </row>
    <row r="16" spans="2:9" s="8" customFormat="1" ht="12.75" x14ac:dyDescent="0.25">
      <c r="B16" s="22" t="s">
        <v>19</v>
      </c>
      <c r="C16" s="23" t="s">
        <v>23</v>
      </c>
      <c r="D16" s="9" t="s">
        <v>224</v>
      </c>
      <c r="E16" s="132"/>
      <c r="F16" s="132"/>
      <c r="G16" s="130"/>
      <c r="H16" s="132"/>
      <c r="I16" s="130"/>
    </row>
    <row r="17" spans="2:9" s="8" customFormat="1" ht="51" x14ac:dyDescent="0.25">
      <c r="B17" s="22"/>
      <c r="C17" s="23"/>
      <c r="D17" s="8" t="s">
        <v>63</v>
      </c>
      <c r="E17" s="95"/>
      <c r="F17" s="95"/>
      <c r="G17" s="77"/>
      <c r="H17" s="95"/>
      <c r="I17" s="77"/>
    </row>
    <row r="18" spans="2:9" s="8" customFormat="1" ht="12.75" x14ac:dyDescent="0.25">
      <c r="B18" s="22"/>
      <c r="C18" s="23"/>
      <c r="E18" s="84">
        <v>6.38</v>
      </c>
      <c r="F18" s="84">
        <v>1</v>
      </c>
      <c r="G18" s="75">
        <f>E18*F18</f>
        <v>6.38</v>
      </c>
      <c r="H18" s="84">
        <v>45.7</v>
      </c>
      <c r="I18" s="75">
        <f>G18*H18</f>
        <v>291.56600000000003</v>
      </c>
    </row>
    <row r="19" spans="2:9" s="8" customFormat="1" ht="12.75" x14ac:dyDescent="0.25">
      <c r="B19" s="10"/>
      <c r="C19" s="23"/>
      <c r="E19" s="95"/>
      <c r="F19" s="95"/>
      <c r="G19" s="77"/>
      <c r="H19" s="95"/>
      <c r="I19" s="77"/>
    </row>
    <row r="20" spans="2:9" s="8" customFormat="1" ht="12.75" x14ac:dyDescent="0.25">
      <c r="B20" s="22" t="s">
        <v>21</v>
      </c>
      <c r="C20" s="23" t="s">
        <v>23</v>
      </c>
      <c r="D20" s="9" t="s">
        <v>59</v>
      </c>
      <c r="E20" s="132"/>
      <c r="F20" s="132"/>
      <c r="G20" s="130"/>
      <c r="H20" s="132"/>
      <c r="I20" s="130"/>
    </row>
    <row r="21" spans="2:9" s="8" customFormat="1" ht="111" customHeight="1" x14ac:dyDescent="0.25">
      <c r="B21" s="22"/>
      <c r="C21" s="23"/>
      <c r="D21" s="10" t="s">
        <v>64</v>
      </c>
      <c r="E21" s="95"/>
      <c r="F21" s="95"/>
      <c r="G21" s="77"/>
      <c r="H21" s="95"/>
      <c r="I21" s="77"/>
    </row>
    <row r="22" spans="2:9" s="8" customFormat="1" ht="12.75" x14ac:dyDescent="0.25">
      <c r="B22" s="22"/>
      <c r="C22" s="23"/>
      <c r="D22" s="7"/>
      <c r="E22" s="84">
        <v>6.38</v>
      </c>
      <c r="F22" s="84">
        <v>1</v>
      </c>
      <c r="G22" s="75">
        <f>E22*F22</f>
        <v>6.38</v>
      </c>
      <c r="H22" s="84">
        <v>31.45</v>
      </c>
      <c r="I22" s="75">
        <f>G22*H22</f>
        <v>200.65099999999998</v>
      </c>
    </row>
    <row r="23" spans="2:9" s="8" customFormat="1" ht="12.75" x14ac:dyDescent="0.25">
      <c r="B23" s="22"/>
      <c r="C23" s="23"/>
      <c r="E23" s="95"/>
      <c r="F23" s="95"/>
      <c r="G23" s="77"/>
      <c r="H23" s="95"/>
      <c r="I23" s="77"/>
    </row>
    <row r="24" spans="2:9" s="8" customFormat="1" ht="12.75" x14ac:dyDescent="0.25">
      <c r="B24" s="22" t="s">
        <v>22</v>
      </c>
      <c r="C24" s="23" t="s">
        <v>217</v>
      </c>
      <c r="D24" s="9" t="s">
        <v>18</v>
      </c>
      <c r="E24" s="132"/>
      <c r="F24" s="132"/>
      <c r="G24" s="130"/>
      <c r="H24" s="132"/>
      <c r="I24" s="130"/>
    </row>
    <row r="25" spans="2:9" s="8" customFormat="1" ht="25.5" x14ac:dyDescent="0.25">
      <c r="B25" s="22"/>
      <c r="C25" s="23"/>
      <c r="D25" s="8" t="s">
        <v>116</v>
      </c>
      <c r="E25" s="95"/>
      <c r="F25" s="95"/>
      <c r="G25" s="77"/>
      <c r="H25" s="95"/>
      <c r="I25" s="77"/>
    </row>
    <row r="26" spans="2:9" s="8" customFormat="1" ht="12.75" x14ac:dyDescent="0.25">
      <c r="B26" s="22"/>
      <c r="C26" s="23"/>
      <c r="E26" s="84">
        <v>3</v>
      </c>
      <c r="F26" s="84">
        <v>1</v>
      </c>
      <c r="G26" s="75">
        <f>E26*F26</f>
        <v>3</v>
      </c>
      <c r="H26" s="84">
        <v>14.29</v>
      </c>
      <c r="I26" s="75">
        <f>G26*H26</f>
        <v>42.87</v>
      </c>
    </row>
    <row r="27" spans="2:9" s="8" customFormat="1" ht="12" customHeight="1" x14ac:dyDescent="0.25">
      <c r="B27" s="22"/>
      <c r="C27" s="23"/>
      <c r="E27" s="95"/>
      <c r="F27" s="95"/>
      <c r="G27" s="77"/>
      <c r="H27" s="95"/>
      <c r="I27" s="77"/>
    </row>
    <row r="28" spans="2:9" s="10" customFormat="1" ht="12.75" x14ac:dyDescent="0.25">
      <c r="B28" s="22" t="s">
        <v>24</v>
      </c>
      <c r="C28" s="22" t="s">
        <v>23</v>
      </c>
      <c r="D28" s="28" t="s">
        <v>72</v>
      </c>
      <c r="E28" s="145"/>
      <c r="F28" s="145"/>
      <c r="G28" s="143"/>
      <c r="H28" s="145"/>
      <c r="I28" s="143"/>
    </row>
    <row r="29" spans="2:9" s="10" customFormat="1" ht="25.5" x14ac:dyDescent="0.25">
      <c r="B29" s="22"/>
      <c r="C29" s="22"/>
      <c r="D29" s="10" t="s">
        <v>74</v>
      </c>
      <c r="E29" s="112"/>
      <c r="F29" s="112"/>
      <c r="G29" s="80"/>
      <c r="H29" s="112"/>
      <c r="I29" s="80"/>
    </row>
    <row r="30" spans="2:9" s="10" customFormat="1" ht="12.75" x14ac:dyDescent="0.25">
      <c r="B30" s="22"/>
      <c r="C30" s="22"/>
      <c r="D30" s="7"/>
      <c r="E30" s="84">
        <v>6.38</v>
      </c>
      <c r="F30" s="84">
        <v>1</v>
      </c>
      <c r="G30" s="75">
        <f>E30*F30</f>
        <v>6.38</v>
      </c>
      <c r="H30" s="84">
        <v>8.08</v>
      </c>
      <c r="I30" s="75">
        <f>G30*H30</f>
        <v>51.550399999999996</v>
      </c>
    </row>
    <row r="31" spans="2:9" s="10" customFormat="1" ht="12.75" x14ac:dyDescent="0.25">
      <c r="B31" s="22"/>
      <c r="C31" s="22"/>
      <c r="E31" s="145"/>
      <c r="F31" s="145"/>
      <c r="G31" s="143"/>
      <c r="H31" s="145"/>
      <c r="I31" s="143"/>
    </row>
    <row r="32" spans="2:9" s="10" customFormat="1" ht="12.75" x14ac:dyDescent="0.25">
      <c r="B32" s="22" t="s">
        <v>25</v>
      </c>
      <c r="C32" s="22" t="s">
        <v>23</v>
      </c>
      <c r="D32" s="28" t="s">
        <v>73</v>
      </c>
      <c r="E32" s="145"/>
      <c r="F32" s="145"/>
      <c r="G32" s="143"/>
      <c r="H32" s="145"/>
      <c r="I32" s="143"/>
    </row>
    <row r="33" spans="2:9" s="10" customFormat="1" ht="45" customHeight="1" x14ac:dyDescent="0.25">
      <c r="B33" s="22"/>
      <c r="C33" s="22"/>
      <c r="D33" s="10" t="s">
        <v>115</v>
      </c>
      <c r="E33" s="112"/>
      <c r="F33" s="112"/>
      <c r="G33" s="80"/>
      <c r="H33" s="112"/>
      <c r="I33" s="80"/>
    </row>
    <row r="34" spans="2:9" s="10" customFormat="1" ht="12.75" x14ac:dyDescent="0.25">
      <c r="B34" s="22"/>
      <c r="C34" s="22"/>
      <c r="E34" s="114">
        <f>4.17+0.48+1.39+3.9+3.96</f>
        <v>13.899999999999999</v>
      </c>
      <c r="F34" s="84">
        <v>2.2999999999999998</v>
      </c>
      <c r="G34" s="75">
        <f>E34*F34</f>
        <v>31.969999999999995</v>
      </c>
      <c r="H34" s="84">
        <v>9.3000000000000007</v>
      </c>
      <c r="I34" s="75">
        <f>G34*H34</f>
        <v>297.32099999999997</v>
      </c>
    </row>
    <row r="35" spans="2:9" s="8" customFormat="1" ht="12" customHeight="1" x14ac:dyDescent="0.25">
      <c r="B35" s="22"/>
      <c r="C35" s="23"/>
      <c r="E35" s="95"/>
      <c r="F35" s="95"/>
      <c r="G35" s="77"/>
      <c r="H35" s="95"/>
      <c r="I35" s="77"/>
    </row>
    <row r="36" spans="2:9" s="10" customFormat="1" ht="12.75" x14ac:dyDescent="0.25">
      <c r="B36" s="22" t="s">
        <v>26</v>
      </c>
      <c r="C36" s="22" t="s">
        <v>23</v>
      </c>
      <c r="D36" s="28" t="s">
        <v>87</v>
      </c>
      <c r="E36" s="145"/>
      <c r="F36" s="145"/>
      <c r="G36" s="143"/>
      <c r="H36" s="145"/>
      <c r="I36" s="143"/>
    </row>
    <row r="37" spans="2:9" s="10" customFormat="1" ht="96.75" customHeight="1" x14ac:dyDescent="0.25">
      <c r="B37" s="22"/>
      <c r="C37" s="22"/>
      <c r="D37" s="10" t="s">
        <v>114</v>
      </c>
      <c r="E37" s="112"/>
      <c r="F37" s="112"/>
      <c r="G37" s="80"/>
      <c r="H37" s="112"/>
      <c r="I37" s="80"/>
    </row>
    <row r="38" spans="2:9" s="10" customFormat="1" ht="12.75" customHeight="1" x14ac:dyDescent="0.25">
      <c r="B38" s="22"/>
      <c r="C38" s="22"/>
      <c r="D38" s="13" t="s">
        <v>117</v>
      </c>
      <c r="E38" s="112">
        <v>1.86</v>
      </c>
      <c r="F38" s="112">
        <v>2</v>
      </c>
      <c r="G38" s="130">
        <f>E38*F38</f>
        <v>3.72</v>
      </c>
      <c r="H38" s="112">
        <v>5.86</v>
      </c>
      <c r="I38" s="130">
        <f>G38*H38</f>
        <v>21.799200000000003</v>
      </c>
    </row>
    <row r="39" spans="2:9" s="10" customFormat="1" ht="12.75" customHeight="1" x14ac:dyDescent="0.25">
      <c r="B39" s="22"/>
      <c r="C39" s="22"/>
      <c r="D39" s="13" t="s">
        <v>118</v>
      </c>
      <c r="E39" s="112">
        <v>0</v>
      </c>
      <c r="F39" s="112">
        <v>0</v>
      </c>
      <c r="G39" s="130">
        <f>E39*F39</f>
        <v>0</v>
      </c>
      <c r="H39" s="112">
        <v>7.07</v>
      </c>
      <c r="I39" s="130">
        <f>G39*H39</f>
        <v>0</v>
      </c>
    </row>
    <row r="40" spans="2:9" s="10" customFormat="1" ht="12.75" customHeight="1" x14ac:dyDescent="0.25">
      <c r="B40" s="22"/>
      <c r="C40" s="22"/>
      <c r="D40" s="13" t="s">
        <v>119</v>
      </c>
      <c r="E40" s="112">
        <v>0</v>
      </c>
      <c r="F40" s="112">
        <v>0</v>
      </c>
      <c r="G40" s="130">
        <f>E40*F40</f>
        <v>0</v>
      </c>
      <c r="H40" s="112">
        <v>10.1</v>
      </c>
      <c r="I40" s="130">
        <f>G40*H40</f>
        <v>0</v>
      </c>
    </row>
    <row r="41" spans="2:9" s="10" customFormat="1" ht="12.75" customHeight="1" x14ac:dyDescent="0.25">
      <c r="B41" s="22"/>
      <c r="C41" s="22"/>
      <c r="D41" s="13" t="s">
        <v>120</v>
      </c>
      <c r="E41" s="112">
        <v>0</v>
      </c>
      <c r="F41" s="112">
        <v>0</v>
      </c>
      <c r="G41" s="130">
        <f>E41*F41</f>
        <v>0</v>
      </c>
      <c r="H41" s="112">
        <v>11.09</v>
      </c>
      <c r="I41" s="130">
        <f>G41*H41</f>
        <v>0</v>
      </c>
    </row>
    <row r="42" spans="2:9" s="10" customFormat="1" ht="12.75" x14ac:dyDescent="0.25">
      <c r="B42" s="22"/>
      <c r="C42" s="22"/>
      <c r="D42" s="7"/>
      <c r="E42" s="84"/>
      <c r="F42" s="84"/>
      <c r="G42" s="75"/>
      <c r="H42" s="84"/>
      <c r="I42" s="75">
        <f>I38+I39+I40+I41</f>
        <v>21.799200000000003</v>
      </c>
    </row>
    <row r="43" spans="2:9" s="8" customFormat="1" ht="12" customHeight="1" x14ac:dyDescent="0.25">
      <c r="B43" s="22"/>
      <c r="C43" s="23"/>
      <c r="E43" s="95"/>
      <c r="F43" s="95"/>
      <c r="G43" s="77"/>
      <c r="H43" s="95"/>
      <c r="I43" s="77"/>
    </row>
    <row r="44" spans="2:9" s="10" customFormat="1" ht="12.75" x14ac:dyDescent="0.25">
      <c r="B44" s="22" t="s">
        <v>48</v>
      </c>
      <c r="C44" s="22" t="s">
        <v>23</v>
      </c>
      <c r="D44" s="28" t="s">
        <v>88</v>
      </c>
      <c r="E44" s="145"/>
      <c r="F44" s="145"/>
      <c r="G44" s="143"/>
      <c r="H44" s="145"/>
      <c r="I44" s="143"/>
    </row>
    <row r="45" spans="2:9" s="10" customFormat="1" ht="25.5" x14ac:dyDescent="0.25">
      <c r="B45" s="22"/>
      <c r="C45" s="22"/>
      <c r="D45" s="10" t="s">
        <v>121</v>
      </c>
      <c r="E45" s="112"/>
      <c r="F45" s="112"/>
      <c r="G45" s="80"/>
      <c r="H45" s="112"/>
      <c r="I45" s="80"/>
    </row>
    <row r="46" spans="2:9" s="10" customFormat="1" ht="12.75" x14ac:dyDescent="0.25">
      <c r="B46" s="22"/>
      <c r="C46" s="22"/>
      <c r="E46" s="84">
        <f>1.4+0.63</f>
        <v>2.0299999999999998</v>
      </c>
      <c r="F46" s="84">
        <v>1</v>
      </c>
      <c r="G46" s="75">
        <f>E46*F46</f>
        <v>2.0299999999999998</v>
      </c>
      <c r="H46" s="84">
        <v>12.17</v>
      </c>
      <c r="I46" s="75">
        <f>G46*H46</f>
        <v>24.705099999999998</v>
      </c>
    </row>
    <row r="47" spans="2:9" s="8" customFormat="1" ht="12" customHeight="1" x14ac:dyDescent="0.25">
      <c r="B47" s="22"/>
      <c r="C47" s="23"/>
      <c r="E47" s="95"/>
      <c r="F47" s="95"/>
      <c r="G47" s="77"/>
      <c r="H47" s="95"/>
      <c r="I47" s="77"/>
    </row>
    <row r="48" spans="2:9" s="8" customFormat="1" ht="12.75" x14ac:dyDescent="0.25">
      <c r="B48" s="22" t="s">
        <v>108</v>
      </c>
      <c r="C48" s="22" t="s">
        <v>217</v>
      </c>
      <c r="D48" s="28" t="s">
        <v>92</v>
      </c>
      <c r="E48" s="145"/>
      <c r="F48" s="145"/>
      <c r="G48" s="143"/>
      <c r="H48" s="145"/>
      <c r="I48" s="143"/>
    </row>
    <row r="49" spans="1:9" s="8" customFormat="1" ht="89.25" x14ac:dyDescent="0.25">
      <c r="B49" s="22"/>
      <c r="C49" s="22"/>
      <c r="D49" s="10" t="s">
        <v>122</v>
      </c>
      <c r="E49" s="112"/>
      <c r="F49" s="112"/>
      <c r="G49" s="80"/>
      <c r="H49" s="112"/>
      <c r="I49" s="80"/>
    </row>
    <row r="50" spans="1:9" s="8" customFormat="1" ht="12.75" x14ac:dyDescent="0.25">
      <c r="B50" s="22"/>
      <c r="C50" s="22"/>
      <c r="D50" s="10"/>
      <c r="E50" s="84">
        <v>2</v>
      </c>
      <c r="F50" s="84">
        <v>1</v>
      </c>
      <c r="G50" s="75">
        <f>E50*F50</f>
        <v>2</v>
      </c>
      <c r="H50" s="84">
        <v>10.1</v>
      </c>
      <c r="I50" s="75">
        <f>G50*H50</f>
        <v>20.2</v>
      </c>
    </row>
    <row r="51" spans="1:9" s="17" customFormat="1" ht="18" customHeight="1" x14ac:dyDescent="0.25">
      <c r="B51" s="22"/>
      <c r="C51" s="22"/>
      <c r="D51" s="10"/>
      <c r="E51" s="132"/>
      <c r="F51" s="132"/>
      <c r="G51" s="130"/>
      <c r="H51" s="132"/>
      <c r="I51" s="130"/>
    </row>
    <row r="52" spans="1:9" s="32" customFormat="1" ht="12" customHeight="1" x14ac:dyDescent="0.25">
      <c r="A52" s="8"/>
      <c r="B52" s="22" t="s">
        <v>109</v>
      </c>
      <c r="C52" s="22" t="s">
        <v>217</v>
      </c>
      <c r="D52" s="28" t="s">
        <v>90</v>
      </c>
      <c r="E52" s="145"/>
      <c r="F52" s="145"/>
      <c r="G52" s="143"/>
      <c r="H52" s="145"/>
      <c r="I52" s="143"/>
    </row>
    <row r="53" spans="1:9" s="8" customFormat="1" ht="25.5" x14ac:dyDescent="0.25">
      <c r="B53" s="22"/>
      <c r="C53" s="22"/>
      <c r="D53" s="10" t="s">
        <v>91</v>
      </c>
      <c r="E53" s="112"/>
      <c r="F53" s="112"/>
      <c r="G53" s="80"/>
      <c r="H53" s="112"/>
      <c r="I53" s="80"/>
    </row>
    <row r="54" spans="1:9" s="8" customFormat="1" ht="12.75" x14ac:dyDescent="0.25">
      <c r="B54" s="22"/>
      <c r="C54" s="22"/>
      <c r="D54" s="10"/>
      <c r="E54" s="84">
        <v>0</v>
      </c>
      <c r="F54" s="84">
        <v>0</v>
      </c>
      <c r="G54" s="75">
        <v>0</v>
      </c>
      <c r="H54" s="84">
        <v>6.97</v>
      </c>
      <c r="I54" s="75">
        <f>G54*H54</f>
        <v>0</v>
      </c>
    </row>
    <row r="55" spans="1:9" s="8" customFormat="1" ht="12.75" x14ac:dyDescent="0.25">
      <c r="B55" s="22"/>
      <c r="C55" s="22"/>
      <c r="D55" s="10"/>
      <c r="E55" s="132"/>
      <c r="F55" s="132"/>
      <c r="G55" s="130"/>
      <c r="H55" s="132"/>
      <c r="I55" s="130"/>
    </row>
    <row r="56" spans="1:9" s="8" customFormat="1" ht="12.75" x14ac:dyDescent="0.25">
      <c r="B56" s="22" t="s">
        <v>110</v>
      </c>
      <c r="C56" s="22" t="s">
        <v>23</v>
      </c>
      <c r="D56" s="28" t="s">
        <v>89</v>
      </c>
      <c r="E56" s="145"/>
      <c r="F56" s="145"/>
      <c r="G56" s="143"/>
      <c r="H56" s="145"/>
      <c r="I56" s="143"/>
    </row>
    <row r="57" spans="1:9" s="8" customFormat="1" ht="63.75" x14ac:dyDescent="0.25">
      <c r="B57" s="22"/>
      <c r="C57" s="22"/>
      <c r="D57" s="10" t="s">
        <v>123</v>
      </c>
      <c r="E57" s="112"/>
      <c r="F57" s="112"/>
      <c r="G57" s="80"/>
      <c r="H57" s="112"/>
      <c r="I57" s="80"/>
    </row>
    <row r="58" spans="1:9" s="8" customFormat="1" ht="12.75" x14ac:dyDescent="0.25">
      <c r="B58" s="22"/>
      <c r="C58" s="22"/>
      <c r="D58" s="10"/>
      <c r="E58" s="84">
        <v>0</v>
      </c>
      <c r="F58" s="84">
        <v>0</v>
      </c>
      <c r="G58" s="75">
        <f>E58*F58</f>
        <v>0</v>
      </c>
      <c r="H58" s="84">
        <v>6.47</v>
      </c>
      <c r="I58" s="75">
        <f>G58*H58</f>
        <v>0</v>
      </c>
    </row>
    <row r="59" spans="1:9" s="10" customFormat="1" ht="12.75" x14ac:dyDescent="0.25">
      <c r="B59" s="22" t="s">
        <v>125</v>
      </c>
      <c r="C59" s="22" t="s">
        <v>217</v>
      </c>
      <c r="D59" s="28" t="s">
        <v>85</v>
      </c>
      <c r="E59" s="145"/>
      <c r="F59" s="145"/>
      <c r="G59" s="143"/>
      <c r="H59" s="145"/>
      <c r="I59" s="143"/>
    </row>
    <row r="60" spans="1:9" s="10" customFormat="1" ht="25.5" x14ac:dyDescent="0.25">
      <c r="B60" s="22"/>
      <c r="C60" s="22"/>
      <c r="D60" s="10" t="s">
        <v>124</v>
      </c>
      <c r="E60" s="112"/>
      <c r="F60" s="112"/>
      <c r="G60" s="80"/>
      <c r="H60" s="112"/>
      <c r="I60" s="80"/>
    </row>
    <row r="61" spans="1:9" s="10" customFormat="1" ht="12.75" x14ac:dyDescent="0.25">
      <c r="B61" s="22"/>
      <c r="C61" s="22"/>
      <c r="E61" s="84">
        <v>1</v>
      </c>
      <c r="F61" s="84">
        <v>0</v>
      </c>
      <c r="G61" s="75">
        <f>E61*F61</f>
        <v>0</v>
      </c>
      <c r="H61" s="84">
        <v>92.95</v>
      </c>
      <c r="I61" s="75">
        <f>G61*H61</f>
        <v>0</v>
      </c>
    </row>
    <row r="62" spans="1:9" s="8" customFormat="1" ht="12" customHeight="1" x14ac:dyDescent="0.25">
      <c r="B62" s="22"/>
      <c r="C62" s="23"/>
      <c r="E62" s="95"/>
      <c r="F62" s="95"/>
      <c r="G62" s="77"/>
      <c r="H62" s="95"/>
      <c r="I62" s="77"/>
    </row>
    <row r="63" spans="1:9" s="10" customFormat="1" ht="12.75" x14ac:dyDescent="0.25">
      <c r="B63" s="22" t="s">
        <v>127</v>
      </c>
      <c r="C63" s="22" t="s">
        <v>217</v>
      </c>
      <c r="D63" s="28" t="s">
        <v>111</v>
      </c>
      <c r="E63" s="145"/>
      <c r="F63" s="145"/>
      <c r="G63" s="143"/>
      <c r="H63" s="145"/>
      <c r="I63" s="143"/>
    </row>
    <row r="64" spans="1:9" s="10" customFormat="1" ht="144.75" customHeight="1" x14ac:dyDescent="0.25">
      <c r="B64" s="22"/>
      <c r="C64" s="22"/>
      <c r="D64" s="10" t="s">
        <v>126</v>
      </c>
      <c r="E64" s="112"/>
      <c r="F64" s="112"/>
      <c r="G64" s="80"/>
      <c r="H64" s="112"/>
      <c r="I64" s="80"/>
    </row>
    <row r="65" spans="1:9" s="10" customFormat="1" ht="12.75" x14ac:dyDescent="0.25">
      <c r="B65" s="22"/>
      <c r="C65" s="22"/>
      <c r="E65" s="84">
        <v>0</v>
      </c>
      <c r="F65" s="84">
        <v>0</v>
      </c>
      <c r="G65" s="75">
        <f>E65*F65</f>
        <v>0</v>
      </c>
      <c r="H65" s="84">
        <v>478.4</v>
      </c>
      <c r="I65" s="75">
        <f>G65*H65</f>
        <v>0</v>
      </c>
    </row>
    <row r="66" spans="1:9" s="8" customFormat="1" ht="13.5" thickBot="1" x14ac:dyDescent="0.3">
      <c r="B66" s="22"/>
      <c r="C66" s="23"/>
      <c r="E66" s="91"/>
      <c r="F66" s="91"/>
      <c r="G66" s="74"/>
      <c r="H66" s="74" t="s">
        <v>69</v>
      </c>
      <c r="I66" s="74">
        <f>SUM(I3:I65)</f>
        <v>1805.2719</v>
      </c>
    </row>
    <row r="67" spans="1:9" s="8" customFormat="1" ht="12" customHeight="1" x14ac:dyDescent="0.25">
      <c r="B67" s="22"/>
      <c r="C67" s="23"/>
      <c r="E67" s="132"/>
      <c r="F67" s="132"/>
      <c r="G67" s="130"/>
      <c r="H67" s="130"/>
      <c r="I67" s="130"/>
    </row>
    <row r="68" spans="1:9" s="8" customFormat="1" ht="12.75" x14ac:dyDescent="0.25">
      <c r="B68" s="22"/>
      <c r="C68" s="23"/>
      <c r="E68" s="132"/>
      <c r="F68" s="132"/>
      <c r="G68" s="130"/>
      <c r="H68" s="130"/>
      <c r="I68" s="130"/>
    </row>
    <row r="69" spans="1:9" s="8" customFormat="1" ht="15.75" x14ac:dyDescent="0.25">
      <c r="B69" s="15" t="s">
        <v>7</v>
      </c>
      <c r="C69" s="127" t="s">
        <v>94</v>
      </c>
      <c r="D69" s="127"/>
      <c r="E69" s="92"/>
      <c r="F69" s="92"/>
      <c r="G69" s="92"/>
      <c r="H69" s="92"/>
      <c r="I69" s="92"/>
    </row>
    <row r="70" spans="1:9" s="8" customFormat="1" ht="38.25" x14ac:dyDescent="0.25">
      <c r="B70" s="126" t="s">
        <v>2</v>
      </c>
      <c r="C70" s="126" t="s">
        <v>3</v>
      </c>
      <c r="D70" s="20" t="s">
        <v>4</v>
      </c>
      <c r="E70" s="93" t="s">
        <v>20</v>
      </c>
      <c r="F70" s="93"/>
      <c r="G70" s="94"/>
      <c r="H70" s="93" t="s">
        <v>5</v>
      </c>
      <c r="I70" s="94" t="s">
        <v>12</v>
      </c>
    </row>
    <row r="71" spans="1:9" s="8" customFormat="1" ht="12.75" x14ac:dyDescent="0.25">
      <c r="B71" s="23" t="s">
        <v>27</v>
      </c>
      <c r="C71" s="23" t="s">
        <v>23</v>
      </c>
      <c r="D71" s="9" t="s">
        <v>95</v>
      </c>
      <c r="E71" s="95"/>
      <c r="F71" s="95"/>
      <c r="G71" s="77"/>
      <c r="H71" s="95"/>
      <c r="I71" s="77"/>
    </row>
    <row r="72" spans="1:9" s="8" customFormat="1" ht="165.75" x14ac:dyDescent="0.25">
      <c r="B72" s="23"/>
      <c r="C72" s="23"/>
      <c r="D72" s="8" t="s">
        <v>128</v>
      </c>
      <c r="E72" s="95"/>
      <c r="F72" s="95"/>
      <c r="G72" s="77"/>
      <c r="H72" s="95"/>
      <c r="I72" s="77"/>
    </row>
    <row r="73" spans="1:9" s="8" customFormat="1" ht="12.75" x14ac:dyDescent="0.25">
      <c r="B73" s="23"/>
      <c r="C73" s="23"/>
      <c r="D73" s="7"/>
      <c r="E73" s="84">
        <v>1.98</v>
      </c>
      <c r="F73" s="84">
        <v>2.2999999999999998</v>
      </c>
      <c r="G73" s="75">
        <f>E73*F73</f>
        <v>4.5539999999999994</v>
      </c>
      <c r="H73" s="84">
        <v>42.49</v>
      </c>
      <c r="I73" s="75">
        <f>G73*H73</f>
        <v>193.49945999999997</v>
      </c>
    </row>
    <row r="74" spans="1:9" s="8" customFormat="1" ht="12.75" x14ac:dyDescent="0.25">
      <c r="B74" s="23"/>
      <c r="C74" s="23"/>
      <c r="D74" s="7"/>
      <c r="E74" s="132"/>
      <c r="F74" s="132"/>
      <c r="G74" s="130"/>
      <c r="H74" s="132"/>
      <c r="I74" s="130"/>
    </row>
    <row r="75" spans="1:9" s="32" customFormat="1" ht="12" customHeight="1" x14ac:dyDescent="0.25">
      <c r="A75" s="8"/>
      <c r="B75" s="23" t="s">
        <v>28</v>
      </c>
      <c r="C75" s="23" t="s">
        <v>23</v>
      </c>
      <c r="D75" s="9" t="s">
        <v>143</v>
      </c>
      <c r="E75" s="95"/>
      <c r="F75" s="95"/>
      <c r="G75" s="77"/>
      <c r="H75" s="95"/>
      <c r="I75" s="77"/>
    </row>
    <row r="76" spans="1:9" s="32" customFormat="1" ht="66.75" customHeight="1" x14ac:dyDescent="0.25">
      <c r="A76" s="8"/>
      <c r="B76" s="23"/>
      <c r="C76" s="23"/>
      <c r="D76" s="8" t="s">
        <v>131</v>
      </c>
      <c r="E76" s="95"/>
      <c r="F76" s="95"/>
      <c r="G76" s="77"/>
      <c r="H76" s="95"/>
      <c r="I76" s="77"/>
    </row>
    <row r="77" spans="1:9" s="8" customFormat="1" ht="12.75" x14ac:dyDescent="0.25">
      <c r="B77" s="23"/>
      <c r="C77" s="23"/>
      <c r="D77" s="9"/>
      <c r="E77" s="84">
        <v>0</v>
      </c>
      <c r="F77" s="84">
        <v>0</v>
      </c>
      <c r="G77" s="75">
        <f>E77*F77</f>
        <v>0</v>
      </c>
      <c r="H77" s="84">
        <v>24.51</v>
      </c>
      <c r="I77" s="75">
        <f>G77*H77</f>
        <v>0</v>
      </c>
    </row>
    <row r="78" spans="1:9" s="8" customFormat="1" ht="12.75" x14ac:dyDescent="0.25">
      <c r="B78" s="23"/>
      <c r="C78" s="23"/>
      <c r="D78" s="9"/>
      <c r="E78" s="95"/>
      <c r="F78" s="95"/>
      <c r="G78" s="77"/>
      <c r="H78" s="95"/>
      <c r="I78" s="77"/>
    </row>
    <row r="79" spans="1:9" s="32" customFormat="1" ht="12" customHeight="1" x14ac:dyDescent="0.25">
      <c r="A79" s="8"/>
      <c r="B79" s="23" t="s">
        <v>47</v>
      </c>
      <c r="C79" s="23" t="s">
        <v>23</v>
      </c>
      <c r="D79" s="9" t="s">
        <v>129</v>
      </c>
      <c r="E79" s="95"/>
      <c r="F79" s="95"/>
      <c r="G79" s="77"/>
      <c r="H79" s="95"/>
      <c r="I79" s="77"/>
    </row>
    <row r="80" spans="1:9" s="32" customFormat="1" ht="78" customHeight="1" x14ac:dyDescent="0.25">
      <c r="A80" s="8"/>
      <c r="B80" s="23"/>
      <c r="C80" s="23"/>
      <c r="D80" s="8" t="s">
        <v>139</v>
      </c>
      <c r="E80" s="95"/>
      <c r="F80" s="95"/>
      <c r="G80" s="77"/>
      <c r="H80" s="95"/>
      <c r="I80" s="77"/>
    </row>
    <row r="81" spans="1:9" s="8" customFormat="1" ht="12.75" x14ac:dyDescent="0.25">
      <c r="B81" s="23"/>
      <c r="C81" s="23"/>
      <c r="D81" s="9"/>
      <c r="E81" s="84">
        <v>0</v>
      </c>
      <c r="F81" s="84">
        <v>0</v>
      </c>
      <c r="G81" s="75">
        <f>E81*F81</f>
        <v>0</v>
      </c>
      <c r="H81" s="84">
        <v>101.6</v>
      </c>
      <c r="I81" s="75">
        <f>G81*H81</f>
        <v>0</v>
      </c>
    </row>
    <row r="82" spans="1:9" s="8" customFormat="1" ht="12.75" x14ac:dyDescent="0.25">
      <c r="B82" s="23"/>
      <c r="C82" s="23"/>
      <c r="D82" s="9"/>
      <c r="E82" s="95"/>
      <c r="F82" s="95"/>
      <c r="G82" s="77"/>
      <c r="H82" s="95"/>
      <c r="I82" s="77"/>
    </row>
    <row r="83" spans="1:9" s="32" customFormat="1" ht="12" customHeight="1" x14ac:dyDescent="0.25">
      <c r="A83" s="8"/>
      <c r="B83" s="23" t="s">
        <v>134</v>
      </c>
      <c r="C83" s="23" t="s">
        <v>23</v>
      </c>
      <c r="D83" s="9" t="s">
        <v>99</v>
      </c>
      <c r="E83" s="95"/>
      <c r="F83" s="95"/>
      <c r="G83" s="77"/>
      <c r="H83" s="95"/>
      <c r="I83" s="77"/>
    </row>
    <row r="84" spans="1:9" s="32" customFormat="1" ht="57.75" customHeight="1" x14ac:dyDescent="0.25">
      <c r="A84" s="8"/>
      <c r="B84" s="23"/>
      <c r="C84" s="23"/>
      <c r="D84" s="8" t="s">
        <v>132</v>
      </c>
      <c r="E84" s="95"/>
      <c r="F84" s="95"/>
      <c r="G84" s="77"/>
      <c r="H84" s="95"/>
      <c r="I84" s="77"/>
    </row>
    <row r="85" spans="1:9" s="8" customFormat="1" ht="12.75" x14ac:dyDescent="0.25">
      <c r="B85" s="23"/>
      <c r="C85" s="23"/>
      <c r="D85" s="9"/>
      <c r="E85" s="84">
        <v>10.34</v>
      </c>
      <c r="F85" s="84">
        <v>2.2999999999999998</v>
      </c>
      <c r="G85" s="75">
        <f>E85*F85</f>
        <v>23.781999999999996</v>
      </c>
      <c r="H85" s="84">
        <v>5.86</v>
      </c>
      <c r="I85" s="75">
        <f>G85*H85</f>
        <v>139.36251999999999</v>
      </c>
    </row>
    <row r="86" spans="1:9" s="8" customFormat="1" ht="12.75" x14ac:dyDescent="0.25">
      <c r="B86" s="23"/>
      <c r="C86" s="23"/>
      <c r="D86" s="9"/>
      <c r="E86" s="95"/>
      <c r="F86" s="95"/>
      <c r="G86" s="77"/>
      <c r="H86" s="95"/>
      <c r="I86" s="77"/>
    </row>
    <row r="87" spans="1:9" s="8" customFormat="1" ht="12.75" x14ac:dyDescent="0.25">
      <c r="B87" s="23" t="s">
        <v>135</v>
      </c>
      <c r="C87" s="23" t="s">
        <v>23</v>
      </c>
      <c r="D87" s="28" t="s">
        <v>130</v>
      </c>
      <c r="E87" s="95"/>
      <c r="F87" s="95"/>
      <c r="G87" s="77"/>
      <c r="H87" s="95"/>
      <c r="I87" s="77"/>
    </row>
    <row r="88" spans="1:9" s="32" customFormat="1" ht="72.75" customHeight="1" x14ac:dyDescent="0.25">
      <c r="A88" s="8"/>
      <c r="B88" s="23"/>
      <c r="C88" s="23"/>
      <c r="D88" s="8" t="s">
        <v>133</v>
      </c>
      <c r="E88" s="95"/>
      <c r="F88" s="95"/>
      <c r="G88" s="77"/>
      <c r="H88" s="95"/>
      <c r="I88" s="77"/>
    </row>
    <row r="89" spans="1:9" s="8" customFormat="1" ht="12.75" x14ac:dyDescent="0.25">
      <c r="B89" s="23"/>
      <c r="C89" s="23"/>
      <c r="D89" s="7"/>
      <c r="E89" s="84">
        <v>0</v>
      </c>
      <c r="F89" s="84">
        <v>0</v>
      </c>
      <c r="G89" s="75">
        <f>E89*F89</f>
        <v>0</v>
      </c>
      <c r="H89" s="84">
        <v>32.85</v>
      </c>
      <c r="I89" s="75">
        <f>G89*H89</f>
        <v>0</v>
      </c>
    </row>
    <row r="90" spans="1:9" s="8" customFormat="1" ht="12.75" x14ac:dyDescent="0.25">
      <c r="B90" s="23"/>
      <c r="C90" s="23"/>
      <c r="D90" s="9"/>
      <c r="E90" s="95"/>
      <c r="F90" s="95"/>
      <c r="G90" s="77"/>
      <c r="H90" s="95"/>
      <c r="I90" s="77"/>
    </row>
    <row r="91" spans="1:9" s="8" customFormat="1" ht="12.75" x14ac:dyDescent="0.25">
      <c r="B91" s="23" t="s">
        <v>138</v>
      </c>
      <c r="C91" s="23" t="s">
        <v>23</v>
      </c>
      <c r="D91" s="28" t="s">
        <v>65</v>
      </c>
      <c r="E91" s="95"/>
      <c r="F91" s="95"/>
      <c r="G91" s="77"/>
      <c r="H91" s="95"/>
      <c r="I91" s="77"/>
    </row>
    <row r="92" spans="1:9" s="32" customFormat="1" ht="59.25" customHeight="1" x14ac:dyDescent="0.25">
      <c r="A92" s="8"/>
      <c r="B92" s="23"/>
      <c r="C92" s="23"/>
      <c r="D92" s="8" t="s">
        <v>136</v>
      </c>
      <c r="E92" s="95"/>
      <c r="F92" s="95"/>
      <c r="G92" s="77"/>
      <c r="H92" s="95"/>
      <c r="I92" s="77"/>
    </row>
    <row r="93" spans="1:9" s="8" customFormat="1" ht="12.75" x14ac:dyDescent="0.25">
      <c r="B93" s="23"/>
      <c r="C93" s="23"/>
      <c r="D93" s="7"/>
      <c r="E93" s="84">
        <v>6.97</v>
      </c>
      <c r="F93" s="84">
        <v>1</v>
      </c>
      <c r="G93" s="75">
        <f>E93*F93</f>
        <v>6.97</v>
      </c>
      <c r="H93" s="84">
        <v>35.39</v>
      </c>
      <c r="I93" s="75">
        <f>G93*H93</f>
        <v>246.66829999999999</v>
      </c>
    </row>
    <row r="94" spans="1:9" s="8" customFormat="1" ht="12.75" x14ac:dyDescent="0.25">
      <c r="B94" s="23"/>
      <c r="C94" s="23"/>
      <c r="D94" s="9"/>
      <c r="E94" s="95"/>
      <c r="F94" s="95"/>
      <c r="G94" s="77"/>
      <c r="H94" s="95"/>
      <c r="I94" s="77"/>
    </row>
    <row r="95" spans="1:9" s="8" customFormat="1" ht="12.75" x14ac:dyDescent="0.25">
      <c r="B95" s="23" t="s">
        <v>140</v>
      </c>
      <c r="C95" s="23" t="s">
        <v>23</v>
      </c>
      <c r="D95" s="28" t="s">
        <v>218</v>
      </c>
      <c r="E95" s="95"/>
      <c r="F95" s="95"/>
      <c r="G95" s="77"/>
      <c r="H95" s="95"/>
      <c r="I95" s="77"/>
    </row>
    <row r="96" spans="1:9" s="32" customFormat="1" ht="69" customHeight="1" x14ac:dyDescent="0.25">
      <c r="A96" s="8"/>
      <c r="B96" s="23"/>
      <c r="C96" s="23"/>
      <c r="D96" s="8" t="s">
        <v>137</v>
      </c>
      <c r="E96" s="95"/>
      <c r="F96" s="95"/>
      <c r="G96" s="77"/>
      <c r="H96" s="95"/>
      <c r="I96" s="77"/>
    </row>
    <row r="97" spans="1:9" s="8" customFormat="1" ht="12.75" x14ac:dyDescent="0.25">
      <c r="B97" s="23"/>
      <c r="C97" s="23"/>
      <c r="D97" s="7"/>
      <c r="E97" s="84">
        <v>1</v>
      </c>
      <c r="F97" s="84">
        <v>0</v>
      </c>
      <c r="G97" s="75">
        <f>E97*F97</f>
        <v>0</v>
      </c>
      <c r="H97" s="84">
        <v>48.19</v>
      </c>
      <c r="I97" s="75">
        <f>G97*H97</f>
        <v>0</v>
      </c>
    </row>
    <row r="98" spans="1:9" s="8" customFormat="1" ht="13.5" thickBot="1" x14ac:dyDescent="0.3">
      <c r="B98" s="22"/>
      <c r="C98" s="23"/>
      <c r="E98" s="91"/>
      <c r="F98" s="91"/>
      <c r="G98" s="74"/>
      <c r="H98" s="74" t="s">
        <v>69</v>
      </c>
      <c r="I98" s="74">
        <f>SUM(I71:I93)</f>
        <v>579.53027999999995</v>
      </c>
    </row>
    <row r="99" spans="1:9" s="8" customFormat="1" ht="12.75" x14ac:dyDescent="0.25">
      <c r="B99" s="22"/>
      <c r="C99" s="23"/>
      <c r="E99" s="163"/>
      <c r="F99" s="163"/>
      <c r="G99" s="134"/>
      <c r="H99" s="134"/>
      <c r="I99" s="134"/>
    </row>
    <row r="100" spans="1:9" s="32" customFormat="1" ht="12" customHeight="1" x14ac:dyDescent="0.25">
      <c r="A100" s="8"/>
      <c r="B100" s="22"/>
      <c r="C100" s="23"/>
      <c r="D100" s="8"/>
      <c r="E100" s="163"/>
      <c r="F100" s="163"/>
      <c r="G100" s="134"/>
      <c r="H100" s="134"/>
      <c r="I100" s="134"/>
    </row>
    <row r="101" spans="1:9" s="8" customFormat="1" ht="15.75" x14ac:dyDescent="0.25">
      <c r="B101" s="15" t="s">
        <v>8</v>
      </c>
      <c r="C101" s="127" t="s">
        <v>93</v>
      </c>
      <c r="D101" s="127"/>
      <c r="E101" s="125"/>
      <c r="F101" s="125"/>
      <c r="G101" s="125"/>
      <c r="H101" s="125"/>
      <c r="I101" s="125"/>
    </row>
    <row r="102" spans="1:9" s="8" customFormat="1" ht="38.25" x14ac:dyDescent="0.25">
      <c r="B102" s="126" t="s">
        <v>2</v>
      </c>
      <c r="C102" s="126" t="s">
        <v>3</v>
      </c>
      <c r="D102" s="20" t="s">
        <v>4</v>
      </c>
      <c r="E102" s="33" t="s">
        <v>20</v>
      </c>
      <c r="F102" s="33"/>
      <c r="G102" s="34"/>
      <c r="H102" s="33" t="s">
        <v>5</v>
      </c>
      <c r="I102" s="34" t="s">
        <v>12</v>
      </c>
    </row>
    <row r="103" spans="1:9" s="8" customFormat="1" ht="12.75" x14ac:dyDescent="0.25">
      <c r="B103" s="23" t="s">
        <v>49</v>
      </c>
      <c r="C103" s="23" t="s">
        <v>23</v>
      </c>
      <c r="D103" s="9" t="s">
        <v>148</v>
      </c>
      <c r="E103" s="95"/>
      <c r="F103" s="95"/>
      <c r="G103" s="77"/>
      <c r="H103" s="95"/>
      <c r="I103" s="77"/>
    </row>
    <row r="104" spans="1:9" s="7" customFormat="1" ht="53.25" customHeight="1" x14ac:dyDescent="0.25">
      <c r="B104" s="23"/>
      <c r="C104" s="23"/>
      <c r="D104" s="8" t="s">
        <v>147</v>
      </c>
      <c r="E104" s="95"/>
      <c r="F104" s="95"/>
      <c r="G104" s="77"/>
      <c r="H104" s="95"/>
      <c r="I104" s="77"/>
    </row>
    <row r="105" spans="1:9" s="8" customFormat="1" ht="12.75" x14ac:dyDescent="0.25">
      <c r="B105" s="23"/>
      <c r="C105" s="23"/>
      <c r="D105" s="9"/>
      <c r="E105" s="84">
        <v>0</v>
      </c>
      <c r="F105" s="84">
        <v>0</v>
      </c>
      <c r="G105" s="75">
        <f>E105*F105</f>
        <v>0</v>
      </c>
      <c r="H105" s="84">
        <v>24.31</v>
      </c>
      <c r="I105" s="75">
        <f>G105*H105</f>
        <v>0</v>
      </c>
    </row>
    <row r="106" spans="1:9" s="17" customFormat="1" ht="18" customHeight="1" x14ac:dyDescent="0.25">
      <c r="B106" s="23"/>
      <c r="C106" s="23"/>
      <c r="D106" s="9"/>
      <c r="E106" s="95"/>
      <c r="F106" s="95"/>
      <c r="G106" s="77"/>
      <c r="H106" s="95"/>
      <c r="I106" s="77"/>
    </row>
    <row r="107" spans="1:9" s="8" customFormat="1" ht="25.5" x14ac:dyDescent="0.25">
      <c r="B107" s="23" t="s">
        <v>50</v>
      </c>
      <c r="C107" s="23" t="s">
        <v>23</v>
      </c>
      <c r="D107" s="9" t="s">
        <v>60</v>
      </c>
      <c r="E107" s="95"/>
      <c r="F107" s="95"/>
      <c r="G107" s="77"/>
      <c r="H107" s="95"/>
      <c r="I107" s="77"/>
    </row>
    <row r="108" spans="1:9" s="7" customFormat="1" ht="64.5" customHeight="1" x14ac:dyDescent="0.25">
      <c r="B108" s="23"/>
      <c r="C108" s="23"/>
      <c r="D108" s="8" t="s">
        <v>61</v>
      </c>
      <c r="E108" s="95"/>
      <c r="F108" s="95"/>
      <c r="G108" s="77"/>
      <c r="H108" s="95"/>
      <c r="I108" s="77"/>
    </row>
    <row r="109" spans="1:9" s="8" customFormat="1" ht="12.75" x14ac:dyDescent="0.25">
      <c r="B109" s="23"/>
      <c r="C109" s="23"/>
      <c r="D109" s="9"/>
      <c r="E109" s="84">
        <f>5.17+2.33+5.26</f>
        <v>12.76</v>
      </c>
      <c r="F109" s="84">
        <v>2.2999999999999998</v>
      </c>
      <c r="G109" s="75">
        <f>E109*F109</f>
        <v>29.347999999999999</v>
      </c>
      <c r="H109" s="84">
        <v>42.55</v>
      </c>
      <c r="I109" s="75">
        <f>G109*H109</f>
        <v>1248.7574</v>
      </c>
    </row>
    <row r="110" spans="1:9" s="17" customFormat="1" ht="18" customHeight="1" x14ac:dyDescent="0.25">
      <c r="B110" s="23"/>
      <c r="C110" s="23"/>
      <c r="D110" s="9"/>
      <c r="E110" s="95"/>
      <c r="F110" s="95"/>
      <c r="G110" s="77"/>
      <c r="H110" s="95"/>
      <c r="I110" s="77"/>
    </row>
    <row r="111" spans="1:9" s="32" customFormat="1" ht="12" customHeight="1" x14ac:dyDescent="0.25">
      <c r="A111" s="8"/>
      <c r="B111" s="23" t="s">
        <v>51</v>
      </c>
      <c r="C111" s="23" t="s">
        <v>23</v>
      </c>
      <c r="D111" s="9" t="s">
        <v>70</v>
      </c>
      <c r="E111" s="95"/>
      <c r="F111" s="95"/>
      <c r="G111" s="77"/>
      <c r="H111" s="95"/>
      <c r="I111" s="77"/>
    </row>
    <row r="112" spans="1:9" s="32" customFormat="1" ht="50.25" customHeight="1" x14ac:dyDescent="0.25">
      <c r="A112" s="8"/>
      <c r="B112" s="23"/>
      <c r="C112" s="23"/>
      <c r="D112" s="8" t="s">
        <v>141</v>
      </c>
      <c r="E112" s="95"/>
      <c r="F112" s="95"/>
      <c r="G112" s="77"/>
      <c r="H112" s="95"/>
      <c r="I112" s="77"/>
    </row>
    <row r="113" spans="1:9" s="32" customFormat="1" ht="12" customHeight="1" x14ac:dyDescent="0.25">
      <c r="A113" s="8"/>
      <c r="B113" s="23"/>
      <c r="C113" s="23"/>
      <c r="D113" s="9"/>
      <c r="E113" s="84">
        <v>6.97</v>
      </c>
      <c r="F113" s="84">
        <v>1</v>
      </c>
      <c r="G113" s="75">
        <f>E113*F113</f>
        <v>6.97</v>
      </c>
      <c r="H113" s="84">
        <v>52.14</v>
      </c>
      <c r="I113" s="75">
        <f>G113*H113</f>
        <v>363.41579999999999</v>
      </c>
    </row>
    <row r="114" spans="1:9" s="32" customFormat="1" ht="12" customHeight="1" x14ac:dyDescent="0.25">
      <c r="A114" s="8"/>
      <c r="B114" s="23"/>
      <c r="C114" s="23"/>
      <c r="D114" s="9"/>
      <c r="E114" s="132"/>
      <c r="F114" s="132"/>
      <c r="G114" s="130"/>
      <c r="H114" s="132"/>
      <c r="I114" s="130"/>
    </row>
    <row r="115" spans="1:9" s="32" customFormat="1" ht="12" customHeight="1" x14ac:dyDescent="0.25">
      <c r="A115" s="8"/>
      <c r="B115" s="23" t="s">
        <v>107</v>
      </c>
      <c r="C115" s="23" t="s">
        <v>23</v>
      </c>
      <c r="D115" s="9" t="s">
        <v>144</v>
      </c>
      <c r="E115" s="95"/>
      <c r="F115" s="95"/>
      <c r="G115" s="77"/>
      <c r="H115" s="95"/>
      <c r="I115" s="77"/>
    </row>
    <row r="116" spans="1:9" s="32" customFormat="1" ht="36" customHeight="1" x14ac:dyDescent="0.25">
      <c r="A116" s="8"/>
      <c r="B116" s="23"/>
      <c r="C116" s="23"/>
      <c r="D116" s="8" t="s">
        <v>142</v>
      </c>
      <c r="E116" s="95"/>
      <c r="F116" s="95"/>
      <c r="G116" s="77"/>
      <c r="H116" s="95"/>
      <c r="I116" s="77"/>
    </row>
    <row r="117" spans="1:9" s="32" customFormat="1" ht="12" customHeight="1" x14ac:dyDescent="0.25">
      <c r="A117" s="8"/>
      <c r="B117" s="23"/>
      <c r="C117" s="23"/>
      <c r="D117" s="9"/>
      <c r="E117" s="84">
        <v>0.11</v>
      </c>
      <c r="F117" s="84">
        <v>1</v>
      </c>
      <c r="G117" s="75">
        <f>E117*F117</f>
        <v>0.11</v>
      </c>
      <c r="H117" s="84">
        <v>104.04</v>
      </c>
      <c r="I117" s="75">
        <f>G117*H117</f>
        <v>11.4444</v>
      </c>
    </row>
    <row r="118" spans="1:9" s="162" customFormat="1" ht="12" customHeight="1" x14ac:dyDescent="0.25">
      <c r="A118" s="10"/>
      <c r="B118" s="22"/>
      <c r="C118" s="23"/>
      <c r="D118" s="8"/>
      <c r="E118" s="132"/>
      <c r="F118" s="132"/>
      <c r="G118" s="130"/>
      <c r="H118" s="130"/>
      <c r="I118" s="130"/>
    </row>
    <row r="119" spans="1:9" s="32" customFormat="1" ht="12" customHeight="1" x14ac:dyDescent="0.25">
      <c r="A119" s="8"/>
      <c r="B119" s="23" t="s">
        <v>149</v>
      </c>
      <c r="C119" s="23" t="s">
        <v>216</v>
      </c>
      <c r="D119" s="9" t="s">
        <v>145</v>
      </c>
      <c r="E119" s="95"/>
      <c r="F119" s="95"/>
      <c r="G119" s="77"/>
      <c r="H119" s="95"/>
      <c r="I119" s="77"/>
    </row>
    <row r="120" spans="1:9" s="32" customFormat="1" ht="36.75" customHeight="1" x14ac:dyDescent="0.25">
      <c r="A120" s="8"/>
      <c r="B120" s="23"/>
      <c r="C120" s="23"/>
      <c r="D120" s="8" t="s">
        <v>146</v>
      </c>
      <c r="E120" s="95"/>
      <c r="F120" s="95"/>
      <c r="G120" s="77"/>
      <c r="H120" s="95"/>
      <c r="I120" s="77"/>
    </row>
    <row r="121" spans="1:9" s="32" customFormat="1" ht="12" customHeight="1" x14ac:dyDescent="0.25">
      <c r="A121" s="8"/>
      <c r="B121" s="23"/>
      <c r="C121" s="23"/>
      <c r="D121" s="9"/>
      <c r="E121" s="84">
        <v>12.76</v>
      </c>
      <c r="F121" s="84">
        <v>1</v>
      </c>
      <c r="G121" s="75">
        <f>E121*F121</f>
        <v>12.76</v>
      </c>
      <c r="H121" s="84">
        <v>44.32</v>
      </c>
      <c r="I121" s="75">
        <f>G121*H121</f>
        <v>565.52319999999997</v>
      </c>
    </row>
    <row r="122" spans="1:9" s="32" customFormat="1" ht="12" customHeight="1" x14ac:dyDescent="0.25">
      <c r="A122" s="8"/>
      <c r="B122" s="23"/>
      <c r="C122" s="23"/>
      <c r="D122" s="9"/>
      <c r="E122" s="132"/>
      <c r="F122" s="132"/>
      <c r="G122" s="130"/>
      <c r="H122" s="132"/>
      <c r="I122" s="130"/>
    </row>
    <row r="123" spans="1:9" s="8" customFormat="1" ht="13.5" thickBot="1" x14ac:dyDescent="0.3">
      <c r="B123" s="22"/>
      <c r="C123" s="23"/>
      <c r="E123" s="91"/>
      <c r="F123" s="91"/>
      <c r="G123" s="74"/>
      <c r="H123" s="74" t="s">
        <v>69</v>
      </c>
      <c r="I123" s="74">
        <f>SUM(I104:I122)</f>
        <v>2189.1408000000001</v>
      </c>
    </row>
    <row r="124" spans="1:9" s="162" customFormat="1" ht="12" customHeight="1" x14ac:dyDescent="0.25">
      <c r="A124" s="10"/>
      <c r="B124" s="22"/>
      <c r="C124" s="23"/>
      <c r="D124" s="7"/>
      <c r="E124" s="163"/>
      <c r="F124" s="163"/>
      <c r="G124" s="134"/>
      <c r="H124" s="134"/>
      <c r="I124" s="134"/>
    </row>
    <row r="125" spans="1:9" s="162" customFormat="1" ht="28.5" customHeight="1" x14ac:dyDescent="0.25">
      <c r="A125" s="10"/>
      <c r="B125" s="23"/>
      <c r="C125" s="23"/>
      <c r="D125" s="8"/>
      <c r="E125" s="8"/>
      <c r="F125" s="8"/>
      <c r="G125" s="9"/>
      <c r="H125" s="134"/>
      <c r="I125" s="9"/>
    </row>
    <row r="126" spans="1:9" s="162" customFormat="1" ht="12" customHeight="1" x14ac:dyDescent="0.25">
      <c r="A126" s="10"/>
      <c r="B126" s="15" t="s">
        <v>9</v>
      </c>
      <c r="C126" s="127" t="s">
        <v>96</v>
      </c>
      <c r="D126" s="127"/>
      <c r="E126" s="125"/>
      <c r="F126" s="125"/>
      <c r="G126" s="125"/>
      <c r="H126" s="125"/>
      <c r="I126" s="125"/>
    </row>
    <row r="127" spans="1:9" s="162" customFormat="1" ht="38.25" customHeight="1" x14ac:dyDescent="0.25">
      <c r="A127" s="10"/>
      <c r="B127" s="126" t="s">
        <v>2</v>
      </c>
      <c r="C127" s="126" t="s">
        <v>3</v>
      </c>
      <c r="D127" s="20" t="s">
        <v>4</v>
      </c>
      <c r="E127" s="33" t="s">
        <v>20</v>
      </c>
      <c r="F127" s="33"/>
      <c r="G127" s="34"/>
      <c r="H127" s="33" t="s">
        <v>5</v>
      </c>
      <c r="I127" s="34" t="s">
        <v>12</v>
      </c>
    </row>
    <row r="128" spans="1:9" s="10" customFormat="1" ht="12.75" x14ac:dyDescent="0.25">
      <c r="B128" s="23" t="s">
        <v>32</v>
      </c>
      <c r="C128" s="23" t="s">
        <v>16</v>
      </c>
      <c r="D128" s="9" t="s">
        <v>153</v>
      </c>
      <c r="E128" s="95"/>
      <c r="F128" s="95"/>
      <c r="G128" s="77"/>
      <c r="H128" s="95"/>
      <c r="I128" s="77"/>
    </row>
    <row r="129" spans="2:9" s="10" customFormat="1" ht="89.25" x14ac:dyDescent="0.25">
      <c r="B129" s="23"/>
      <c r="C129" s="23"/>
      <c r="D129" s="3" t="s">
        <v>150</v>
      </c>
      <c r="E129" s="95"/>
      <c r="F129" s="95"/>
      <c r="G129" s="77"/>
      <c r="H129" s="95"/>
      <c r="I129" s="77"/>
    </row>
    <row r="130" spans="2:9" s="40" customFormat="1" ht="12.75" x14ac:dyDescent="0.25">
      <c r="B130" s="23"/>
      <c r="C130" s="23"/>
      <c r="D130" s="7"/>
      <c r="E130" s="84">
        <v>0</v>
      </c>
      <c r="F130" s="84">
        <v>0</v>
      </c>
      <c r="G130" s="75">
        <f>E130*F130</f>
        <v>0</v>
      </c>
      <c r="H130" s="84">
        <v>229.96</v>
      </c>
      <c r="I130" s="75">
        <f>G130*H130</f>
        <v>0</v>
      </c>
    </row>
    <row r="131" spans="2:9" s="40" customFormat="1" ht="12.75" x14ac:dyDescent="0.25">
      <c r="B131" s="23"/>
      <c r="C131" s="23"/>
      <c r="D131" s="7"/>
      <c r="E131" s="132"/>
      <c r="F131" s="132"/>
      <c r="G131" s="130"/>
      <c r="H131" s="132"/>
      <c r="I131" s="130"/>
    </row>
    <row r="132" spans="2:9" s="10" customFormat="1" ht="12.75" x14ac:dyDescent="0.25">
      <c r="B132" s="23" t="s">
        <v>82</v>
      </c>
      <c r="C132" s="23" t="s">
        <v>16</v>
      </c>
      <c r="D132" s="9" t="s">
        <v>152</v>
      </c>
      <c r="E132" s="95"/>
      <c r="F132" s="95"/>
      <c r="G132" s="77"/>
      <c r="H132" s="95"/>
      <c r="I132" s="77"/>
    </row>
    <row r="133" spans="2:9" s="10" customFormat="1" ht="66.75" customHeight="1" x14ac:dyDescent="0.25">
      <c r="B133" s="23"/>
      <c r="C133" s="23"/>
      <c r="D133" s="8" t="s">
        <v>154</v>
      </c>
      <c r="E133" s="95"/>
      <c r="F133" s="95"/>
      <c r="G133" s="77"/>
      <c r="H133" s="95"/>
      <c r="I133" s="77"/>
    </row>
    <row r="134" spans="2:9" s="40" customFormat="1" ht="12.75" x14ac:dyDescent="0.25">
      <c r="B134" s="23"/>
      <c r="C134" s="23"/>
      <c r="D134" s="7"/>
      <c r="E134" s="84">
        <v>0</v>
      </c>
      <c r="F134" s="84">
        <v>0</v>
      </c>
      <c r="G134" s="75">
        <f>E134*F134</f>
        <v>0</v>
      </c>
      <c r="H134" s="84">
        <v>357.11</v>
      </c>
      <c r="I134" s="75">
        <f>G134*H134</f>
        <v>0</v>
      </c>
    </row>
    <row r="135" spans="2:9" s="40" customFormat="1" ht="12.75" x14ac:dyDescent="0.25">
      <c r="B135" s="23"/>
      <c r="C135" s="23"/>
      <c r="D135" s="7"/>
      <c r="E135" s="132"/>
      <c r="F135" s="132"/>
      <c r="G135" s="130"/>
      <c r="H135" s="132"/>
      <c r="I135" s="130"/>
    </row>
    <row r="136" spans="2:9" s="10" customFormat="1" ht="12.75" x14ac:dyDescent="0.25">
      <c r="B136" s="23" t="s">
        <v>83</v>
      </c>
      <c r="C136" s="23" t="s">
        <v>16</v>
      </c>
      <c r="D136" s="9" t="s">
        <v>151</v>
      </c>
      <c r="E136" s="95"/>
      <c r="F136" s="95"/>
      <c r="G136" s="77"/>
      <c r="H136" s="95"/>
      <c r="I136" s="77"/>
    </row>
    <row r="137" spans="2:9" s="10" customFormat="1" ht="76.5" x14ac:dyDescent="0.25">
      <c r="B137" s="23"/>
      <c r="C137" s="23"/>
      <c r="D137" s="3" t="s">
        <v>155</v>
      </c>
      <c r="E137" s="95"/>
      <c r="F137" s="95"/>
      <c r="G137" s="77"/>
      <c r="H137" s="95"/>
      <c r="I137" s="77"/>
    </row>
    <row r="138" spans="2:9" s="40" customFormat="1" ht="12.75" x14ac:dyDescent="0.25">
      <c r="B138" s="23"/>
      <c r="C138" s="23"/>
      <c r="D138" s="7"/>
      <c r="E138" s="84">
        <v>1</v>
      </c>
      <c r="F138" s="84">
        <v>1</v>
      </c>
      <c r="G138" s="75">
        <f>E138*F138</f>
        <v>1</v>
      </c>
      <c r="H138" s="84">
        <v>221.68</v>
      </c>
      <c r="I138" s="75">
        <f>G138*H138</f>
        <v>221.68</v>
      </c>
    </row>
    <row r="139" spans="2:9" s="40" customFormat="1" ht="12.75" x14ac:dyDescent="0.25">
      <c r="B139" s="23"/>
      <c r="C139" s="23"/>
      <c r="D139" s="7"/>
      <c r="E139" s="132"/>
      <c r="F139" s="132"/>
      <c r="G139" s="130"/>
      <c r="H139" s="132"/>
      <c r="I139" s="130"/>
    </row>
    <row r="140" spans="2:9" s="10" customFormat="1" ht="12.75" x14ac:dyDescent="0.25">
      <c r="B140" s="23" t="s">
        <v>84</v>
      </c>
      <c r="C140" s="23" t="s">
        <v>23</v>
      </c>
      <c r="D140" s="9" t="s">
        <v>104</v>
      </c>
      <c r="E140" s="95"/>
      <c r="F140" s="95"/>
      <c r="G140" s="77"/>
      <c r="H140" s="95"/>
      <c r="I140" s="77"/>
    </row>
    <row r="141" spans="2:9" s="10" customFormat="1" ht="25.5" x14ac:dyDescent="0.25">
      <c r="B141" s="23"/>
      <c r="C141" s="23"/>
      <c r="D141" s="8" t="s">
        <v>225</v>
      </c>
      <c r="E141" s="95"/>
      <c r="F141" s="95"/>
      <c r="G141" s="77"/>
      <c r="H141" s="95"/>
      <c r="I141" s="77"/>
    </row>
    <row r="142" spans="2:9" s="40" customFormat="1" ht="12.75" x14ac:dyDescent="0.25">
      <c r="B142" s="23"/>
      <c r="C142" s="23"/>
      <c r="D142" s="9"/>
      <c r="E142" s="84">
        <v>0.8</v>
      </c>
      <c r="F142" s="84">
        <v>1</v>
      </c>
      <c r="G142" s="75">
        <f>E142*F142</f>
        <v>0.8</v>
      </c>
      <c r="H142" s="84">
        <v>250.8</v>
      </c>
      <c r="I142" s="75">
        <f>G142*H142</f>
        <v>200.64000000000001</v>
      </c>
    </row>
    <row r="143" spans="2:9" s="40" customFormat="1" ht="12.75" x14ac:dyDescent="0.25">
      <c r="B143" s="23"/>
      <c r="C143" s="23"/>
      <c r="D143" s="9"/>
      <c r="E143" s="132"/>
      <c r="F143" s="132"/>
      <c r="G143" s="130"/>
      <c r="H143" s="132"/>
      <c r="I143" s="130"/>
    </row>
    <row r="144" spans="2:9" s="10" customFormat="1" ht="12.75" x14ac:dyDescent="0.25">
      <c r="B144" s="23" t="s">
        <v>182</v>
      </c>
      <c r="C144" s="23" t="s">
        <v>23</v>
      </c>
      <c r="D144" s="9" t="s">
        <v>156</v>
      </c>
      <c r="E144" s="95"/>
      <c r="F144" s="95"/>
      <c r="G144" s="77"/>
      <c r="H144" s="95"/>
      <c r="I144" s="77"/>
    </row>
    <row r="145" spans="2:9" s="10" customFormat="1" ht="69.75" customHeight="1" x14ac:dyDescent="0.25">
      <c r="B145" s="23"/>
      <c r="C145" s="23"/>
      <c r="D145" s="8" t="s">
        <v>157</v>
      </c>
      <c r="E145" s="95"/>
      <c r="F145" s="95"/>
      <c r="G145" s="77"/>
      <c r="H145" s="95"/>
      <c r="I145" s="77"/>
    </row>
    <row r="146" spans="2:9" s="40" customFormat="1" ht="12.75" x14ac:dyDescent="0.25">
      <c r="B146" s="23"/>
      <c r="C146" s="23"/>
      <c r="D146" s="9"/>
      <c r="E146" s="84">
        <v>0</v>
      </c>
      <c r="F146" s="84">
        <v>0</v>
      </c>
      <c r="G146" s="75">
        <f>E146*F146</f>
        <v>0</v>
      </c>
      <c r="H146" s="84">
        <v>144.08000000000001</v>
      </c>
      <c r="I146" s="75">
        <f>G146*H146</f>
        <v>0</v>
      </c>
    </row>
    <row r="147" spans="2:9" s="40" customFormat="1" ht="12.75" x14ac:dyDescent="0.25">
      <c r="B147" s="23"/>
      <c r="C147" s="23"/>
      <c r="D147" s="9"/>
      <c r="E147" s="132"/>
      <c r="F147" s="132"/>
      <c r="G147" s="130"/>
      <c r="H147" s="132"/>
      <c r="I147" s="130"/>
    </row>
    <row r="148" spans="2:9" s="10" customFormat="1" ht="12.75" x14ac:dyDescent="0.25">
      <c r="B148" s="23" t="s">
        <v>241</v>
      </c>
      <c r="C148" s="23" t="s">
        <v>23</v>
      </c>
      <c r="D148" s="28" t="s">
        <v>158</v>
      </c>
      <c r="E148" s="95"/>
      <c r="F148" s="95"/>
      <c r="G148" s="77"/>
      <c r="H148" s="95"/>
      <c r="I148" s="77"/>
    </row>
    <row r="149" spans="2:9" s="10" customFormat="1" ht="70.5" customHeight="1" x14ac:dyDescent="0.25">
      <c r="B149" s="23"/>
      <c r="C149" s="23"/>
      <c r="D149" s="8" t="s">
        <v>159</v>
      </c>
      <c r="E149" s="95"/>
      <c r="F149" s="95"/>
      <c r="G149" s="77"/>
      <c r="H149" s="95"/>
      <c r="I149" s="77"/>
    </row>
    <row r="150" spans="2:9" s="40" customFormat="1" ht="12.75" x14ac:dyDescent="0.25">
      <c r="B150" s="23"/>
      <c r="C150" s="23"/>
      <c r="D150" s="9"/>
      <c r="E150" s="84">
        <v>0</v>
      </c>
      <c r="F150" s="84">
        <v>0</v>
      </c>
      <c r="G150" s="75">
        <f>E150*F150</f>
        <v>0</v>
      </c>
      <c r="H150" s="84">
        <v>283.02</v>
      </c>
      <c r="I150" s="75">
        <f>G150*H150</f>
        <v>0</v>
      </c>
    </row>
    <row r="151" spans="2:9" s="8" customFormat="1" ht="13.5" thickBot="1" x14ac:dyDescent="0.3">
      <c r="B151" s="22"/>
      <c r="C151" s="23"/>
      <c r="E151" s="91"/>
      <c r="F151" s="91"/>
      <c r="G151" s="74"/>
      <c r="H151" s="74" t="s">
        <v>69</v>
      </c>
      <c r="I151" s="74">
        <f>SUM(I129:I150)</f>
        <v>422.32000000000005</v>
      </c>
    </row>
    <row r="152" spans="2:9" s="40" customFormat="1" ht="12.75" x14ac:dyDescent="0.25">
      <c r="B152" s="23"/>
      <c r="C152" s="23"/>
      <c r="D152" s="9"/>
      <c r="E152" s="8"/>
      <c r="F152" s="8"/>
      <c r="G152" s="9"/>
      <c r="H152" s="8"/>
      <c r="I152" s="9"/>
    </row>
    <row r="153" spans="2:9" s="10" customFormat="1" ht="12.75" x14ac:dyDescent="0.25">
      <c r="B153" s="23"/>
      <c r="C153" s="23"/>
      <c r="D153" s="8"/>
      <c r="E153" s="8"/>
      <c r="F153" s="8"/>
      <c r="G153" s="9"/>
      <c r="H153" s="134"/>
      <c r="I153" s="9"/>
    </row>
    <row r="154" spans="2:9" s="10" customFormat="1" ht="15.75" x14ac:dyDescent="0.25">
      <c r="B154" s="15" t="s">
        <v>10</v>
      </c>
      <c r="C154" s="127" t="s">
        <v>29</v>
      </c>
      <c r="D154" s="127"/>
      <c r="E154" s="125"/>
      <c r="F154" s="125"/>
      <c r="G154" s="125"/>
      <c r="H154" s="125"/>
      <c r="I154" s="125"/>
    </row>
    <row r="155" spans="2:9" s="40" customFormat="1" ht="38.25" x14ac:dyDescent="0.25">
      <c r="B155" s="126" t="s">
        <v>2</v>
      </c>
      <c r="C155" s="126" t="s">
        <v>3</v>
      </c>
      <c r="D155" s="20" t="s">
        <v>4</v>
      </c>
      <c r="E155" s="33" t="s">
        <v>20</v>
      </c>
      <c r="F155" s="33"/>
      <c r="G155" s="34"/>
      <c r="H155" s="33" t="s">
        <v>5</v>
      </c>
      <c r="I155" s="34" t="s">
        <v>12</v>
      </c>
    </row>
    <row r="156" spans="2:9" s="40" customFormat="1" ht="12.75" x14ac:dyDescent="0.25">
      <c r="B156" s="23"/>
      <c r="C156" s="23"/>
      <c r="D156" s="23"/>
      <c r="E156" s="157"/>
      <c r="F156" s="157"/>
      <c r="G156" s="156"/>
      <c r="H156" s="157"/>
      <c r="I156" s="156"/>
    </row>
    <row r="157" spans="2:9" s="10" customFormat="1" ht="12.75" x14ac:dyDescent="0.25">
      <c r="B157" s="23" t="s">
        <v>52</v>
      </c>
      <c r="C157" s="23" t="s">
        <v>16</v>
      </c>
      <c r="D157" s="9" t="s">
        <v>66</v>
      </c>
      <c r="E157" s="95"/>
      <c r="F157" s="95"/>
      <c r="G157" s="77"/>
      <c r="H157" s="95"/>
      <c r="I157" s="77"/>
    </row>
    <row r="158" spans="2:9" s="10" customFormat="1" ht="31.5" customHeight="1" x14ac:dyDescent="0.25">
      <c r="B158" s="23"/>
      <c r="C158" s="23"/>
      <c r="D158" s="8" t="s">
        <v>162</v>
      </c>
      <c r="E158" s="95"/>
      <c r="F158" s="95"/>
      <c r="G158" s="77"/>
      <c r="H158" s="95"/>
      <c r="I158" s="77"/>
    </row>
    <row r="159" spans="2:9" s="10" customFormat="1" ht="12.75" x14ac:dyDescent="0.25">
      <c r="B159" s="23"/>
      <c r="C159" s="23"/>
      <c r="D159" s="8"/>
      <c r="E159" s="84">
        <v>1</v>
      </c>
      <c r="F159" s="84">
        <v>1</v>
      </c>
      <c r="G159" s="75">
        <f>E159*F159</f>
        <v>1</v>
      </c>
      <c r="H159" s="84">
        <v>30.5</v>
      </c>
      <c r="I159" s="75">
        <f>G159*H159</f>
        <v>30.5</v>
      </c>
    </row>
    <row r="160" spans="2:9" s="10" customFormat="1" ht="12.75" x14ac:dyDescent="0.25">
      <c r="B160" s="23"/>
      <c r="C160" s="23"/>
      <c r="D160" s="23"/>
      <c r="E160" s="157"/>
      <c r="F160" s="157"/>
      <c r="G160" s="156"/>
      <c r="H160" s="157"/>
      <c r="I160" s="156"/>
    </row>
    <row r="161" spans="2:12" s="10" customFormat="1" ht="12.75" x14ac:dyDescent="0.25">
      <c r="B161" s="23" t="s">
        <v>53</v>
      </c>
      <c r="C161" s="23" t="s">
        <v>217</v>
      </c>
      <c r="D161" s="9" t="s">
        <v>35</v>
      </c>
      <c r="E161" s="95"/>
      <c r="F161" s="95"/>
      <c r="G161" s="77"/>
      <c r="H161" s="95"/>
      <c r="I161" s="77"/>
      <c r="J161" s="161"/>
      <c r="K161" s="161"/>
      <c r="L161" s="160"/>
    </row>
    <row r="162" spans="2:12" s="10" customFormat="1" ht="109.5" customHeight="1" x14ac:dyDescent="0.3">
      <c r="B162" s="23"/>
      <c r="C162" s="23"/>
      <c r="D162" s="8" t="s">
        <v>163</v>
      </c>
      <c r="E162" s="95"/>
      <c r="F162" s="95"/>
      <c r="G162" s="77"/>
      <c r="H162" s="95"/>
      <c r="I162" s="77"/>
      <c r="L162" s="44"/>
    </row>
    <row r="163" spans="2:12" s="10" customFormat="1" ht="12.75" customHeight="1" x14ac:dyDescent="0.3">
      <c r="B163" s="23"/>
      <c r="C163" s="23"/>
      <c r="D163" s="64" t="s">
        <v>160</v>
      </c>
      <c r="E163" s="95">
        <v>3</v>
      </c>
      <c r="F163" s="95"/>
      <c r="G163" s="77"/>
      <c r="H163" s="95"/>
      <c r="I163" s="77"/>
      <c r="L163" s="44"/>
    </row>
    <row r="164" spans="2:12" s="10" customFormat="1" ht="12.75" customHeight="1" x14ac:dyDescent="0.3">
      <c r="B164" s="23"/>
      <c r="C164" s="23"/>
      <c r="D164" s="64" t="s">
        <v>161</v>
      </c>
      <c r="E164" s="95">
        <v>0</v>
      </c>
      <c r="F164" s="95"/>
      <c r="G164" s="77"/>
      <c r="H164" s="95"/>
      <c r="I164" s="77"/>
      <c r="L164" s="44"/>
    </row>
    <row r="165" spans="2:12" s="40" customFormat="1" ht="12.75" x14ac:dyDescent="0.2">
      <c r="B165" s="23"/>
      <c r="C165" s="23"/>
      <c r="D165" s="12"/>
      <c r="E165" s="84">
        <f>SUM(E163:E164)</f>
        <v>3</v>
      </c>
      <c r="F165" s="84">
        <v>1</v>
      </c>
      <c r="G165" s="75">
        <f>E165*F165</f>
        <v>3</v>
      </c>
      <c r="H165" s="84">
        <v>159.86000000000001</v>
      </c>
      <c r="I165" s="75">
        <f>G165*H165</f>
        <v>479.58000000000004</v>
      </c>
      <c r="J165" s="159"/>
      <c r="K165" s="159"/>
      <c r="L165" s="158"/>
    </row>
    <row r="166" spans="2:12" s="10" customFormat="1" ht="12.75" x14ac:dyDescent="0.2">
      <c r="B166" s="23"/>
      <c r="C166" s="23"/>
      <c r="D166" s="8"/>
      <c r="E166" s="95"/>
      <c r="F166" s="95"/>
      <c r="G166" s="77"/>
      <c r="H166" s="95"/>
      <c r="I166" s="77"/>
      <c r="J166" s="159"/>
      <c r="K166" s="159"/>
      <c r="L166" s="158"/>
    </row>
    <row r="167" spans="2:12" s="10" customFormat="1" ht="12.75" x14ac:dyDescent="0.25">
      <c r="B167" s="23" t="s">
        <v>54</v>
      </c>
      <c r="C167" s="23" t="s">
        <v>217</v>
      </c>
      <c r="D167" s="9" t="s">
        <v>75</v>
      </c>
      <c r="E167" s="157"/>
      <c r="F167" s="157"/>
      <c r="G167" s="156"/>
      <c r="H167" s="157"/>
      <c r="I167" s="156"/>
    </row>
    <row r="168" spans="2:12" s="10" customFormat="1" ht="84" customHeight="1" x14ac:dyDescent="0.25">
      <c r="B168" s="23"/>
      <c r="C168" s="23"/>
      <c r="D168" s="8" t="s">
        <v>164</v>
      </c>
      <c r="E168" s="95"/>
      <c r="F168" s="95"/>
      <c r="G168" s="77"/>
      <c r="H168" s="95"/>
      <c r="I168" s="77"/>
    </row>
    <row r="169" spans="2:12" s="10" customFormat="1" ht="12.75" customHeight="1" x14ac:dyDescent="0.25">
      <c r="B169" s="23"/>
      <c r="C169" s="23"/>
      <c r="D169" s="64" t="s">
        <v>165</v>
      </c>
      <c r="E169" s="95">
        <v>1</v>
      </c>
      <c r="F169" s="95"/>
      <c r="G169" s="77"/>
      <c r="H169" s="95"/>
      <c r="I169" s="77"/>
    </row>
    <row r="170" spans="2:12" s="10" customFormat="1" ht="12.75" customHeight="1" x14ac:dyDescent="0.25">
      <c r="B170" s="23"/>
      <c r="C170" s="23"/>
      <c r="D170" s="64" t="s">
        <v>166</v>
      </c>
      <c r="E170" s="95">
        <v>1</v>
      </c>
      <c r="F170" s="95"/>
      <c r="G170" s="77"/>
      <c r="H170" s="95"/>
      <c r="I170" s="77"/>
    </row>
    <row r="171" spans="2:12" s="10" customFormat="1" ht="12.75" customHeight="1" x14ac:dyDescent="0.25">
      <c r="B171" s="23"/>
      <c r="C171" s="23"/>
      <c r="D171" s="64" t="s">
        <v>169</v>
      </c>
      <c r="E171" s="95"/>
      <c r="F171" s="95"/>
      <c r="G171" s="77"/>
      <c r="H171" s="95"/>
      <c r="I171" s="77"/>
    </row>
    <row r="172" spans="2:12" s="10" customFormat="1" ht="12.75" customHeight="1" x14ac:dyDescent="0.25">
      <c r="B172" s="23"/>
      <c r="C172" s="23"/>
      <c r="D172" s="64" t="s">
        <v>167</v>
      </c>
      <c r="E172" s="95"/>
      <c r="F172" s="95"/>
      <c r="G172" s="77"/>
      <c r="H172" s="95"/>
      <c r="I172" s="77"/>
    </row>
    <row r="173" spans="2:12" s="10" customFormat="1" ht="12.75" customHeight="1" x14ac:dyDescent="0.25">
      <c r="B173" s="23"/>
      <c r="C173" s="23"/>
      <c r="D173" s="64" t="s">
        <v>220</v>
      </c>
      <c r="E173" s="95"/>
      <c r="F173" s="95"/>
      <c r="G173" s="77"/>
      <c r="H173" s="95"/>
      <c r="I173" s="77"/>
    </row>
    <row r="174" spans="2:12" s="10" customFormat="1" ht="12.75" customHeight="1" x14ac:dyDescent="0.25">
      <c r="B174" s="23"/>
      <c r="C174" s="23"/>
      <c r="D174" s="64" t="s">
        <v>219</v>
      </c>
      <c r="E174" s="95">
        <v>1</v>
      </c>
      <c r="F174" s="95"/>
      <c r="G174" s="77"/>
      <c r="H174" s="95"/>
      <c r="I174" s="77"/>
    </row>
    <row r="175" spans="2:12" s="10" customFormat="1" ht="12.75" customHeight="1" x14ac:dyDescent="0.25">
      <c r="B175" s="23"/>
      <c r="C175" s="23"/>
      <c r="D175" s="64" t="s">
        <v>168</v>
      </c>
      <c r="E175" s="95"/>
      <c r="F175" s="95"/>
      <c r="G175" s="77"/>
      <c r="H175" s="95"/>
      <c r="I175" s="77"/>
    </row>
    <row r="176" spans="2:12" s="40" customFormat="1" ht="12.75" x14ac:dyDescent="0.25">
      <c r="B176" s="23"/>
      <c r="C176" s="23"/>
      <c r="D176" s="12"/>
      <c r="E176" s="84">
        <f>SUM(E169:E175)</f>
        <v>3</v>
      </c>
      <c r="F176" s="84">
        <v>1</v>
      </c>
      <c r="G176" s="75">
        <f>E176*F176</f>
        <v>3</v>
      </c>
      <c r="H176" s="84">
        <v>137.09</v>
      </c>
      <c r="I176" s="75">
        <f>G176*H176</f>
        <v>411.27</v>
      </c>
    </row>
    <row r="177" spans="1:9" s="32" customFormat="1" ht="12" customHeight="1" thickBot="1" x14ac:dyDescent="0.3">
      <c r="A177" s="8"/>
      <c r="B177" s="30"/>
      <c r="C177" s="30"/>
      <c r="D177" s="12"/>
      <c r="E177" s="104"/>
      <c r="F177" s="104"/>
      <c r="G177" s="105"/>
      <c r="H177" s="106" t="s">
        <v>69</v>
      </c>
      <c r="I177" s="105">
        <f>SUM(I156:I176)</f>
        <v>921.35</v>
      </c>
    </row>
    <row r="178" spans="1:9" s="17" customFormat="1" ht="18" customHeight="1" x14ac:dyDescent="0.25">
      <c r="B178" s="23"/>
      <c r="C178" s="23"/>
      <c r="D178" s="9"/>
      <c r="E178" s="8"/>
      <c r="F178" s="8"/>
      <c r="G178" s="9"/>
      <c r="H178" s="134"/>
      <c r="I178" s="9"/>
    </row>
    <row r="179" spans="1:9" s="32" customFormat="1" ht="12" customHeight="1" x14ac:dyDescent="0.25">
      <c r="A179" s="8"/>
      <c r="B179" s="15" t="s">
        <v>11</v>
      </c>
      <c r="C179" s="127" t="s">
        <v>1</v>
      </c>
      <c r="D179" s="127"/>
      <c r="E179" s="125"/>
      <c r="F179" s="125"/>
      <c r="G179" s="125"/>
      <c r="H179" s="125"/>
      <c r="I179" s="125"/>
    </row>
    <row r="180" spans="1:9" s="10" customFormat="1" ht="38.25" x14ac:dyDescent="0.25">
      <c r="B180" s="126" t="s">
        <v>2</v>
      </c>
      <c r="C180" s="126" t="s">
        <v>3</v>
      </c>
      <c r="D180" s="20" t="s">
        <v>4</v>
      </c>
      <c r="E180" s="33" t="s">
        <v>20</v>
      </c>
      <c r="F180" s="33"/>
      <c r="G180" s="34"/>
      <c r="H180" s="33" t="s">
        <v>5</v>
      </c>
      <c r="I180" s="34" t="s">
        <v>12</v>
      </c>
    </row>
    <row r="181" spans="1:9" s="10" customFormat="1" ht="12.75" x14ac:dyDescent="0.25">
      <c r="B181" s="155"/>
      <c r="C181" s="155"/>
      <c r="D181" s="154"/>
      <c r="E181" s="153"/>
      <c r="F181" s="153"/>
      <c r="G181" s="152"/>
      <c r="H181" s="153"/>
      <c r="I181" s="152"/>
    </row>
    <row r="182" spans="1:9" s="8" customFormat="1" ht="12.75" x14ac:dyDescent="0.25">
      <c r="B182" s="155"/>
      <c r="C182" s="155"/>
      <c r="D182" s="154"/>
      <c r="E182" s="153"/>
      <c r="F182" s="153"/>
      <c r="G182" s="152"/>
      <c r="H182" s="153"/>
      <c r="I182" s="152"/>
    </row>
    <row r="183" spans="1:9" s="8" customFormat="1" ht="12.75" x14ac:dyDescent="0.25">
      <c r="B183" s="22"/>
      <c r="C183" s="150"/>
      <c r="D183" s="28" t="s">
        <v>79</v>
      </c>
      <c r="E183" s="148"/>
      <c r="F183" s="148"/>
      <c r="G183" s="147"/>
      <c r="H183" s="148"/>
      <c r="I183" s="147"/>
    </row>
    <row r="184" spans="1:9" s="8" customFormat="1" ht="25.5" x14ac:dyDescent="0.25">
      <c r="B184" s="22"/>
      <c r="C184" s="150"/>
      <c r="D184" s="6" t="s">
        <v>81</v>
      </c>
      <c r="E184" s="148"/>
      <c r="F184" s="148"/>
      <c r="G184" s="147"/>
      <c r="H184" s="148"/>
      <c r="I184" s="147"/>
    </row>
    <row r="185" spans="1:9" s="8" customFormat="1" ht="12.75" x14ac:dyDescent="0.25">
      <c r="B185" s="22"/>
      <c r="C185" s="150"/>
      <c r="D185" s="151"/>
      <c r="E185" s="148"/>
      <c r="F185" s="148"/>
      <c r="G185" s="147"/>
      <c r="H185" s="148"/>
      <c r="I185" s="147"/>
    </row>
    <row r="186" spans="1:9" s="8" customFormat="1" ht="12.75" x14ac:dyDescent="0.25">
      <c r="B186" s="150"/>
      <c r="C186" s="150"/>
      <c r="D186" s="149"/>
      <c r="E186" s="148"/>
      <c r="F186" s="148"/>
      <c r="G186" s="147"/>
      <c r="H186" s="148"/>
      <c r="I186" s="147"/>
    </row>
    <row r="187" spans="1:9" s="10" customFormat="1" ht="12.75" x14ac:dyDescent="0.25">
      <c r="B187" s="22" t="s">
        <v>43</v>
      </c>
      <c r="C187" s="22" t="s">
        <v>16</v>
      </c>
      <c r="D187" s="28" t="s">
        <v>172</v>
      </c>
      <c r="E187" s="141"/>
      <c r="F187" s="141"/>
      <c r="G187" s="141"/>
      <c r="H187" s="141"/>
      <c r="I187" s="141"/>
    </row>
    <row r="188" spans="1:9" s="10" customFormat="1" ht="45" customHeight="1" x14ac:dyDescent="0.3">
      <c r="B188" s="65"/>
      <c r="C188" s="66"/>
      <c r="D188" s="10" t="s">
        <v>171</v>
      </c>
      <c r="E188" s="112"/>
      <c r="F188" s="112"/>
      <c r="G188" s="80"/>
      <c r="H188" s="112"/>
      <c r="I188" s="80"/>
    </row>
    <row r="189" spans="1:9" s="10" customFormat="1" ht="12.75" x14ac:dyDescent="0.25">
      <c r="B189" s="146"/>
      <c r="C189" s="53"/>
      <c r="D189" s="11"/>
      <c r="E189" s="84">
        <v>1</v>
      </c>
      <c r="F189" s="84">
        <v>1</v>
      </c>
      <c r="G189" s="75">
        <f>E189*F189</f>
        <v>1</v>
      </c>
      <c r="H189" s="84">
        <v>12.39</v>
      </c>
      <c r="I189" s="75">
        <f>G189*H189</f>
        <v>12.39</v>
      </c>
    </row>
    <row r="190" spans="1:9" s="8" customFormat="1" ht="12.75" x14ac:dyDescent="0.25">
      <c r="B190" s="54"/>
      <c r="C190" s="54"/>
      <c r="D190" s="40"/>
      <c r="E190" s="132"/>
      <c r="F190" s="132"/>
      <c r="G190" s="130"/>
      <c r="H190" s="132"/>
      <c r="I190" s="130"/>
    </row>
    <row r="191" spans="1:9" s="10" customFormat="1" ht="12.75" x14ac:dyDescent="0.25">
      <c r="B191" s="22" t="s">
        <v>44</v>
      </c>
      <c r="C191" s="22" t="s">
        <v>16</v>
      </c>
      <c r="D191" s="28" t="s">
        <v>170</v>
      </c>
      <c r="E191" s="112"/>
      <c r="F191" s="112"/>
      <c r="G191" s="80"/>
      <c r="H191" s="112"/>
      <c r="I191" s="80"/>
    </row>
    <row r="192" spans="1:9" s="10" customFormat="1" ht="89.25" x14ac:dyDescent="0.25">
      <c r="B192" s="22"/>
      <c r="C192" s="22"/>
      <c r="D192" s="10" t="s">
        <v>80</v>
      </c>
      <c r="E192" s="112"/>
      <c r="F192" s="112"/>
      <c r="G192" s="80"/>
      <c r="H192" s="112"/>
      <c r="I192" s="80"/>
    </row>
    <row r="193" spans="2:9" s="10" customFormat="1" ht="12.75" x14ac:dyDescent="0.25">
      <c r="B193" s="146"/>
      <c r="C193" s="53"/>
      <c r="D193" s="11"/>
      <c r="E193" s="84">
        <v>1</v>
      </c>
      <c r="F193" s="84">
        <v>1</v>
      </c>
      <c r="G193" s="75">
        <f>E193*F193</f>
        <v>1</v>
      </c>
      <c r="H193" s="84">
        <v>218.8</v>
      </c>
      <c r="I193" s="75">
        <f>G193*H193</f>
        <v>218.8</v>
      </c>
    </row>
    <row r="194" spans="2:9" s="8" customFormat="1" ht="12.75" x14ac:dyDescent="0.25">
      <c r="B194" s="54"/>
      <c r="C194" s="54"/>
      <c r="D194" s="40"/>
      <c r="E194" s="132"/>
      <c r="F194" s="132"/>
      <c r="G194" s="130"/>
      <c r="H194" s="132"/>
      <c r="I194" s="130"/>
    </row>
    <row r="195" spans="2:9" s="8" customFormat="1" ht="12.75" x14ac:dyDescent="0.25">
      <c r="B195" s="22" t="s">
        <v>45</v>
      </c>
      <c r="C195" s="22" t="s">
        <v>23</v>
      </c>
      <c r="D195" s="28" t="s">
        <v>78</v>
      </c>
      <c r="E195" s="141"/>
      <c r="F195" s="141"/>
      <c r="G195" s="141"/>
      <c r="H195" s="141"/>
      <c r="I195" s="141"/>
    </row>
    <row r="196" spans="2:9" s="8" customFormat="1" ht="38.25" x14ac:dyDescent="0.3">
      <c r="B196" s="55"/>
      <c r="C196" s="56"/>
      <c r="D196" s="10" t="s">
        <v>180</v>
      </c>
      <c r="E196" s="112"/>
      <c r="F196" s="112"/>
      <c r="G196" s="80"/>
      <c r="H196" s="112"/>
      <c r="I196" s="80"/>
    </row>
    <row r="197" spans="2:9" s="8" customFormat="1" ht="12.75" x14ac:dyDescent="0.25">
      <c r="B197" s="140"/>
      <c r="C197" s="58"/>
      <c r="D197" s="7"/>
      <c r="E197" s="84">
        <v>6.97</v>
      </c>
      <c r="F197" s="84">
        <v>1</v>
      </c>
      <c r="G197" s="75">
        <f>E197*F197</f>
        <v>6.97</v>
      </c>
      <c r="H197" s="84">
        <v>22.86</v>
      </c>
      <c r="I197" s="75">
        <f>G197*H197</f>
        <v>159.33419999999998</v>
      </c>
    </row>
    <row r="198" spans="2:9" s="8" customFormat="1" ht="12.75" x14ac:dyDescent="0.2">
      <c r="B198" s="140"/>
      <c r="C198" s="58"/>
      <c r="D198" s="4"/>
      <c r="E198" s="145"/>
      <c r="F198" s="145"/>
      <c r="G198" s="143"/>
      <c r="H198" s="144"/>
      <c r="I198" s="143"/>
    </row>
    <row r="199" spans="2:9" s="8" customFormat="1" ht="12.75" x14ac:dyDescent="0.25">
      <c r="B199" s="22" t="s">
        <v>46</v>
      </c>
      <c r="C199" s="22" t="s">
        <v>16</v>
      </c>
      <c r="D199" s="28" t="s">
        <v>173</v>
      </c>
      <c r="E199" s="112"/>
      <c r="F199" s="112"/>
      <c r="G199" s="80"/>
      <c r="H199" s="112"/>
      <c r="I199" s="80"/>
    </row>
    <row r="200" spans="2:9" s="8" customFormat="1" ht="38.25" x14ac:dyDescent="0.25">
      <c r="B200" s="22"/>
      <c r="C200" s="22"/>
      <c r="D200" s="10" t="s">
        <v>176</v>
      </c>
      <c r="E200" s="112"/>
      <c r="F200" s="112"/>
      <c r="G200" s="80"/>
      <c r="H200" s="112"/>
      <c r="I200" s="80"/>
    </row>
    <row r="201" spans="2:9" s="8" customFormat="1" ht="12.75" x14ac:dyDescent="0.25">
      <c r="B201" s="22"/>
      <c r="C201" s="22"/>
      <c r="D201" s="10"/>
      <c r="E201" s="84">
        <v>2</v>
      </c>
      <c r="F201" s="84">
        <v>1</v>
      </c>
      <c r="G201" s="75">
        <f>E201*F201</f>
        <v>2</v>
      </c>
      <c r="H201" s="84">
        <v>46.3</v>
      </c>
      <c r="I201" s="75">
        <f>G201*H201</f>
        <v>92.6</v>
      </c>
    </row>
    <row r="202" spans="2:9" s="8" customFormat="1" ht="12.75" x14ac:dyDescent="0.2">
      <c r="B202" s="22"/>
      <c r="C202" s="22"/>
      <c r="D202" s="10"/>
      <c r="E202" s="145"/>
      <c r="F202" s="145"/>
      <c r="G202" s="143"/>
      <c r="H202" s="144"/>
      <c r="I202" s="143"/>
    </row>
    <row r="203" spans="2:9" s="8" customFormat="1" ht="12.75" x14ac:dyDescent="0.25">
      <c r="B203" s="22" t="s">
        <v>235</v>
      </c>
      <c r="C203" s="22" t="s">
        <v>16</v>
      </c>
      <c r="D203" s="28" t="s">
        <v>174</v>
      </c>
      <c r="E203" s="112"/>
      <c r="F203" s="112"/>
      <c r="G203" s="80"/>
      <c r="H203" s="112"/>
      <c r="I203" s="80"/>
    </row>
    <row r="204" spans="2:9" s="8" customFormat="1" ht="25.5" x14ac:dyDescent="0.25">
      <c r="B204" s="22"/>
      <c r="C204" s="22"/>
      <c r="D204" s="10" t="s">
        <v>175</v>
      </c>
      <c r="E204" s="112"/>
      <c r="F204" s="112"/>
      <c r="G204" s="80"/>
      <c r="H204" s="112"/>
      <c r="I204" s="80"/>
    </row>
    <row r="205" spans="2:9" s="8" customFormat="1" ht="12.75" x14ac:dyDescent="0.25">
      <c r="B205" s="22"/>
      <c r="C205" s="22"/>
      <c r="D205" s="10"/>
      <c r="E205" s="84">
        <v>4</v>
      </c>
      <c r="F205" s="84">
        <v>1</v>
      </c>
      <c r="G205" s="75">
        <f>E205*F205</f>
        <v>4</v>
      </c>
      <c r="H205" s="84">
        <v>48.3</v>
      </c>
      <c r="I205" s="75">
        <f>G205*H205</f>
        <v>193.2</v>
      </c>
    </row>
    <row r="206" spans="2:9" s="8" customFormat="1" ht="12.75" x14ac:dyDescent="0.2">
      <c r="B206" s="22"/>
      <c r="C206" s="22"/>
      <c r="D206" s="10"/>
      <c r="E206" s="145"/>
      <c r="F206" s="145"/>
      <c r="G206" s="143"/>
      <c r="H206" s="144"/>
      <c r="I206" s="143"/>
    </row>
    <row r="207" spans="2:9" s="8" customFormat="1" ht="12.75" x14ac:dyDescent="0.25">
      <c r="B207" s="22" t="s">
        <v>55</v>
      </c>
      <c r="C207" s="22" t="s">
        <v>16</v>
      </c>
      <c r="D207" s="28" t="s">
        <v>67</v>
      </c>
      <c r="E207" s="112"/>
      <c r="F207" s="112"/>
      <c r="G207" s="80"/>
      <c r="H207" s="112"/>
      <c r="I207" s="80"/>
    </row>
    <row r="208" spans="2:9" s="8" customFormat="1" ht="25.5" x14ac:dyDescent="0.25">
      <c r="B208" s="22"/>
      <c r="C208" s="22"/>
      <c r="D208" s="10" t="s">
        <v>68</v>
      </c>
      <c r="E208" s="112"/>
      <c r="F208" s="112"/>
      <c r="G208" s="80"/>
      <c r="H208" s="112"/>
      <c r="I208" s="80"/>
    </row>
    <row r="209" spans="2:9" s="8" customFormat="1" ht="12.75" x14ac:dyDescent="0.25">
      <c r="B209" s="22"/>
      <c r="C209" s="22"/>
      <c r="D209" s="10"/>
      <c r="E209" s="84">
        <v>3</v>
      </c>
      <c r="F209" s="84">
        <v>0</v>
      </c>
      <c r="G209" s="75">
        <f>E209*F209</f>
        <v>0</v>
      </c>
      <c r="H209" s="84">
        <v>205.1</v>
      </c>
      <c r="I209" s="75">
        <f>G209*H209</f>
        <v>0</v>
      </c>
    </row>
    <row r="210" spans="2:9" s="8" customFormat="1" ht="12.75" x14ac:dyDescent="0.2">
      <c r="B210" s="22"/>
      <c r="C210" s="22"/>
      <c r="D210" s="10"/>
      <c r="E210" s="145"/>
      <c r="F210" s="145"/>
      <c r="G210" s="143"/>
      <c r="H210" s="144"/>
      <c r="I210" s="143"/>
    </row>
    <row r="211" spans="2:9" s="8" customFormat="1" ht="12.75" x14ac:dyDescent="0.25">
      <c r="B211" s="22" t="s">
        <v>236</v>
      </c>
      <c r="C211" s="22" t="s">
        <v>16</v>
      </c>
      <c r="D211" s="28" t="s">
        <v>178</v>
      </c>
      <c r="E211" s="112"/>
      <c r="F211" s="112"/>
      <c r="G211" s="80"/>
      <c r="H211" s="112"/>
      <c r="I211" s="80"/>
    </row>
    <row r="212" spans="2:9" s="8" customFormat="1" ht="25.5" x14ac:dyDescent="0.25">
      <c r="B212" s="22"/>
      <c r="C212" s="22"/>
      <c r="D212" s="10" t="s">
        <v>177</v>
      </c>
      <c r="E212" s="112"/>
      <c r="F212" s="112"/>
      <c r="G212" s="80"/>
      <c r="H212" s="112"/>
      <c r="I212" s="80"/>
    </row>
    <row r="213" spans="2:9" s="8" customFormat="1" ht="12.75" x14ac:dyDescent="0.25">
      <c r="B213" s="22"/>
      <c r="C213" s="22"/>
      <c r="D213" s="10"/>
      <c r="E213" s="84">
        <v>0</v>
      </c>
      <c r="F213" s="84">
        <v>1</v>
      </c>
      <c r="G213" s="75">
        <f>E213*F213</f>
        <v>0</v>
      </c>
      <c r="H213" s="84">
        <v>248.18</v>
      </c>
      <c r="I213" s="75">
        <f>G213*H213</f>
        <v>0</v>
      </c>
    </row>
    <row r="214" spans="2:9" s="8" customFormat="1" ht="12.75" x14ac:dyDescent="0.2">
      <c r="B214" s="22"/>
      <c r="C214" s="22"/>
      <c r="D214" s="10"/>
      <c r="E214" s="145"/>
      <c r="F214" s="145"/>
      <c r="G214" s="143"/>
      <c r="H214" s="144"/>
      <c r="I214" s="143"/>
    </row>
    <row r="215" spans="2:9" s="8" customFormat="1" ht="12.75" x14ac:dyDescent="0.25">
      <c r="B215" s="22" t="s">
        <v>237</v>
      </c>
      <c r="C215" s="22" t="s">
        <v>16</v>
      </c>
      <c r="D215" s="28" t="s">
        <v>179</v>
      </c>
      <c r="E215" s="112"/>
      <c r="F215" s="112"/>
      <c r="G215" s="80"/>
      <c r="H215" s="112"/>
      <c r="I215" s="80"/>
    </row>
    <row r="216" spans="2:9" s="8" customFormat="1" ht="63.75" x14ac:dyDescent="0.25">
      <c r="B216" s="22"/>
      <c r="C216" s="22"/>
      <c r="D216" s="10" t="s">
        <v>221</v>
      </c>
      <c r="E216" s="112"/>
      <c r="F216" s="112"/>
      <c r="G216" s="80"/>
      <c r="H216" s="112"/>
      <c r="I216" s="80"/>
    </row>
    <row r="217" spans="2:9" s="8" customFormat="1" ht="12.75" x14ac:dyDescent="0.25">
      <c r="B217" s="22"/>
      <c r="C217" s="22"/>
      <c r="D217" s="10"/>
      <c r="E217" s="84">
        <v>1</v>
      </c>
      <c r="F217" s="84">
        <v>1</v>
      </c>
      <c r="G217" s="75">
        <f>E217*F217</f>
        <v>1</v>
      </c>
      <c r="H217" s="84">
        <v>79.78</v>
      </c>
      <c r="I217" s="75">
        <f>G217*H217</f>
        <v>79.78</v>
      </c>
    </row>
    <row r="218" spans="2:9" s="8" customFormat="1" ht="12.75" x14ac:dyDescent="0.2">
      <c r="B218" s="22"/>
      <c r="C218" s="22"/>
      <c r="D218" s="10"/>
      <c r="E218" s="145"/>
      <c r="F218" s="145"/>
      <c r="G218" s="143"/>
      <c r="H218" s="144"/>
      <c r="I218" s="143"/>
    </row>
    <row r="219" spans="2:9" s="8" customFormat="1" ht="12.75" x14ac:dyDescent="0.25">
      <c r="B219" s="22" t="s">
        <v>238</v>
      </c>
      <c r="C219" s="22" t="s">
        <v>16</v>
      </c>
      <c r="D219" s="28" t="s">
        <v>76</v>
      </c>
      <c r="E219" s="141"/>
      <c r="F219" s="141"/>
      <c r="G219" s="141"/>
      <c r="H219" s="141"/>
      <c r="I219" s="141"/>
    </row>
    <row r="220" spans="2:9" s="10" customFormat="1" ht="54" customHeight="1" x14ac:dyDescent="0.3">
      <c r="B220" s="55"/>
      <c r="C220" s="56"/>
      <c r="D220" s="10" t="s">
        <v>77</v>
      </c>
      <c r="E220" s="112"/>
      <c r="F220" s="112"/>
      <c r="G220" s="80"/>
      <c r="H220" s="112"/>
      <c r="I220" s="80"/>
    </row>
    <row r="221" spans="2:9" s="10" customFormat="1" ht="12.75" x14ac:dyDescent="0.25">
      <c r="B221" s="140"/>
      <c r="C221" s="58"/>
      <c r="D221" s="7"/>
      <c r="E221" s="84">
        <v>2</v>
      </c>
      <c r="F221" s="84">
        <v>1</v>
      </c>
      <c r="G221" s="75">
        <f>E221*F221</f>
        <v>2</v>
      </c>
      <c r="H221" s="84">
        <v>64.2</v>
      </c>
      <c r="I221" s="75">
        <f>G221*H221</f>
        <v>128.4</v>
      </c>
    </row>
    <row r="222" spans="2:9" s="10" customFormat="1" ht="12.75" x14ac:dyDescent="0.25">
      <c r="B222" s="140"/>
      <c r="C222" s="58"/>
      <c r="D222" s="7"/>
      <c r="E222" s="132"/>
      <c r="F222" s="132"/>
      <c r="G222" s="130"/>
      <c r="H222" s="132"/>
      <c r="I222" s="130"/>
    </row>
    <row r="223" spans="2:9" s="10" customFormat="1" ht="12.75" x14ac:dyDescent="0.25">
      <c r="B223" s="22" t="s">
        <v>239</v>
      </c>
      <c r="C223" s="22" t="s">
        <v>16</v>
      </c>
      <c r="D223" s="28" t="s">
        <v>112</v>
      </c>
      <c r="E223" s="141"/>
      <c r="F223" s="141"/>
      <c r="G223" s="141"/>
      <c r="H223" s="141"/>
      <c r="I223" s="141"/>
    </row>
    <row r="224" spans="2:9" s="10" customFormat="1" ht="60" customHeight="1" x14ac:dyDescent="0.3">
      <c r="B224" s="65"/>
      <c r="C224" s="66"/>
      <c r="D224" s="10" t="s">
        <v>181</v>
      </c>
      <c r="E224" s="112"/>
      <c r="F224" s="112"/>
      <c r="G224" s="80"/>
      <c r="H224" s="112"/>
      <c r="I224" s="80"/>
    </row>
    <row r="225" spans="1:9" s="10" customFormat="1" ht="12.75" x14ac:dyDescent="0.25">
      <c r="B225" s="142"/>
      <c r="C225" s="68"/>
      <c r="D225" s="69"/>
      <c r="E225" s="114">
        <v>0</v>
      </c>
      <c r="F225" s="114">
        <v>0</v>
      </c>
      <c r="G225" s="78">
        <f>E225*F225</f>
        <v>0</v>
      </c>
      <c r="H225" s="114">
        <v>250.14</v>
      </c>
      <c r="I225" s="75">
        <f>G225*H225</f>
        <v>0</v>
      </c>
    </row>
    <row r="226" spans="1:9" s="10" customFormat="1" ht="12.75" x14ac:dyDescent="0.25">
      <c r="B226" s="140"/>
      <c r="C226" s="58"/>
      <c r="D226" s="12"/>
      <c r="E226" s="132"/>
      <c r="F226" s="132"/>
      <c r="G226" s="130"/>
      <c r="H226" s="132"/>
      <c r="I226" s="130"/>
    </row>
    <row r="227" spans="1:9" s="8" customFormat="1" ht="12.75" x14ac:dyDescent="0.25">
      <c r="B227" s="22" t="s">
        <v>240</v>
      </c>
      <c r="C227" s="22" t="s">
        <v>16</v>
      </c>
      <c r="D227" s="28" t="s">
        <v>222</v>
      </c>
      <c r="E227" s="141"/>
      <c r="F227" s="141"/>
      <c r="G227" s="141"/>
      <c r="H227" s="141"/>
      <c r="I227" s="141"/>
    </row>
    <row r="228" spans="1:9" s="10" customFormat="1" ht="31.5" customHeight="1" x14ac:dyDescent="0.3">
      <c r="B228" s="55"/>
      <c r="C228" s="56"/>
      <c r="D228" s="10" t="s">
        <v>197</v>
      </c>
      <c r="E228" s="112"/>
      <c r="F228" s="112"/>
      <c r="G228" s="80"/>
      <c r="H228" s="112"/>
      <c r="I228" s="80"/>
    </row>
    <row r="229" spans="1:9" s="10" customFormat="1" ht="12.75" x14ac:dyDescent="0.25">
      <c r="B229" s="140"/>
      <c r="C229" s="58"/>
      <c r="D229" s="7"/>
      <c r="E229" s="84">
        <v>0</v>
      </c>
      <c r="F229" s="84">
        <v>0</v>
      </c>
      <c r="G229" s="75">
        <f>E229*F229</f>
        <v>0</v>
      </c>
      <c r="H229" s="84">
        <v>282.99</v>
      </c>
      <c r="I229" s="75">
        <f>G229*H229</f>
        <v>0</v>
      </c>
    </row>
    <row r="230" spans="1:9" s="8" customFormat="1" ht="13.5" thickBot="1" x14ac:dyDescent="0.3">
      <c r="B230" s="23"/>
      <c r="C230" s="23"/>
      <c r="D230" s="23"/>
      <c r="E230" s="115"/>
      <c r="F230" s="115"/>
      <c r="G230" s="76"/>
      <c r="H230" s="74" t="s">
        <v>69</v>
      </c>
      <c r="I230" s="76">
        <f>SUM(I183:I229)</f>
        <v>884.50419999999997</v>
      </c>
    </row>
    <row r="231" spans="1:9" s="8" customFormat="1" ht="12.75" x14ac:dyDescent="0.25">
      <c r="B231" s="23"/>
      <c r="C231" s="23"/>
      <c r="D231" s="23"/>
      <c r="E231" s="23"/>
      <c r="F231" s="23"/>
      <c r="G231" s="133"/>
      <c r="H231" s="134"/>
      <c r="I231" s="133"/>
    </row>
    <row r="232" spans="1:9" s="17" customFormat="1" ht="18" customHeight="1" x14ac:dyDescent="0.25">
      <c r="B232" s="15" t="s">
        <v>31</v>
      </c>
      <c r="C232" s="127" t="s">
        <v>30</v>
      </c>
      <c r="D232" s="127"/>
      <c r="E232" s="125"/>
      <c r="F232" s="125"/>
      <c r="G232" s="125"/>
      <c r="H232" s="125"/>
      <c r="I232" s="125"/>
    </row>
    <row r="233" spans="1:9" s="32" customFormat="1" ht="38.25" customHeight="1" x14ac:dyDescent="0.25">
      <c r="A233" s="8"/>
      <c r="B233" s="126" t="s">
        <v>2</v>
      </c>
      <c r="C233" s="126" t="s">
        <v>3</v>
      </c>
      <c r="D233" s="20" t="s">
        <v>4</v>
      </c>
      <c r="E233" s="33" t="s">
        <v>20</v>
      </c>
      <c r="F233" s="33"/>
      <c r="G233" s="34"/>
      <c r="H233" s="33" t="s">
        <v>5</v>
      </c>
      <c r="I233" s="34" t="s">
        <v>12</v>
      </c>
    </row>
    <row r="234" spans="1:9" s="8" customFormat="1" ht="12.75" x14ac:dyDescent="0.25">
      <c r="B234" s="22" t="s">
        <v>183</v>
      </c>
      <c r="C234" s="22" t="s">
        <v>16</v>
      </c>
      <c r="D234" s="28" t="s">
        <v>33</v>
      </c>
      <c r="E234" s="112"/>
      <c r="F234" s="112"/>
      <c r="G234" s="80"/>
      <c r="H234" s="112"/>
      <c r="I234" s="80"/>
    </row>
    <row r="235" spans="1:9" s="8" customFormat="1" ht="51" x14ac:dyDescent="0.25">
      <c r="B235" s="22"/>
      <c r="C235" s="22"/>
      <c r="D235" s="10" t="s">
        <v>198</v>
      </c>
      <c r="E235" s="112"/>
      <c r="F235" s="112"/>
      <c r="G235" s="80"/>
      <c r="H235" s="112"/>
      <c r="I235" s="80"/>
    </row>
    <row r="236" spans="1:9" s="8" customFormat="1" ht="12.75" x14ac:dyDescent="0.25">
      <c r="B236" s="23"/>
      <c r="C236" s="23"/>
      <c r="D236" s="7"/>
      <c r="E236" s="114">
        <v>1</v>
      </c>
      <c r="F236" s="114">
        <v>1</v>
      </c>
      <c r="G236" s="78">
        <f>E236*F236</f>
        <v>1</v>
      </c>
      <c r="H236" s="114">
        <v>507.77</v>
      </c>
      <c r="I236" s="78">
        <f>G236*H236</f>
        <v>507.77</v>
      </c>
    </row>
    <row r="237" spans="1:9" s="8" customFormat="1" ht="12.75" x14ac:dyDescent="0.2">
      <c r="B237" s="23"/>
      <c r="C237" s="23"/>
      <c r="E237" s="132"/>
      <c r="F237" s="132"/>
      <c r="G237" s="130"/>
      <c r="H237" s="131"/>
      <c r="I237" s="130"/>
    </row>
    <row r="238" spans="1:9" s="8" customFormat="1" ht="12.75" x14ac:dyDescent="0.25">
      <c r="B238" s="23" t="s">
        <v>184</v>
      </c>
      <c r="C238" s="23" t="s">
        <v>16</v>
      </c>
      <c r="D238" s="9" t="s">
        <v>71</v>
      </c>
      <c r="E238" s="95"/>
      <c r="F238" s="95"/>
      <c r="G238" s="77"/>
      <c r="H238" s="95"/>
      <c r="I238" s="77"/>
    </row>
    <row r="239" spans="1:9" s="8" customFormat="1" ht="25.5" x14ac:dyDescent="0.25">
      <c r="B239" s="23"/>
      <c r="C239" s="23"/>
      <c r="D239" s="8" t="s">
        <v>199</v>
      </c>
      <c r="E239" s="95"/>
      <c r="F239" s="95"/>
      <c r="G239" s="77"/>
      <c r="H239" s="95"/>
      <c r="I239" s="77"/>
    </row>
    <row r="240" spans="1:9" s="8" customFormat="1" ht="12.75" x14ac:dyDescent="0.25">
      <c r="B240" s="23"/>
      <c r="C240" s="23"/>
      <c r="D240" s="7"/>
      <c r="E240" s="114">
        <v>1</v>
      </c>
      <c r="F240" s="114">
        <v>1</v>
      </c>
      <c r="G240" s="78">
        <f>E240*F240</f>
        <v>1</v>
      </c>
      <c r="H240" s="114">
        <v>56.14</v>
      </c>
      <c r="I240" s="78">
        <f>G240*H240</f>
        <v>56.14</v>
      </c>
    </row>
    <row r="241" spans="2:9" s="8" customFormat="1" ht="12.75" x14ac:dyDescent="0.25">
      <c r="B241" s="23"/>
      <c r="C241" s="23"/>
      <c r="E241" s="95"/>
      <c r="F241" s="95"/>
      <c r="G241" s="77"/>
      <c r="H241" s="95"/>
      <c r="I241" s="77"/>
    </row>
    <row r="242" spans="2:9" s="8" customFormat="1" ht="12.75" x14ac:dyDescent="0.25">
      <c r="B242" s="23" t="s">
        <v>185</v>
      </c>
      <c r="C242" s="23" t="s">
        <v>16</v>
      </c>
      <c r="D242" s="9" t="s">
        <v>34</v>
      </c>
      <c r="E242" s="95"/>
      <c r="F242" s="95"/>
      <c r="G242" s="77"/>
      <c r="H242" s="95"/>
      <c r="I242" s="77"/>
    </row>
    <row r="243" spans="2:9" s="8" customFormat="1" ht="76.5" x14ac:dyDescent="0.25">
      <c r="B243" s="23"/>
      <c r="C243" s="23"/>
      <c r="D243" s="8" t="s">
        <v>200</v>
      </c>
      <c r="E243" s="95"/>
      <c r="F243" s="95"/>
      <c r="G243" s="77"/>
      <c r="H243" s="95"/>
      <c r="I243" s="77"/>
    </row>
    <row r="244" spans="2:9" s="8" customFormat="1" ht="12.75" x14ac:dyDescent="0.25">
      <c r="B244" s="23"/>
      <c r="C244" s="23"/>
      <c r="D244" s="7"/>
      <c r="E244" s="114">
        <v>1</v>
      </c>
      <c r="F244" s="114">
        <v>1</v>
      </c>
      <c r="G244" s="78">
        <f>E244*F244</f>
        <v>1</v>
      </c>
      <c r="H244" s="114">
        <v>417.51</v>
      </c>
      <c r="I244" s="78">
        <f>G244*H244</f>
        <v>417.51</v>
      </c>
    </row>
    <row r="245" spans="2:9" s="8" customFormat="1" ht="12.75" x14ac:dyDescent="0.25">
      <c r="B245" s="23"/>
      <c r="C245" s="23"/>
      <c r="E245" s="95"/>
      <c r="F245" s="95"/>
      <c r="G245" s="77"/>
      <c r="H245" s="95"/>
      <c r="I245" s="77"/>
    </row>
    <row r="246" spans="2:9" s="8" customFormat="1" ht="12.75" x14ac:dyDescent="0.25">
      <c r="B246" s="23" t="s">
        <v>186</v>
      </c>
      <c r="C246" s="23" t="s">
        <v>16</v>
      </c>
      <c r="D246" s="9" t="s">
        <v>201</v>
      </c>
      <c r="E246" s="95"/>
      <c r="F246" s="95"/>
      <c r="G246" s="77"/>
      <c r="H246" s="95"/>
      <c r="I246" s="77"/>
    </row>
    <row r="247" spans="2:9" s="8" customFormat="1" ht="63.75" x14ac:dyDescent="0.25">
      <c r="B247" s="23"/>
      <c r="C247" s="23"/>
      <c r="D247" s="8" t="s">
        <v>203</v>
      </c>
      <c r="E247" s="95"/>
      <c r="F247" s="95"/>
      <c r="G247" s="77"/>
      <c r="H247" s="95"/>
      <c r="I247" s="77"/>
    </row>
    <row r="248" spans="2:9" s="8" customFormat="1" ht="12.75" x14ac:dyDescent="0.25">
      <c r="B248" s="23"/>
      <c r="C248" s="23"/>
      <c r="D248" s="7"/>
      <c r="E248" s="114">
        <v>0</v>
      </c>
      <c r="F248" s="114">
        <v>0</v>
      </c>
      <c r="G248" s="78">
        <f>E248*F248</f>
        <v>0</v>
      </c>
      <c r="H248" s="114">
        <v>396.09</v>
      </c>
      <c r="I248" s="78">
        <f>G248*H248</f>
        <v>0</v>
      </c>
    </row>
    <row r="249" spans="2:9" s="8" customFormat="1" ht="12.75" x14ac:dyDescent="0.25">
      <c r="B249" s="23"/>
      <c r="C249" s="23"/>
      <c r="E249" s="95"/>
      <c r="F249" s="95"/>
      <c r="G249" s="77"/>
      <c r="H249" s="95"/>
      <c r="I249" s="77"/>
    </row>
    <row r="250" spans="2:9" s="8" customFormat="1" ht="12.75" x14ac:dyDescent="0.25">
      <c r="B250" s="22" t="s">
        <v>187</v>
      </c>
      <c r="C250" s="22" t="s">
        <v>16</v>
      </c>
      <c r="D250" s="28" t="s">
        <v>100</v>
      </c>
      <c r="E250" s="112"/>
      <c r="F250" s="112"/>
      <c r="G250" s="80"/>
      <c r="H250" s="112"/>
      <c r="I250" s="80"/>
    </row>
    <row r="251" spans="2:9" s="8" customFormat="1" ht="38.25" x14ac:dyDescent="0.25">
      <c r="B251" s="10"/>
      <c r="C251" s="22"/>
      <c r="D251" s="10" t="s">
        <v>202</v>
      </c>
      <c r="E251" s="112"/>
      <c r="F251" s="112"/>
      <c r="G251" s="80"/>
      <c r="H251" s="112"/>
      <c r="I251" s="80"/>
    </row>
    <row r="252" spans="2:9" s="8" customFormat="1" ht="12.75" x14ac:dyDescent="0.25">
      <c r="B252" s="22"/>
      <c r="C252" s="22"/>
      <c r="D252" s="7"/>
      <c r="E252" s="114">
        <v>0</v>
      </c>
      <c r="F252" s="114">
        <v>0</v>
      </c>
      <c r="G252" s="78">
        <f>E252*F252</f>
        <v>0</v>
      </c>
      <c r="H252" s="114">
        <v>47.37</v>
      </c>
      <c r="I252" s="78">
        <f>G252*H252</f>
        <v>0</v>
      </c>
    </row>
    <row r="253" spans="2:9" s="8" customFormat="1" ht="12.75" x14ac:dyDescent="0.25">
      <c r="B253" s="22"/>
      <c r="C253" s="22"/>
      <c r="D253" s="10"/>
      <c r="E253" s="132"/>
      <c r="F253" s="132"/>
      <c r="G253" s="130"/>
      <c r="H253" s="132"/>
      <c r="I253" s="130"/>
    </row>
    <row r="254" spans="2:9" s="8" customFormat="1" ht="12.75" x14ac:dyDescent="0.25">
      <c r="B254" s="22" t="s">
        <v>188</v>
      </c>
      <c r="C254" s="22" t="s">
        <v>16</v>
      </c>
      <c r="D254" s="9" t="s">
        <v>101</v>
      </c>
      <c r="E254" s="112"/>
      <c r="F254" s="112"/>
      <c r="G254" s="80"/>
      <c r="H254" s="112"/>
      <c r="I254" s="80"/>
    </row>
    <row r="255" spans="2:9" s="10" customFormat="1" ht="63.75" x14ac:dyDescent="0.25">
      <c r="C255" s="22"/>
      <c r="D255" s="8" t="s">
        <v>102</v>
      </c>
      <c r="E255" s="112"/>
      <c r="F255" s="112"/>
      <c r="G255" s="80"/>
      <c r="H255" s="112"/>
      <c r="I255" s="80"/>
    </row>
    <row r="256" spans="2:9" s="10" customFormat="1" ht="12.75" x14ac:dyDescent="0.25">
      <c r="B256" s="22"/>
      <c r="C256" s="22"/>
      <c r="D256" s="7"/>
      <c r="E256" s="114">
        <v>1</v>
      </c>
      <c r="F256" s="114">
        <v>1</v>
      </c>
      <c r="G256" s="78">
        <f>E256*F256</f>
        <v>1</v>
      </c>
      <c r="H256" s="114">
        <v>303.85000000000002</v>
      </c>
      <c r="I256" s="78">
        <f>G256*H256</f>
        <v>303.85000000000002</v>
      </c>
    </row>
    <row r="257" spans="1:9" s="40" customFormat="1" ht="13.5" thickBot="1" x14ac:dyDescent="0.3">
      <c r="B257" s="23"/>
      <c r="C257" s="23"/>
      <c r="D257" s="8"/>
      <c r="E257" s="91"/>
      <c r="F257" s="91"/>
      <c r="G257" s="74"/>
      <c r="H257" s="74" t="s">
        <v>69</v>
      </c>
      <c r="I257" s="74">
        <f>SUM(I234:I256)</f>
        <v>1285.27</v>
      </c>
    </row>
    <row r="258" spans="1:9" s="40" customFormat="1" ht="12.75" x14ac:dyDescent="0.25">
      <c r="B258" s="23"/>
      <c r="C258" s="23"/>
      <c r="D258" s="8"/>
      <c r="E258" s="163"/>
      <c r="F258" s="163"/>
      <c r="G258" s="134"/>
      <c r="H258" s="134"/>
      <c r="I258" s="134"/>
    </row>
    <row r="259" spans="1:9" ht="12.75" customHeight="1" x14ac:dyDescent="0.3">
      <c r="B259" s="15" t="s">
        <v>97</v>
      </c>
      <c r="C259" s="127" t="s">
        <v>37</v>
      </c>
      <c r="D259" s="127"/>
      <c r="E259" s="125"/>
      <c r="F259" s="125"/>
      <c r="G259" s="125"/>
      <c r="H259" s="125"/>
      <c r="I259" s="125"/>
    </row>
    <row r="260" spans="1:9" ht="38.25" x14ac:dyDescent="0.3">
      <c r="B260" s="126" t="s">
        <v>2</v>
      </c>
      <c r="C260" s="126" t="s">
        <v>3</v>
      </c>
      <c r="D260" s="20" t="s">
        <v>4</v>
      </c>
      <c r="E260" s="33" t="s">
        <v>20</v>
      </c>
      <c r="F260" s="33"/>
      <c r="G260" s="34"/>
      <c r="H260" s="33" t="s">
        <v>5</v>
      </c>
      <c r="I260" s="34" t="s">
        <v>12</v>
      </c>
    </row>
    <row r="261" spans="1:9" s="17" customFormat="1" ht="13.5" customHeight="1" x14ac:dyDescent="0.25">
      <c r="B261" s="23" t="s">
        <v>189</v>
      </c>
      <c r="C261" s="23" t="s">
        <v>16</v>
      </c>
      <c r="D261" s="9" t="s">
        <v>38</v>
      </c>
      <c r="E261" s="95"/>
      <c r="F261" s="95"/>
      <c r="G261" s="77"/>
      <c r="H261" s="95"/>
      <c r="I261" s="77"/>
    </row>
    <row r="262" spans="1:9" s="32" customFormat="1" ht="38.25" x14ac:dyDescent="0.25">
      <c r="A262" s="8"/>
      <c r="B262" s="23"/>
      <c r="C262" s="23"/>
      <c r="D262" s="8" t="s">
        <v>204</v>
      </c>
      <c r="E262" s="95"/>
      <c r="F262" s="95"/>
      <c r="G262" s="77"/>
      <c r="H262" s="95"/>
      <c r="I262" s="77"/>
    </row>
    <row r="263" spans="1:9" s="8" customFormat="1" ht="13.5" customHeight="1" x14ac:dyDescent="0.25">
      <c r="B263" s="23"/>
      <c r="C263" s="23"/>
      <c r="D263" s="9"/>
      <c r="E263" s="114">
        <v>1</v>
      </c>
      <c r="F263" s="114">
        <v>1</v>
      </c>
      <c r="G263" s="78">
        <f>E263*F263</f>
        <v>1</v>
      </c>
      <c r="H263" s="114">
        <v>204.71</v>
      </c>
      <c r="I263" s="78">
        <f>G263*H263</f>
        <v>204.71</v>
      </c>
    </row>
    <row r="264" spans="1:9" s="8" customFormat="1" ht="13.5" customHeight="1" x14ac:dyDescent="0.25">
      <c r="B264" s="23"/>
      <c r="C264" s="23"/>
      <c r="E264" s="95"/>
      <c r="F264" s="95"/>
      <c r="G264" s="77"/>
      <c r="H264" s="95"/>
      <c r="I264" s="77"/>
    </row>
    <row r="265" spans="1:9" s="8" customFormat="1" ht="13.5" customHeight="1" x14ac:dyDescent="0.25">
      <c r="B265" s="23" t="s">
        <v>190</v>
      </c>
      <c r="C265" s="23" t="s">
        <v>16</v>
      </c>
      <c r="D265" s="9" t="s">
        <v>39</v>
      </c>
      <c r="E265" s="95"/>
      <c r="F265" s="95"/>
      <c r="G265" s="77"/>
      <c r="H265" s="95"/>
      <c r="I265" s="77"/>
    </row>
    <row r="266" spans="1:9" s="8" customFormat="1" ht="38.25" x14ac:dyDescent="0.25">
      <c r="B266" s="23"/>
      <c r="C266" s="23"/>
      <c r="D266" s="8" t="s">
        <v>205</v>
      </c>
      <c r="E266" s="95"/>
      <c r="F266" s="95"/>
      <c r="G266" s="77"/>
      <c r="H266" s="95"/>
      <c r="I266" s="77"/>
    </row>
    <row r="267" spans="1:9" s="8" customFormat="1" ht="13.5" customHeight="1" x14ac:dyDescent="0.25">
      <c r="B267" s="23"/>
      <c r="C267" s="23"/>
      <c r="D267" s="9"/>
      <c r="E267" s="114">
        <v>1</v>
      </c>
      <c r="F267" s="114">
        <v>1</v>
      </c>
      <c r="G267" s="78">
        <f>E267*F267</f>
        <v>1</v>
      </c>
      <c r="H267" s="114">
        <v>51.19</v>
      </c>
      <c r="I267" s="78">
        <f>G267*H267</f>
        <v>51.19</v>
      </c>
    </row>
    <row r="268" spans="1:9" s="8" customFormat="1" ht="13.5" customHeight="1" x14ac:dyDescent="0.25">
      <c r="B268" s="23"/>
      <c r="C268" s="23"/>
      <c r="E268" s="95"/>
      <c r="F268" s="95"/>
      <c r="G268" s="77"/>
      <c r="H268" s="95"/>
      <c r="I268" s="77"/>
    </row>
    <row r="269" spans="1:9" s="8" customFormat="1" ht="13.5" customHeight="1" x14ac:dyDescent="0.25">
      <c r="B269" s="23" t="s">
        <v>191</v>
      </c>
      <c r="C269" s="23" t="s">
        <v>16</v>
      </c>
      <c r="D269" s="9" t="s">
        <v>40</v>
      </c>
      <c r="E269" s="95"/>
      <c r="F269" s="95"/>
      <c r="G269" s="77"/>
      <c r="H269" s="95"/>
      <c r="I269" s="77"/>
    </row>
    <row r="270" spans="1:9" ht="51" x14ac:dyDescent="0.3">
      <c r="B270" s="23"/>
      <c r="C270" s="23"/>
      <c r="D270" s="8" t="s">
        <v>206</v>
      </c>
      <c r="E270" s="95"/>
      <c r="F270" s="95"/>
      <c r="G270" s="77"/>
      <c r="H270" s="95"/>
      <c r="I270" s="77"/>
    </row>
    <row r="271" spans="1:9" ht="13.5" customHeight="1" x14ac:dyDescent="0.3">
      <c r="B271" s="23"/>
      <c r="C271" s="23"/>
      <c r="D271" s="9"/>
      <c r="E271" s="114">
        <v>1</v>
      </c>
      <c r="F271" s="114">
        <v>1</v>
      </c>
      <c r="G271" s="78">
        <f>E271*F271</f>
        <v>1</v>
      </c>
      <c r="H271" s="114">
        <v>72.19</v>
      </c>
      <c r="I271" s="78">
        <f>G271*H271</f>
        <v>72.19</v>
      </c>
    </row>
    <row r="272" spans="1:9" ht="13.5" customHeight="1" x14ac:dyDescent="0.3">
      <c r="B272" s="23"/>
      <c r="C272" s="23"/>
      <c r="D272" s="8"/>
      <c r="E272" s="95"/>
      <c r="F272" s="95"/>
      <c r="G272" s="77"/>
      <c r="H272" s="95"/>
      <c r="I272" s="77"/>
    </row>
    <row r="273" spans="2:9" ht="13.5" customHeight="1" x14ac:dyDescent="0.3">
      <c r="B273" s="23" t="s">
        <v>192</v>
      </c>
      <c r="C273" s="23" t="s">
        <v>16</v>
      </c>
      <c r="D273" s="9" t="s">
        <v>41</v>
      </c>
      <c r="E273" s="95"/>
      <c r="F273" s="95"/>
      <c r="G273" s="77"/>
      <c r="H273" s="95"/>
      <c r="I273" s="77"/>
    </row>
    <row r="274" spans="2:9" ht="25.5" x14ac:dyDescent="0.3">
      <c r="B274" s="23"/>
      <c r="C274" s="23"/>
      <c r="D274" s="8" t="s">
        <v>207</v>
      </c>
      <c r="E274" s="95"/>
      <c r="F274" s="95"/>
      <c r="G274" s="77"/>
      <c r="H274" s="95"/>
      <c r="I274" s="77"/>
    </row>
    <row r="275" spans="2:9" ht="13.5" customHeight="1" x14ac:dyDescent="0.3">
      <c r="B275" s="23"/>
      <c r="C275" s="23"/>
      <c r="D275" s="9"/>
      <c r="E275" s="114">
        <v>3</v>
      </c>
      <c r="F275" s="114">
        <v>1</v>
      </c>
      <c r="G275" s="78">
        <f>E275*F275</f>
        <v>3</v>
      </c>
      <c r="H275" s="114">
        <v>23.32</v>
      </c>
      <c r="I275" s="78">
        <f>G275*H275</f>
        <v>69.960000000000008</v>
      </c>
    </row>
    <row r="276" spans="2:9" ht="13.5" customHeight="1" x14ac:dyDescent="0.3">
      <c r="B276" s="23"/>
      <c r="C276" s="23"/>
      <c r="D276" s="8"/>
      <c r="E276" s="95"/>
      <c r="F276" s="95"/>
      <c r="G276" s="77"/>
      <c r="H276" s="95"/>
      <c r="I276" s="77"/>
    </row>
    <row r="277" spans="2:9" ht="13.5" customHeight="1" x14ac:dyDescent="0.3">
      <c r="B277" s="23" t="s">
        <v>193</v>
      </c>
      <c r="C277" s="23" t="s">
        <v>16</v>
      </c>
      <c r="D277" s="9" t="s">
        <v>36</v>
      </c>
      <c r="E277" s="95"/>
      <c r="F277" s="95"/>
      <c r="G277" s="77"/>
      <c r="H277" s="95"/>
      <c r="I277" s="77"/>
    </row>
    <row r="278" spans="2:9" ht="25.5" x14ac:dyDescent="0.3">
      <c r="B278" s="23"/>
      <c r="C278" s="23"/>
      <c r="D278" s="8" t="s">
        <v>208</v>
      </c>
      <c r="E278" s="95"/>
      <c r="F278" s="95"/>
      <c r="G278" s="77"/>
      <c r="H278" s="95"/>
      <c r="I278" s="77"/>
    </row>
    <row r="279" spans="2:9" ht="13.5" customHeight="1" x14ac:dyDescent="0.3">
      <c r="B279" s="23"/>
      <c r="C279" s="23"/>
      <c r="D279" s="8"/>
      <c r="E279" s="114">
        <v>1</v>
      </c>
      <c r="F279" s="114">
        <v>1</v>
      </c>
      <c r="G279" s="78">
        <f>E279*F279</f>
        <v>1</v>
      </c>
      <c r="H279" s="114">
        <v>69.599999999999994</v>
      </c>
      <c r="I279" s="78">
        <f>G279*H279</f>
        <v>69.599999999999994</v>
      </c>
    </row>
    <row r="280" spans="2:9" ht="13.5" customHeight="1" x14ac:dyDescent="0.3">
      <c r="B280" s="23"/>
      <c r="C280" s="23"/>
      <c r="D280" s="8"/>
      <c r="E280" s="95"/>
      <c r="F280" s="95"/>
      <c r="G280" s="77"/>
      <c r="H280" s="95"/>
      <c r="I280" s="77"/>
    </row>
    <row r="281" spans="2:9" ht="13.5" customHeight="1" x14ac:dyDescent="0.3">
      <c r="B281" s="23" t="s">
        <v>194</v>
      </c>
      <c r="C281" s="23" t="s">
        <v>16</v>
      </c>
      <c r="D281" s="9" t="s">
        <v>42</v>
      </c>
      <c r="E281" s="95"/>
      <c r="F281" s="95"/>
      <c r="G281" s="77"/>
      <c r="H281" s="95"/>
      <c r="I281" s="77"/>
    </row>
    <row r="282" spans="2:9" ht="28.5" customHeight="1" x14ac:dyDescent="0.3">
      <c r="B282" s="23"/>
      <c r="C282" s="23"/>
      <c r="D282" s="8" t="s">
        <v>209</v>
      </c>
      <c r="E282" s="95"/>
      <c r="F282" s="95"/>
      <c r="G282" s="77"/>
      <c r="H282" s="95"/>
      <c r="I282" s="77"/>
    </row>
    <row r="283" spans="2:9" ht="13.5" customHeight="1" x14ac:dyDescent="0.3">
      <c r="B283" s="23"/>
      <c r="C283" s="23"/>
      <c r="D283" s="9"/>
      <c r="E283" s="114">
        <v>1</v>
      </c>
      <c r="F283" s="114">
        <v>1</v>
      </c>
      <c r="G283" s="78">
        <f>E283*F283</f>
        <v>1</v>
      </c>
      <c r="H283" s="114">
        <v>48.92</v>
      </c>
      <c r="I283" s="78">
        <f>G283*H283</f>
        <v>48.92</v>
      </c>
    </row>
    <row r="284" spans="2:9" ht="13.5" customHeight="1" x14ac:dyDescent="0.3">
      <c r="B284" s="23"/>
      <c r="C284" s="23"/>
      <c r="D284" s="9"/>
      <c r="E284" s="132"/>
      <c r="F284" s="132"/>
      <c r="G284" s="130"/>
      <c r="H284" s="131"/>
      <c r="I284" s="130"/>
    </row>
    <row r="285" spans="2:9" ht="13.5" customHeight="1" x14ac:dyDescent="0.3">
      <c r="B285" s="23" t="s">
        <v>195</v>
      </c>
      <c r="C285" s="23" t="s">
        <v>16</v>
      </c>
      <c r="D285" s="9" t="s">
        <v>103</v>
      </c>
      <c r="E285" s="95"/>
      <c r="F285" s="95"/>
      <c r="G285" s="77"/>
      <c r="H285" s="95"/>
      <c r="I285" s="77"/>
    </row>
    <row r="286" spans="2:9" x14ac:dyDescent="0.3">
      <c r="B286" s="23"/>
      <c r="C286" s="23"/>
      <c r="D286" s="10" t="s">
        <v>233</v>
      </c>
      <c r="E286" s="95"/>
      <c r="F286" s="95"/>
      <c r="G286" s="77"/>
      <c r="H286" s="95"/>
      <c r="I286" s="77"/>
    </row>
    <row r="287" spans="2:9" ht="13.5" customHeight="1" x14ac:dyDescent="0.3">
      <c r="B287" s="23"/>
      <c r="C287" s="23"/>
      <c r="D287" s="9"/>
      <c r="E287" s="114">
        <v>0</v>
      </c>
      <c r="F287" s="114">
        <v>1</v>
      </c>
      <c r="G287" s="78">
        <f>E287*F287</f>
        <v>0</v>
      </c>
      <c r="H287" s="114">
        <v>180</v>
      </c>
      <c r="I287" s="78">
        <f>G287*H287</f>
        <v>0</v>
      </c>
    </row>
    <row r="288" spans="2:9" ht="13.5" customHeight="1" x14ac:dyDescent="0.3">
      <c r="B288" s="23"/>
      <c r="C288" s="23"/>
      <c r="D288" s="9"/>
      <c r="E288" s="132"/>
      <c r="F288" s="132"/>
      <c r="G288" s="130"/>
      <c r="H288" s="131"/>
      <c r="I288" s="130"/>
    </row>
    <row r="289" spans="2:9" ht="13.5" customHeight="1" x14ac:dyDescent="0.3">
      <c r="B289" s="23" t="s">
        <v>229</v>
      </c>
      <c r="C289" s="23" t="s">
        <v>16</v>
      </c>
      <c r="D289" s="9" t="s">
        <v>210</v>
      </c>
      <c r="E289" s="95"/>
      <c r="F289" s="95"/>
      <c r="G289" s="77"/>
      <c r="H289" s="95"/>
      <c r="I289" s="77"/>
    </row>
    <row r="290" spans="2:9" x14ac:dyDescent="0.3">
      <c r="B290" s="23"/>
      <c r="C290" s="23"/>
      <c r="D290" s="8" t="s">
        <v>233</v>
      </c>
      <c r="E290" s="95"/>
      <c r="F290" s="95"/>
      <c r="G290" s="77"/>
      <c r="H290" s="95"/>
      <c r="I290" s="77"/>
    </row>
    <row r="291" spans="2:9" ht="13.5" customHeight="1" x14ac:dyDescent="0.3">
      <c r="B291" s="23"/>
      <c r="C291" s="23"/>
      <c r="D291" s="9"/>
      <c r="E291" s="114">
        <v>2</v>
      </c>
      <c r="F291" s="114">
        <v>1</v>
      </c>
      <c r="G291" s="78">
        <f>E291*F291</f>
        <v>2</v>
      </c>
      <c r="H291" s="114">
        <v>44.64</v>
      </c>
      <c r="I291" s="78">
        <f>G291*H291</f>
        <v>89.28</v>
      </c>
    </row>
    <row r="292" spans="2:9" ht="13.5" customHeight="1" x14ac:dyDescent="0.3">
      <c r="B292" s="23"/>
      <c r="C292" s="23"/>
      <c r="D292" s="9"/>
      <c r="E292" s="132"/>
      <c r="F292" s="132"/>
      <c r="G292" s="130"/>
      <c r="H292" s="131"/>
      <c r="I292" s="130"/>
    </row>
    <row r="293" spans="2:9" ht="13.5" customHeight="1" x14ac:dyDescent="0.3">
      <c r="B293" s="23" t="s">
        <v>230</v>
      </c>
      <c r="C293" s="23" t="s">
        <v>16</v>
      </c>
      <c r="D293" s="9" t="s">
        <v>211</v>
      </c>
      <c r="E293" s="95"/>
      <c r="F293" s="95"/>
      <c r="G293" s="77"/>
      <c r="H293" s="95"/>
      <c r="I293" s="77"/>
    </row>
    <row r="294" spans="2:9" ht="13.5" customHeight="1" x14ac:dyDescent="0.3">
      <c r="B294" s="23"/>
      <c r="C294" s="23"/>
      <c r="D294" s="8" t="s">
        <v>233</v>
      </c>
      <c r="E294" s="95"/>
      <c r="F294" s="95"/>
      <c r="G294" s="77"/>
      <c r="H294" s="95"/>
      <c r="I294" s="77"/>
    </row>
    <row r="295" spans="2:9" ht="13.5" customHeight="1" x14ac:dyDescent="0.3">
      <c r="B295" s="23"/>
      <c r="C295" s="23"/>
      <c r="D295" s="8"/>
      <c r="E295" s="95"/>
      <c r="F295" s="95"/>
      <c r="G295" s="77"/>
      <c r="H295" s="95"/>
      <c r="I295" s="77"/>
    </row>
    <row r="296" spans="2:9" ht="13.5" customHeight="1" x14ac:dyDescent="0.3">
      <c r="B296" s="23"/>
      <c r="C296" s="23"/>
      <c r="D296" s="9"/>
      <c r="E296" s="114">
        <v>1</v>
      </c>
      <c r="F296" s="114">
        <v>1</v>
      </c>
      <c r="G296" s="78">
        <f>E296*F296</f>
        <v>1</v>
      </c>
      <c r="H296" s="114">
        <v>121.87</v>
      </c>
      <c r="I296" s="78">
        <f>G296*H296</f>
        <v>121.87</v>
      </c>
    </row>
    <row r="297" spans="2:9" ht="13.5" customHeight="1" x14ac:dyDescent="0.3">
      <c r="B297" s="23"/>
      <c r="C297" s="23"/>
      <c r="D297" s="9"/>
      <c r="E297" s="132"/>
      <c r="F297" s="132"/>
      <c r="G297" s="130"/>
      <c r="H297" s="132"/>
      <c r="I297" s="130"/>
    </row>
    <row r="298" spans="2:9" ht="13.5" customHeight="1" x14ac:dyDescent="0.3">
      <c r="B298" s="23" t="s">
        <v>231</v>
      </c>
      <c r="C298" s="23" t="s">
        <v>16</v>
      </c>
      <c r="D298" s="9" t="s">
        <v>223</v>
      </c>
      <c r="E298" s="95"/>
      <c r="F298" s="95"/>
      <c r="G298" s="77"/>
      <c r="H298" s="95"/>
      <c r="I298" s="77"/>
    </row>
    <row r="299" spans="2:9" x14ac:dyDescent="0.3">
      <c r="B299" s="23"/>
      <c r="C299" s="23"/>
      <c r="D299" s="8" t="s">
        <v>233</v>
      </c>
      <c r="E299" s="95"/>
      <c r="F299" s="95"/>
      <c r="G299" s="77"/>
      <c r="H299" s="95"/>
      <c r="I299" s="77"/>
    </row>
    <row r="300" spans="2:9" ht="13.5" customHeight="1" x14ac:dyDescent="0.3">
      <c r="B300" s="23"/>
      <c r="C300" s="23"/>
      <c r="D300" s="7"/>
      <c r="E300" s="114">
        <v>2</v>
      </c>
      <c r="F300" s="114">
        <v>1</v>
      </c>
      <c r="G300" s="78">
        <f>E300*F300</f>
        <v>2</v>
      </c>
      <c r="H300" s="114">
        <v>201.41</v>
      </c>
      <c r="I300" s="78">
        <f>G300*H300</f>
        <v>402.82</v>
      </c>
    </row>
    <row r="301" spans="2:9" ht="13.5" customHeight="1" x14ac:dyDescent="0.3">
      <c r="B301" s="23"/>
      <c r="C301" s="23"/>
      <c r="D301" s="9"/>
      <c r="E301" s="132"/>
      <c r="F301" s="132"/>
      <c r="G301" s="130"/>
      <c r="H301" s="131"/>
      <c r="I301" s="130"/>
    </row>
    <row r="302" spans="2:9" ht="13.5" customHeight="1" x14ac:dyDescent="0.3">
      <c r="B302" s="22" t="s">
        <v>232</v>
      </c>
      <c r="C302" s="22" t="s">
        <v>16</v>
      </c>
      <c r="D302" s="28" t="s">
        <v>213</v>
      </c>
      <c r="E302" s="112"/>
      <c r="F302" s="112"/>
      <c r="G302" s="80"/>
      <c r="H302" s="112"/>
      <c r="I302" s="80"/>
    </row>
    <row r="303" spans="2:9" x14ac:dyDescent="0.3">
      <c r="B303" s="22"/>
      <c r="C303" s="22"/>
      <c r="D303" s="10" t="s">
        <v>212</v>
      </c>
      <c r="E303" s="112"/>
      <c r="F303" s="112"/>
      <c r="G303" s="80"/>
      <c r="H303" s="112"/>
      <c r="I303" s="80"/>
    </row>
    <row r="304" spans="2:9" ht="13.5" customHeight="1" x14ac:dyDescent="0.3">
      <c r="B304" s="54"/>
      <c r="C304" s="54"/>
      <c r="D304" s="61"/>
      <c r="E304" s="114">
        <v>1</v>
      </c>
      <c r="F304" s="114">
        <v>1</v>
      </c>
      <c r="G304" s="78">
        <f>E304*F304</f>
        <v>1</v>
      </c>
      <c r="H304" s="114">
        <v>6.33</v>
      </c>
      <c r="I304" s="78">
        <f>G304*H304</f>
        <v>6.33</v>
      </c>
    </row>
    <row r="305" spans="2:9" ht="13.5" customHeight="1" thickBot="1" x14ac:dyDescent="0.35">
      <c r="E305" s="117"/>
      <c r="F305" s="117"/>
      <c r="G305" s="118"/>
      <c r="H305" s="74" t="s">
        <v>69</v>
      </c>
      <c r="I305" s="74">
        <f>SUM(I261:I304)</f>
        <v>1136.8699999999999</v>
      </c>
    </row>
    <row r="306" spans="2:9" ht="13.5" customHeight="1" x14ac:dyDescent="0.3"/>
    <row r="307" spans="2:9" x14ac:dyDescent="0.3">
      <c r="B307" s="15" t="s">
        <v>98</v>
      </c>
      <c r="C307" s="127" t="s">
        <v>86</v>
      </c>
      <c r="D307" s="127"/>
      <c r="E307" s="125"/>
      <c r="F307" s="125"/>
      <c r="G307" s="125"/>
      <c r="H307" s="125"/>
      <c r="I307" s="125"/>
    </row>
    <row r="308" spans="2:9" ht="38.25" x14ac:dyDescent="0.3">
      <c r="B308" s="126" t="s">
        <v>2</v>
      </c>
      <c r="C308" s="126" t="s">
        <v>3</v>
      </c>
      <c r="D308" s="20" t="s">
        <v>4</v>
      </c>
      <c r="E308" s="33" t="s">
        <v>20</v>
      </c>
      <c r="F308" s="33"/>
      <c r="G308" s="34"/>
      <c r="H308" s="33" t="s">
        <v>5</v>
      </c>
      <c r="I308" s="34" t="s">
        <v>12</v>
      </c>
    </row>
    <row r="309" spans="2:9" ht="12.75" customHeight="1" x14ac:dyDescent="0.3">
      <c r="B309" s="23"/>
      <c r="C309" s="23"/>
      <c r="D309" s="8"/>
      <c r="E309" s="95"/>
      <c r="F309" s="95"/>
      <c r="G309" s="77"/>
      <c r="H309" s="95"/>
      <c r="I309" s="77"/>
    </row>
    <row r="310" spans="2:9" ht="12.75" customHeight="1" x14ac:dyDescent="0.3">
      <c r="B310" s="23" t="s">
        <v>234</v>
      </c>
      <c r="C310" s="23" t="s">
        <v>16</v>
      </c>
      <c r="D310" s="9" t="s">
        <v>105</v>
      </c>
      <c r="E310" s="95"/>
      <c r="F310" s="95"/>
      <c r="G310" s="77"/>
      <c r="H310" s="95"/>
      <c r="I310" s="77"/>
    </row>
    <row r="311" spans="2:9" ht="27" customHeight="1" x14ac:dyDescent="0.3">
      <c r="B311" s="23"/>
      <c r="C311" s="23"/>
      <c r="D311" s="8" t="s">
        <v>215</v>
      </c>
      <c r="E311" s="95"/>
      <c r="F311" s="95"/>
      <c r="G311" s="77"/>
      <c r="H311" s="95"/>
      <c r="I311" s="77"/>
    </row>
    <row r="312" spans="2:9" ht="12.75" customHeight="1" x14ac:dyDescent="0.3">
      <c r="B312" s="23"/>
      <c r="C312" s="23"/>
      <c r="D312" s="9"/>
      <c r="E312" s="114">
        <v>6.97</v>
      </c>
      <c r="F312" s="114">
        <v>1</v>
      </c>
      <c r="G312" s="78">
        <f>E312*F312</f>
        <v>6.97</v>
      </c>
      <c r="H312" s="114">
        <v>6.15</v>
      </c>
      <c r="I312" s="78">
        <f>G312*H312</f>
        <v>42.865500000000004</v>
      </c>
    </row>
    <row r="313" spans="2:9" ht="12.75" customHeight="1" x14ac:dyDescent="0.3">
      <c r="B313" s="23"/>
      <c r="C313" s="23"/>
      <c r="D313" s="8"/>
      <c r="E313" s="95"/>
      <c r="F313" s="95"/>
      <c r="G313" s="77"/>
      <c r="H313" s="95"/>
      <c r="I313" s="77"/>
    </row>
    <row r="314" spans="2:9" ht="12.75" customHeight="1" x14ac:dyDescent="0.3">
      <c r="B314" s="23" t="s">
        <v>196</v>
      </c>
      <c r="C314" s="23" t="s">
        <v>16</v>
      </c>
      <c r="D314" s="9" t="s">
        <v>106</v>
      </c>
      <c r="E314" s="95"/>
      <c r="F314" s="95"/>
      <c r="G314" s="77"/>
      <c r="H314" s="95"/>
      <c r="I314" s="77"/>
    </row>
    <row r="315" spans="2:9" ht="33.75" customHeight="1" x14ac:dyDescent="0.3">
      <c r="B315" s="23"/>
      <c r="C315" s="23"/>
      <c r="D315" s="8" t="s">
        <v>214</v>
      </c>
      <c r="E315" s="95"/>
      <c r="F315" s="95"/>
      <c r="G315" s="77"/>
      <c r="H315" s="95"/>
      <c r="I315" s="77"/>
    </row>
    <row r="316" spans="2:9" ht="12.75" customHeight="1" x14ac:dyDescent="0.3">
      <c r="B316" s="23"/>
      <c r="C316" s="23"/>
      <c r="D316" s="9"/>
      <c r="E316" s="114">
        <v>0</v>
      </c>
      <c r="F316" s="114">
        <v>2.7</v>
      </c>
      <c r="G316" s="78">
        <f>E316*F316</f>
        <v>0</v>
      </c>
      <c r="H316" s="114">
        <v>6.15</v>
      </c>
      <c r="I316" s="78">
        <f>G316*H316</f>
        <v>0</v>
      </c>
    </row>
    <row r="317" spans="2:9" ht="12.75" customHeight="1" thickBot="1" x14ac:dyDescent="0.35">
      <c r="E317" s="117"/>
      <c r="F317" s="117"/>
      <c r="G317" s="118"/>
      <c r="H317" s="74" t="s">
        <v>69</v>
      </c>
      <c r="I317" s="74">
        <f>SUM(I309:I316)</f>
        <v>42.865500000000004</v>
      </c>
    </row>
    <row r="318" spans="2:9" x14ac:dyDescent="0.3">
      <c r="D318" s="12"/>
    </row>
    <row r="320" spans="2:9" x14ac:dyDescent="0.3">
      <c r="C320" s="119" t="s">
        <v>226</v>
      </c>
      <c r="D320" s="120"/>
      <c r="E320" s="120"/>
      <c r="F320" s="120"/>
      <c r="G320" s="120"/>
      <c r="H320" s="120"/>
      <c r="I320" s="120"/>
    </row>
    <row r="321" spans="3:9" x14ac:dyDescent="0.3">
      <c r="C321" s="121" t="s">
        <v>227</v>
      </c>
      <c r="D321" s="121"/>
      <c r="E321" s="121"/>
      <c r="F321" s="121"/>
      <c r="G321" s="121"/>
      <c r="H321" s="121"/>
      <c r="I321" s="121"/>
    </row>
    <row r="322" spans="3:9" x14ac:dyDescent="0.3">
      <c r="C322" s="122" t="s">
        <v>6</v>
      </c>
      <c r="D322" s="123" t="str">
        <f>C1</f>
        <v>TREBALLS PREVIS I ENDERROCS</v>
      </c>
      <c r="E322" s="123"/>
      <c r="F322" s="123"/>
      <c r="G322" s="123"/>
      <c r="H322" s="123"/>
      <c r="I322" s="124">
        <f>I66</f>
        <v>1805.2719</v>
      </c>
    </row>
    <row r="323" spans="3:9" x14ac:dyDescent="0.3">
      <c r="C323" s="122" t="s">
        <v>7</v>
      </c>
      <c r="D323" s="123" t="str">
        <f>C69</f>
        <v>TANCAMENTS I DIVISÒRIES</v>
      </c>
      <c r="E323" s="123"/>
      <c r="F323" s="123"/>
      <c r="G323" s="123"/>
      <c r="H323" s="123"/>
      <c r="I323" s="124">
        <f>I98</f>
        <v>579.53027999999995</v>
      </c>
    </row>
    <row r="324" spans="3:9" x14ac:dyDescent="0.3">
      <c r="C324" s="122" t="s">
        <v>8</v>
      </c>
      <c r="D324" s="123" t="str">
        <f>C101</f>
        <v>ACABATS</v>
      </c>
      <c r="E324" s="123"/>
      <c r="F324" s="123"/>
      <c r="G324" s="123"/>
      <c r="H324" s="123"/>
      <c r="I324" s="124">
        <f>I123</f>
        <v>2189.1408000000001</v>
      </c>
    </row>
    <row r="325" spans="3:9" x14ac:dyDescent="0.3">
      <c r="C325" s="122" t="s">
        <v>9</v>
      </c>
      <c r="D325" s="123" t="str">
        <f>C126</f>
        <v>TANCAMENTS</v>
      </c>
      <c r="E325" s="123"/>
      <c r="F325" s="123"/>
      <c r="G325" s="123"/>
      <c r="H325" s="123"/>
      <c r="I325" s="124">
        <f>I151</f>
        <v>422.32000000000005</v>
      </c>
    </row>
    <row r="326" spans="3:9" x14ac:dyDescent="0.3">
      <c r="C326" s="122" t="s">
        <v>10</v>
      </c>
      <c r="D326" s="123" t="str">
        <f>C154</f>
        <v>SANEJAMENT I SUBMINSTRAMENT D'AIGUA</v>
      </c>
      <c r="E326" s="123"/>
      <c r="F326" s="123"/>
      <c r="G326" s="123"/>
      <c r="H326" s="123"/>
      <c r="I326" s="124">
        <f>I177</f>
        <v>921.35</v>
      </c>
    </row>
    <row r="327" spans="3:9" x14ac:dyDescent="0.3">
      <c r="C327" s="122" t="s">
        <v>11</v>
      </c>
      <c r="D327" s="123" t="str">
        <f>C179</f>
        <v>INSTAL·LACIO ELECTRICA</v>
      </c>
      <c r="E327" s="123"/>
      <c r="F327" s="123"/>
      <c r="G327" s="123"/>
      <c r="H327" s="123"/>
      <c r="I327" s="124">
        <f>I230</f>
        <v>884.50419999999997</v>
      </c>
    </row>
    <row r="328" spans="3:9" x14ac:dyDescent="0.3">
      <c r="C328" s="122" t="s">
        <v>31</v>
      </c>
      <c r="D328" s="123" t="str">
        <f>C232</f>
        <v>SANITARIS</v>
      </c>
      <c r="E328" s="123"/>
      <c r="F328" s="123"/>
      <c r="G328" s="123"/>
      <c r="H328" s="123"/>
      <c r="I328" s="124">
        <f>I257</f>
        <v>1285.27</v>
      </c>
    </row>
    <row r="329" spans="3:9" x14ac:dyDescent="0.3">
      <c r="C329" s="122" t="s">
        <v>97</v>
      </c>
      <c r="D329" s="123" t="str">
        <f>C259</f>
        <v>ACCESSORIS</v>
      </c>
      <c r="E329" s="123"/>
      <c r="F329" s="123"/>
      <c r="G329" s="123"/>
      <c r="H329" s="123"/>
      <c r="I329" s="124">
        <f>I305</f>
        <v>1136.8699999999999</v>
      </c>
    </row>
    <row r="330" spans="3:9" x14ac:dyDescent="0.3">
      <c r="C330" s="122" t="s">
        <v>98</v>
      </c>
      <c r="D330" s="123" t="str">
        <f>C307</f>
        <v>PINTURA</v>
      </c>
      <c r="E330" s="123"/>
      <c r="F330" s="123"/>
      <c r="G330" s="123"/>
      <c r="H330" s="123"/>
      <c r="I330" s="124">
        <f>I317</f>
        <v>42.865500000000004</v>
      </c>
    </row>
    <row r="331" spans="3:9" x14ac:dyDescent="0.3">
      <c r="C331"/>
      <c r="D331"/>
      <c r="E331" s="169"/>
      <c r="F331" s="169"/>
      <c r="G331" s="169"/>
      <c r="H331" s="169"/>
      <c r="I331" s="169"/>
    </row>
    <row r="332" spans="3:9" ht="17.25" thickBot="1" x14ac:dyDescent="0.35">
      <c r="C332"/>
      <c r="D332" s="1" t="s">
        <v>228</v>
      </c>
      <c r="E332" s="117"/>
      <c r="F332" s="117"/>
      <c r="G332" s="118"/>
      <c r="H332" s="74"/>
      <c r="I332" s="170">
        <f>SUM(I322:I331)</f>
        <v>9267.1226800000004</v>
      </c>
    </row>
    <row r="333" spans="3:9" x14ac:dyDescent="0.3">
      <c r="E333" s="171">
        <v>0.06</v>
      </c>
      <c r="I333" s="124">
        <f>I332*E333</f>
        <v>556.0273608</v>
      </c>
    </row>
    <row r="334" spans="3:9" x14ac:dyDescent="0.3">
      <c r="E334" s="171">
        <v>0.13</v>
      </c>
      <c r="I334" s="124">
        <f>I332*E334</f>
        <v>1204.7259484000001</v>
      </c>
    </row>
    <row r="335" spans="3:9" ht="17.25" thickBot="1" x14ac:dyDescent="0.35">
      <c r="D335" s="1" t="s">
        <v>268</v>
      </c>
      <c r="E335" s="117"/>
      <c r="F335" s="117"/>
      <c r="G335" s="118"/>
      <c r="H335" s="74"/>
      <c r="I335" s="170">
        <f>SUM(I332:I334)</f>
        <v>11027.875989200002</v>
      </c>
    </row>
  </sheetData>
  <mergeCells count="10">
    <mergeCell ref="C307:D307"/>
    <mergeCell ref="E2:F2"/>
    <mergeCell ref="C1:D1"/>
    <mergeCell ref="C232:D232"/>
    <mergeCell ref="C69:D69"/>
    <mergeCell ref="C101:D101"/>
    <mergeCell ref="C126:D126"/>
    <mergeCell ref="C154:D154"/>
    <mergeCell ref="C179:D179"/>
    <mergeCell ref="C259:D259"/>
  </mergeCells>
  <phoneticPr fontId="32" type="noConversion"/>
  <pageMargins left="0.7" right="0.7" top="0.75" bottom="0.75" header="0.3" footer="0.3"/>
  <pageSetup paperSize="9" scale="70" orientation="portrait" r:id="rId1"/>
  <rowBreaks count="8" manualBreakCount="8">
    <brk id="68" max="8" man="1"/>
    <brk id="100" max="8" man="1"/>
    <brk id="125" max="8" man="1"/>
    <brk id="153" max="8" man="1"/>
    <brk id="178" max="8" man="1"/>
    <brk id="231" max="8" man="1"/>
    <brk id="258" max="8" man="1"/>
    <brk id="306" max="8"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A52CC0-371F-4434-8D28-1A9407CBDAFB}">
  <dimension ref="A1:K352"/>
  <sheetViews>
    <sheetView topLeftCell="A332" zoomScaleNormal="100" workbookViewId="0">
      <selection activeCell="G353" sqref="G353"/>
    </sheetView>
  </sheetViews>
  <sheetFormatPr baseColWidth="10" defaultRowHeight="16.5" x14ac:dyDescent="0.3"/>
  <cols>
    <col min="1" max="1" width="5.5703125" style="62" bestFit="1" customWidth="1"/>
    <col min="2" max="2" width="3.7109375" style="62" bestFit="1" customWidth="1"/>
    <col min="3" max="3" width="70.7109375" style="2" customWidth="1"/>
    <col min="4" max="4" width="6" style="2" bestFit="1" customWidth="1"/>
    <col min="5" max="5" width="5.7109375" style="2" customWidth="1"/>
    <col min="6" max="6" width="5.7109375" style="63" customWidth="1"/>
    <col min="7" max="7" width="8.7109375" style="2" customWidth="1"/>
    <col min="8" max="8" width="8.7109375" style="63" customWidth="1"/>
    <col min="9" max="16384" width="11.42578125" style="2"/>
  </cols>
  <sheetData>
    <row r="1" spans="1:8" s="17" customFormat="1" ht="15.75" customHeight="1" x14ac:dyDescent="0.25">
      <c r="A1" s="15" t="s">
        <v>6</v>
      </c>
      <c r="B1" s="129" t="s">
        <v>0</v>
      </c>
      <c r="C1" s="129"/>
      <c r="D1" s="125"/>
      <c r="E1" s="125"/>
      <c r="F1" s="125"/>
      <c r="G1" s="125"/>
      <c r="H1" s="125"/>
    </row>
    <row r="2" spans="1:8" s="8" customFormat="1" ht="38.25" customHeight="1" x14ac:dyDescent="0.25">
      <c r="A2" s="126" t="s">
        <v>2</v>
      </c>
      <c r="B2" s="126" t="s">
        <v>3</v>
      </c>
      <c r="C2" s="20" t="s">
        <v>4</v>
      </c>
      <c r="D2" s="128" t="s">
        <v>20</v>
      </c>
      <c r="E2" s="128"/>
      <c r="F2" s="21" t="s">
        <v>69</v>
      </c>
      <c r="G2" s="126" t="s">
        <v>5</v>
      </c>
      <c r="H2" s="21" t="s">
        <v>12</v>
      </c>
    </row>
    <row r="3" spans="1:8" s="8" customFormat="1" ht="12.75" x14ac:dyDescent="0.25">
      <c r="A3" s="22" t="s">
        <v>13</v>
      </c>
      <c r="B3" s="23" t="s">
        <v>23</v>
      </c>
      <c r="C3" s="9" t="s">
        <v>56</v>
      </c>
      <c r="D3" s="132"/>
      <c r="E3" s="132"/>
      <c r="F3" s="130"/>
      <c r="G3" s="132"/>
      <c r="H3" s="130"/>
    </row>
    <row r="4" spans="1:8" s="8" customFormat="1" ht="105.75" customHeight="1" x14ac:dyDescent="0.25">
      <c r="A4" s="22"/>
      <c r="B4" s="23"/>
      <c r="C4" s="3" t="s">
        <v>57</v>
      </c>
      <c r="D4" s="95"/>
      <c r="E4" s="95"/>
      <c r="F4" s="77"/>
      <c r="G4" s="95"/>
      <c r="H4" s="77"/>
    </row>
    <row r="5" spans="1:8" s="8" customFormat="1" ht="12.75" x14ac:dyDescent="0.25">
      <c r="A5" s="22"/>
      <c r="B5" s="23"/>
      <c r="D5" s="84">
        <v>23.5</v>
      </c>
      <c r="E5" s="84">
        <v>1</v>
      </c>
      <c r="F5" s="75">
        <f>D5*E5</f>
        <v>23.5</v>
      </c>
      <c r="G5" s="84">
        <f>125/5</f>
        <v>25</v>
      </c>
      <c r="H5" s="75">
        <f>F5*G5</f>
        <v>587.5</v>
      </c>
    </row>
    <row r="6" spans="1:8" s="8" customFormat="1" ht="12.75" x14ac:dyDescent="0.25">
      <c r="A6" s="10"/>
      <c r="B6" s="23"/>
      <c r="D6" s="95"/>
      <c r="E6" s="95"/>
      <c r="F6" s="77"/>
      <c r="G6" s="95"/>
      <c r="H6" s="77"/>
    </row>
    <row r="7" spans="1:8" s="8" customFormat="1" ht="12.75" x14ac:dyDescent="0.25">
      <c r="A7" s="22" t="s">
        <v>15</v>
      </c>
      <c r="B7" s="23" t="s">
        <v>16</v>
      </c>
      <c r="C7" s="28" t="s">
        <v>58</v>
      </c>
      <c r="D7" s="132"/>
      <c r="E7" s="132"/>
      <c r="F7" s="130"/>
      <c r="G7" s="132"/>
      <c r="H7" s="130"/>
    </row>
    <row r="8" spans="1:8" s="8" customFormat="1" ht="25.5" x14ac:dyDescent="0.25">
      <c r="A8" s="22"/>
      <c r="B8" s="23"/>
      <c r="C8" s="8" t="s">
        <v>62</v>
      </c>
      <c r="D8" s="95"/>
      <c r="E8" s="95"/>
      <c r="F8" s="77"/>
      <c r="G8" s="95"/>
      <c r="H8" s="77"/>
    </row>
    <row r="9" spans="1:8" s="8" customFormat="1" ht="12.75" x14ac:dyDescent="0.25">
      <c r="A9" s="22"/>
      <c r="B9" s="23"/>
      <c r="D9" s="84">
        <v>3</v>
      </c>
      <c r="E9" s="84">
        <v>1</v>
      </c>
      <c r="F9" s="75">
        <f>D9*E9</f>
        <v>3</v>
      </c>
      <c r="G9" s="84">
        <v>188.37</v>
      </c>
      <c r="H9" s="75">
        <f>F9*G9</f>
        <v>565.11</v>
      </c>
    </row>
    <row r="10" spans="1:8" s="8" customFormat="1" ht="12.75" x14ac:dyDescent="0.25">
      <c r="A10" s="10"/>
      <c r="B10" s="23"/>
      <c r="D10" s="95"/>
      <c r="E10" s="95"/>
      <c r="F10" s="77"/>
      <c r="G10" s="95"/>
      <c r="H10" s="77"/>
    </row>
    <row r="11" spans="1:8" s="7" customFormat="1" ht="12.75" x14ac:dyDescent="0.25">
      <c r="B11" s="30"/>
      <c r="D11" s="167"/>
      <c r="E11" s="167"/>
      <c r="F11" s="166"/>
      <c r="G11" s="167"/>
      <c r="H11" s="166"/>
    </row>
    <row r="12" spans="1:8" s="8" customFormat="1" ht="12.75" x14ac:dyDescent="0.25">
      <c r="A12" s="22" t="s">
        <v>17</v>
      </c>
      <c r="B12" s="23" t="s">
        <v>23</v>
      </c>
      <c r="C12" s="9" t="s">
        <v>14</v>
      </c>
      <c r="D12" s="132"/>
      <c r="E12" s="132"/>
      <c r="F12" s="130"/>
      <c r="G12" s="132"/>
      <c r="H12" s="130"/>
    </row>
    <row r="13" spans="1:8" s="8" customFormat="1" ht="63.75" x14ac:dyDescent="0.25">
      <c r="A13" s="22"/>
      <c r="B13" s="23"/>
      <c r="C13" s="8" t="s">
        <v>113</v>
      </c>
      <c r="D13" s="132"/>
      <c r="E13" s="132"/>
      <c r="F13" s="130"/>
      <c r="G13" s="132"/>
      <c r="H13" s="130"/>
    </row>
    <row r="14" spans="1:8" s="8" customFormat="1" ht="12.75" x14ac:dyDescent="0.25">
      <c r="A14" s="22"/>
      <c r="B14" s="23"/>
      <c r="D14" s="84">
        <v>13.2</v>
      </c>
      <c r="E14" s="84">
        <v>1</v>
      </c>
      <c r="F14" s="75">
        <f>D14*E14</f>
        <v>13.2</v>
      </c>
      <c r="G14" s="84">
        <f>75/5</f>
        <v>15</v>
      </c>
      <c r="H14" s="75">
        <f>F14*G14</f>
        <v>198</v>
      </c>
    </row>
    <row r="15" spans="1:8" s="8" customFormat="1" ht="12.75" x14ac:dyDescent="0.25">
      <c r="A15" s="22"/>
      <c r="B15" s="23"/>
      <c r="D15" s="95"/>
      <c r="E15" s="95"/>
      <c r="F15" s="77"/>
      <c r="G15" s="95"/>
      <c r="H15" s="77"/>
    </row>
    <row r="16" spans="1:8" s="8" customFormat="1" ht="12.75" x14ac:dyDescent="0.25">
      <c r="A16" s="22" t="s">
        <v>19</v>
      </c>
      <c r="B16" s="23" t="s">
        <v>23</v>
      </c>
      <c r="C16" s="9" t="s">
        <v>224</v>
      </c>
      <c r="D16" s="132"/>
      <c r="E16" s="132"/>
      <c r="F16" s="130"/>
      <c r="G16" s="132"/>
      <c r="H16" s="130"/>
    </row>
    <row r="17" spans="1:8" s="8" customFormat="1" ht="51" x14ac:dyDescent="0.25">
      <c r="A17" s="22"/>
      <c r="B17" s="23"/>
      <c r="C17" s="8" t="s">
        <v>63</v>
      </c>
      <c r="D17" s="95"/>
      <c r="E17" s="95"/>
      <c r="F17" s="77"/>
      <c r="G17" s="95"/>
      <c r="H17" s="77"/>
    </row>
    <row r="18" spans="1:8" s="8" customFormat="1" ht="12.75" x14ac:dyDescent="0.25">
      <c r="A18" s="22"/>
      <c r="B18" s="23"/>
      <c r="D18" s="84">
        <v>13.2</v>
      </c>
      <c r="E18" s="84">
        <v>1</v>
      </c>
      <c r="F18" s="75">
        <f>D18*E18</f>
        <v>13.2</v>
      </c>
      <c r="G18" s="84">
        <v>45.7</v>
      </c>
      <c r="H18" s="75">
        <f>F18*G18</f>
        <v>603.24</v>
      </c>
    </row>
    <row r="19" spans="1:8" s="8" customFormat="1" ht="12.75" x14ac:dyDescent="0.25">
      <c r="A19" s="10"/>
      <c r="B19" s="23"/>
      <c r="D19" s="95"/>
      <c r="E19" s="95"/>
      <c r="F19" s="77"/>
      <c r="G19" s="95"/>
      <c r="H19" s="77"/>
    </row>
    <row r="20" spans="1:8" s="8" customFormat="1" ht="12.75" x14ac:dyDescent="0.25">
      <c r="A20" s="22" t="s">
        <v>21</v>
      </c>
      <c r="B20" s="23" t="s">
        <v>23</v>
      </c>
      <c r="C20" s="9" t="s">
        <v>59</v>
      </c>
      <c r="D20" s="132"/>
      <c r="E20" s="132"/>
      <c r="F20" s="130"/>
      <c r="G20" s="132"/>
      <c r="H20" s="130"/>
    </row>
    <row r="21" spans="1:8" s="8" customFormat="1" ht="111" customHeight="1" x14ac:dyDescent="0.25">
      <c r="A21" s="22"/>
      <c r="B21" s="23"/>
      <c r="C21" s="10" t="s">
        <v>64</v>
      </c>
      <c r="D21" s="95"/>
      <c r="E21" s="95"/>
      <c r="F21" s="77"/>
      <c r="G21" s="95"/>
      <c r="H21" s="77"/>
    </row>
    <row r="22" spans="1:8" s="8" customFormat="1" ht="12.75" x14ac:dyDescent="0.25">
      <c r="A22" s="22"/>
      <c r="B22" s="23"/>
      <c r="C22" s="7"/>
      <c r="D22" s="84">
        <v>13.2</v>
      </c>
      <c r="E22" s="84">
        <v>1</v>
      </c>
      <c r="F22" s="75">
        <f>D22*E22</f>
        <v>13.2</v>
      </c>
      <c r="G22" s="84">
        <v>31.45</v>
      </c>
      <c r="H22" s="75">
        <f>F22*G22</f>
        <v>415.14</v>
      </c>
    </row>
    <row r="23" spans="1:8" s="8" customFormat="1" ht="12.75" x14ac:dyDescent="0.25">
      <c r="A23" s="22"/>
      <c r="B23" s="23"/>
      <c r="D23" s="95"/>
      <c r="E23" s="95"/>
      <c r="F23" s="77"/>
      <c r="G23" s="95"/>
      <c r="H23" s="77"/>
    </row>
    <row r="24" spans="1:8" s="8" customFormat="1" ht="12.75" x14ac:dyDescent="0.25">
      <c r="A24" s="22" t="s">
        <v>22</v>
      </c>
      <c r="B24" s="23" t="s">
        <v>217</v>
      </c>
      <c r="C24" s="9" t="s">
        <v>18</v>
      </c>
      <c r="D24" s="132"/>
      <c r="E24" s="132"/>
      <c r="F24" s="130"/>
      <c r="G24" s="132"/>
      <c r="H24" s="130"/>
    </row>
    <row r="25" spans="1:8" s="8" customFormat="1" ht="25.5" x14ac:dyDescent="0.25">
      <c r="A25" s="22"/>
      <c r="B25" s="23"/>
      <c r="C25" s="8" t="s">
        <v>116</v>
      </c>
      <c r="D25" s="95"/>
      <c r="E25" s="95"/>
      <c r="F25" s="77"/>
      <c r="G25" s="95"/>
      <c r="H25" s="77"/>
    </row>
    <row r="26" spans="1:8" s="8" customFormat="1" ht="12.75" x14ac:dyDescent="0.25">
      <c r="A26" s="22"/>
      <c r="B26" s="23"/>
      <c r="D26" s="84">
        <v>3</v>
      </c>
      <c r="E26" s="84">
        <v>1</v>
      </c>
      <c r="F26" s="75">
        <f>D26*E26</f>
        <v>3</v>
      </c>
      <c r="G26" s="84">
        <v>14.29</v>
      </c>
      <c r="H26" s="75">
        <f>F26*G26</f>
        <v>42.87</v>
      </c>
    </row>
    <row r="27" spans="1:8" s="8" customFormat="1" ht="12" customHeight="1" x14ac:dyDescent="0.25">
      <c r="A27" s="22"/>
      <c r="B27" s="23"/>
      <c r="D27" s="95"/>
      <c r="E27" s="95"/>
      <c r="F27" s="77"/>
      <c r="G27" s="95"/>
      <c r="H27" s="77"/>
    </row>
    <row r="28" spans="1:8" s="10" customFormat="1" ht="12.75" x14ac:dyDescent="0.25">
      <c r="A28" s="22" t="s">
        <v>24</v>
      </c>
      <c r="B28" s="22" t="s">
        <v>23</v>
      </c>
      <c r="C28" s="28" t="s">
        <v>72</v>
      </c>
      <c r="D28" s="145"/>
      <c r="E28" s="145"/>
      <c r="F28" s="143"/>
      <c r="G28" s="145"/>
      <c r="H28" s="143"/>
    </row>
    <row r="29" spans="1:8" s="10" customFormat="1" ht="25.5" x14ac:dyDescent="0.25">
      <c r="A29" s="22"/>
      <c r="B29" s="22"/>
      <c r="C29" s="10" t="s">
        <v>74</v>
      </c>
      <c r="D29" s="112"/>
      <c r="E29" s="112"/>
      <c r="F29" s="80"/>
      <c r="G29" s="112"/>
      <c r="H29" s="80"/>
    </row>
    <row r="30" spans="1:8" s="10" customFormat="1" ht="12.75" x14ac:dyDescent="0.25">
      <c r="A30" s="22"/>
      <c r="B30" s="22"/>
      <c r="C30" s="7"/>
      <c r="D30" s="84">
        <v>13.2</v>
      </c>
      <c r="E30" s="84">
        <v>1</v>
      </c>
      <c r="F30" s="75">
        <f>D30*E30</f>
        <v>13.2</v>
      </c>
      <c r="G30" s="84">
        <v>8.08</v>
      </c>
      <c r="H30" s="75">
        <f>F30*G30</f>
        <v>106.65599999999999</v>
      </c>
    </row>
    <row r="31" spans="1:8" s="10" customFormat="1" ht="12.75" x14ac:dyDescent="0.25">
      <c r="A31" s="22"/>
      <c r="B31" s="22"/>
      <c r="D31" s="145"/>
      <c r="E31" s="145"/>
      <c r="F31" s="143"/>
      <c r="G31" s="145"/>
      <c r="H31" s="143"/>
    </row>
    <row r="32" spans="1:8" s="10" customFormat="1" ht="12.75" x14ac:dyDescent="0.25">
      <c r="A32" s="22" t="s">
        <v>25</v>
      </c>
      <c r="B32" s="22" t="s">
        <v>23</v>
      </c>
      <c r="C32" s="28" t="s">
        <v>73</v>
      </c>
      <c r="D32" s="145"/>
      <c r="E32" s="145"/>
      <c r="F32" s="143"/>
      <c r="G32" s="145"/>
      <c r="H32" s="143"/>
    </row>
    <row r="33" spans="1:8" s="10" customFormat="1" ht="45" customHeight="1" x14ac:dyDescent="0.25">
      <c r="A33" s="22"/>
      <c r="B33" s="22"/>
      <c r="C33" s="10" t="s">
        <v>115</v>
      </c>
      <c r="D33" s="112"/>
      <c r="E33" s="112"/>
      <c r="F33" s="80"/>
      <c r="G33" s="112"/>
      <c r="H33" s="80"/>
    </row>
    <row r="34" spans="1:8" s="10" customFormat="1" ht="12.75" x14ac:dyDescent="0.25">
      <c r="A34" s="22"/>
      <c r="B34" s="22"/>
      <c r="D34" s="84">
        <v>15</v>
      </c>
      <c r="E34" s="84">
        <v>1.6</v>
      </c>
      <c r="F34" s="75">
        <f>D34*E34</f>
        <v>24</v>
      </c>
      <c r="G34" s="84">
        <v>9.3000000000000007</v>
      </c>
      <c r="H34" s="75">
        <f>F34*G34</f>
        <v>223.20000000000002</v>
      </c>
    </row>
    <row r="35" spans="1:8" s="8" customFormat="1" ht="12" customHeight="1" x14ac:dyDescent="0.25">
      <c r="A35" s="22"/>
      <c r="B35" s="23"/>
      <c r="D35" s="95"/>
      <c r="E35" s="95"/>
      <c r="F35" s="77"/>
      <c r="G35" s="95"/>
      <c r="H35" s="77"/>
    </row>
    <row r="36" spans="1:8" s="10" customFormat="1" ht="12.75" x14ac:dyDescent="0.25">
      <c r="A36" s="22" t="s">
        <v>26</v>
      </c>
      <c r="B36" s="22" t="s">
        <v>23</v>
      </c>
      <c r="C36" s="28" t="s">
        <v>87</v>
      </c>
      <c r="D36" s="145"/>
      <c r="E36" s="145"/>
      <c r="F36" s="143"/>
      <c r="G36" s="145"/>
      <c r="H36" s="143"/>
    </row>
    <row r="37" spans="1:8" s="10" customFormat="1" ht="96.75" customHeight="1" x14ac:dyDescent="0.25">
      <c r="A37" s="22"/>
      <c r="B37" s="22"/>
      <c r="C37" s="10" t="s">
        <v>114</v>
      </c>
      <c r="D37" s="112"/>
      <c r="E37" s="112"/>
      <c r="F37" s="80"/>
      <c r="G37" s="112"/>
      <c r="H37" s="80"/>
    </row>
    <row r="38" spans="1:8" s="10" customFormat="1" ht="12.75" customHeight="1" x14ac:dyDescent="0.25">
      <c r="A38" s="22"/>
      <c r="B38" s="22"/>
      <c r="C38" s="13" t="s">
        <v>117</v>
      </c>
      <c r="D38" s="112">
        <v>6</v>
      </c>
      <c r="E38" s="112">
        <v>2.41</v>
      </c>
      <c r="F38" s="130">
        <f>D38*E38</f>
        <v>14.46</v>
      </c>
      <c r="G38" s="112">
        <v>5.86</v>
      </c>
      <c r="H38" s="130">
        <f>F38*G38</f>
        <v>84.735600000000005</v>
      </c>
    </row>
    <row r="39" spans="1:8" s="10" customFormat="1" ht="12.75" customHeight="1" x14ac:dyDescent="0.25">
      <c r="A39" s="22"/>
      <c r="B39" s="22"/>
      <c r="C39" s="13" t="s">
        <v>118</v>
      </c>
      <c r="D39" s="112">
        <v>0</v>
      </c>
      <c r="E39" s="112">
        <v>0</v>
      </c>
      <c r="F39" s="130">
        <f t="shared" ref="F39:F41" si="0">D39*E39</f>
        <v>0</v>
      </c>
      <c r="G39" s="112">
        <v>7.07</v>
      </c>
      <c r="H39" s="130">
        <f t="shared" ref="H39:H41" si="1">F39*G39</f>
        <v>0</v>
      </c>
    </row>
    <row r="40" spans="1:8" s="10" customFormat="1" ht="12.75" customHeight="1" x14ac:dyDescent="0.25">
      <c r="A40" s="22"/>
      <c r="B40" s="22"/>
      <c r="C40" s="13" t="s">
        <v>119</v>
      </c>
      <c r="D40" s="112">
        <v>0</v>
      </c>
      <c r="E40" s="112">
        <v>0</v>
      </c>
      <c r="F40" s="130">
        <f t="shared" si="0"/>
        <v>0</v>
      </c>
      <c r="G40" s="112">
        <v>10.1</v>
      </c>
      <c r="H40" s="130">
        <f t="shared" si="1"/>
        <v>0</v>
      </c>
    </row>
    <row r="41" spans="1:8" s="10" customFormat="1" ht="12.75" customHeight="1" x14ac:dyDescent="0.25">
      <c r="A41" s="22"/>
      <c r="B41" s="22"/>
      <c r="C41" s="13" t="s">
        <v>120</v>
      </c>
      <c r="D41" s="112">
        <v>0</v>
      </c>
      <c r="E41" s="112">
        <v>0</v>
      </c>
      <c r="F41" s="130">
        <f t="shared" si="0"/>
        <v>0</v>
      </c>
      <c r="G41" s="112">
        <v>11.09</v>
      </c>
      <c r="H41" s="130">
        <f t="shared" si="1"/>
        <v>0</v>
      </c>
    </row>
    <row r="42" spans="1:8" s="10" customFormat="1" ht="12.75" x14ac:dyDescent="0.25">
      <c r="A42" s="22"/>
      <c r="B42" s="22"/>
      <c r="C42" s="7"/>
      <c r="D42" s="84"/>
      <c r="E42" s="84"/>
      <c r="F42" s="75"/>
      <c r="G42" s="84"/>
      <c r="H42" s="75">
        <f>H38+H39+H40+H41</f>
        <v>84.735600000000005</v>
      </c>
    </row>
    <row r="43" spans="1:8" s="8" customFormat="1" ht="12" customHeight="1" x14ac:dyDescent="0.25">
      <c r="A43" s="22"/>
      <c r="B43" s="23"/>
      <c r="D43" s="95"/>
      <c r="E43" s="95"/>
      <c r="F43" s="77"/>
      <c r="G43" s="95"/>
      <c r="H43" s="77"/>
    </row>
    <row r="44" spans="1:8" s="10" customFormat="1" ht="12.75" x14ac:dyDescent="0.25">
      <c r="A44" s="22" t="s">
        <v>48</v>
      </c>
      <c r="B44" s="22" t="s">
        <v>23</v>
      </c>
      <c r="C44" s="28" t="s">
        <v>88</v>
      </c>
      <c r="D44" s="145"/>
      <c r="E44" s="145"/>
      <c r="F44" s="143"/>
      <c r="G44" s="145"/>
      <c r="H44" s="143"/>
    </row>
    <row r="45" spans="1:8" s="10" customFormat="1" ht="25.5" x14ac:dyDescent="0.25">
      <c r="A45" s="22"/>
      <c r="B45" s="22"/>
      <c r="C45" s="10" t="s">
        <v>121</v>
      </c>
      <c r="D45" s="112"/>
      <c r="E45" s="112"/>
      <c r="F45" s="80"/>
      <c r="G45" s="112"/>
      <c r="H45" s="80"/>
    </row>
    <row r="46" spans="1:8" s="10" customFormat="1" ht="12.75" x14ac:dyDescent="0.25">
      <c r="A46" s="22"/>
      <c r="B46" s="22"/>
      <c r="D46" s="84">
        <v>0</v>
      </c>
      <c r="E46" s="84">
        <v>0</v>
      </c>
      <c r="F46" s="75">
        <f>D46*E46</f>
        <v>0</v>
      </c>
      <c r="G46" s="84">
        <v>12.17</v>
      </c>
      <c r="H46" s="75">
        <f>F46*G46</f>
        <v>0</v>
      </c>
    </row>
    <row r="47" spans="1:8" s="8" customFormat="1" ht="12" customHeight="1" x14ac:dyDescent="0.25">
      <c r="A47" s="22"/>
      <c r="B47" s="23"/>
      <c r="D47" s="95"/>
      <c r="E47" s="95"/>
      <c r="F47" s="77"/>
      <c r="G47" s="95"/>
      <c r="H47" s="77"/>
    </row>
    <row r="48" spans="1:8" s="8" customFormat="1" ht="12.75" x14ac:dyDescent="0.25">
      <c r="A48" s="22" t="s">
        <v>108</v>
      </c>
      <c r="B48" s="22" t="s">
        <v>217</v>
      </c>
      <c r="C48" s="28" t="s">
        <v>92</v>
      </c>
      <c r="D48" s="145"/>
      <c r="E48" s="145"/>
      <c r="F48" s="143"/>
      <c r="G48" s="145"/>
      <c r="H48" s="143"/>
    </row>
    <row r="49" spans="1:8" s="8" customFormat="1" ht="89.25" x14ac:dyDescent="0.25">
      <c r="A49" s="22"/>
      <c r="B49" s="22"/>
      <c r="C49" s="10" t="s">
        <v>122</v>
      </c>
      <c r="D49" s="112"/>
      <c r="E49" s="112"/>
      <c r="F49" s="80"/>
      <c r="G49" s="112"/>
      <c r="H49" s="80"/>
    </row>
    <row r="50" spans="1:8" s="8" customFormat="1" ht="12.75" x14ac:dyDescent="0.25">
      <c r="A50" s="22"/>
      <c r="B50" s="22"/>
      <c r="C50" s="10"/>
      <c r="D50" s="84">
        <v>3</v>
      </c>
      <c r="E50" s="84">
        <v>1</v>
      </c>
      <c r="F50" s="75">
        <f>D50*E50</f>
        <v>3</v>
      </c>
      <c r="G50" s="84">
        <v>10.1</v>
      </c>
      <c r="H50" s="75">
        <f>F50*G50</f>
        <v>30.299999999999997</v>
      </c>
    </row>
    <row r="51" spans="1:8" s="17" customFormat="1" ht="18" customHeight="1" x14ac:dyDescent="0.25">
      <c r="A51" s="22"/>
      <c r="B51" s="22"/>
      <c r="C51" s="10"/>
      <c r="D51" s="132"/>
      <c r="E51" s="132"/>
      <c r="F51" s="130"/>
      <c r="G51" s="132"/>
      <c r="H51" s="130"/>
    </row>
    <row r="52" spans="1:8" s="32" customFormat="1" ht="12" customHeight="1" x14ac:dyDescent="0.25">
      <c r="A52" s="22" t="s">
        <v>109</v>
      </c>
      <c r="B52" s="22" t="s">
        <v>217</v>
      </c>
      <c r="C52" s="28" t="s">
        <v>90</v>
      </c>
      <c r="D52" s="145"/>
      <c r="E52" s="145"/>
      <c r="F52" s="143"/>
      <c r="G52" s="145"/>
      <c r="H52" s="143"/>
    </row>
    <row r="53" spans="1:8" s="8" customFormat="1" ht="25.5" x14ac:dyDescent="0.25">
      <c r="A53" s="22"/>
      <c r="B53" s="22"/>
      <c r="C53" s="10" t="s">
        <v>91</v>
      </c>
      <c r="D53" s="112"/>
      <c r="E53" s="112"/>
      <c r="F53" s="80"/>
      <c r="G53" s="112"/>
      <c r="H53" s="80"/>
    </row>
    <row r="54" spans="1:8" s="8" customFormat="1" ht="12.75" x14ac:dyDescent="0.25">
      <c r="A54" s="22"/>
      <c r="B54" s="22"/>
      <c r="C54" s="10"/>
      <c r="D54" s="84">
        <v>0</v>
      </c>
      <c r="E54" s="84">
        <v>0</v>
      </c>
      <c r="F54" s="75">
        <f>D54*E54</f>
        <v>0</v>
      </c>
      <c r="G54" s="84">
        <v>6.97</v>
      </c>
      <c r="H54" s="75">
        <f>F54*G54</f>
        <v>0</v>
      </c>
    </row>
    <row r="55" spans="1:8" s="8" customFormat="1" ht="12.75" x14ac:dyDescent="0.25">
      <c r="A55" s="22"/>
      <c r="B55" s="22"/>
      <c r="C55" s="10"/>
      <c r="D55" s="132"/>
      <c r="E55" s="132"/>
      <c r="F55" s="130"/>
      <c r="G55" s="132"/>
      <c r="H55" s="130"/>
    </row>
    <row r="56" spans="1:8" s="8" customFormat="1" ht="12.75" x14ac:dyDescent="0.25">
      <c r="A56" s="22" t="s">
        <v>110</v>
      </c>
      <c r="B56" s="22" t="s">
        <v>23</v>
      </c>
      <c r="C56" s="28" t="s">
        <v>89</v>
      </c>
      <c r="D56" s="145"/>
      <c r="E56" s="145"/>
      <c r="F56" s="143"/>
      <c r="G56" s="145"/>
      <c r="H56" s="143"/>
    </row>
    <row r="57" spans="1:8" s="8" customFormat="1" ht="63.75" x14ac:dyDescent="0.25">
      <c r="A57" s="22"/>
      <c r="B57" s="22"/>
      <c r="C57" s="10" t="s">
        <v>123</v>
      </c>
      <c r="D57" s="112"/>
      <c r="E57" s="112"/>
      <c r="F57" s="80"/>
      <c r="G57" s="112"/>
      <c r="H57" s="80"/>
    </row>
    <row r="58" spans="1:8" s="8" customFormat="1" ht="12.75" x14ac:dyDescent="0.25">
      <c r="A58" s="22"/>
      <c r="B58" s="22"/>
      <c r="C58" s="10"/>
      <c r="D58" s="84">
        <v>0</v>
      </c>
      <c r="E58" s="84">
        <v>0</v>
      </c>
      <c r="F58" s="75">
        <f>D58*E58</f>
        <v>0</v>
      </c>
      <c r="G58" s="84">
        <v>6.47</v>
      </c>
      <c r="H58" s="75">
        <f>F58*G58</f>
        <v>0</v>
      </c>
    </row>
    <row r="59" spans="1:8" s="10" customFormat="1" ht="12.75" x14ac:dyDescent="0.25">
      <c r="A59" s="22" t="s">
        <v>125</v>
      </c>
      <c r="B59" s="22" t="s">
        <v>217</v>
      </c>
      <c r="C59" s="28" t="s">
        <v>85</v>
      </c>
      <c r="D59" s="145"/>
      <c r="E59" s="145"/>
      <c r="F59" s="143"/>
      <c r="G59" s="145"/>
      <c r="H59" s="143"/>
    </row>
    <row r="60" spans="1:8" s="10" customFormat="1" ht="25.5" x14ac:dyDescent="0.25">
      <c r="A60" s="22"/>
      <c r="B60" s="22"/>
      <c r="C60" s="10" t="s">
        <v>124</v>
      </c>
      <c r="D60" s="112"/>
      <c r="E60" s="112"/>
      <c r="F60" s="80"/>
      <c r="G60" s="112"/>
      <c r="H60" s="80"/>
    </row>
    <row r="61" spans="1:8" s="10" customFormat="1" ht="12.75" x14ac:dyDescent="0.25">
      <c r="A61" s="22"/>
      <c r="B61" s="22"/>
      <c r="D61" s="84">
        <v>0</v>
      </c>
      <c r="E61" s="84">
        <v>0</v>
      </c>
      <c r="F61" s="75">
        <f>D61*E61</f>
        <v>0</v>
      </c>
      <c r="G61" s="84">
        <v>92.95</v>
      </c>
      <c r="H61" s="75">
        <f>F61*G61</f>
        <v>0</v>
      </c>
    </row>
    <row r="62" spans="1:8" s="8" customFormat="1" ht="12" customHeight="1" x14ac:dyDescent="0.25">
      <c r="A62" s="22"/>
      <c r="B62" s="23"/>
      <c r="D62" s="95"/>
      <c r="E62" s="95"/>
      <c r="F62" s="77"/>
      <c r="G62" s="95"/>
      <c r="H62" s="77"/>
    </row>
    <row r="63" spans="1:8" s="10" customFormat="1" ht="12.75" x14ac:dyDescent="0.25">
      <c r="A63" s="22" t="s">
        <v>127</v>
      </c>
      <c r="B63" s="22" t="s">
        <v>217</v>
      </c>
      <c r="C63" s="28" t="s">
        <v>111</v>
      </c>
      <c r="D63" s="145"/>
      <c r="E63" s="145"/>
      <c r="F63" s="143"/>
      <c r="G63" s="145"/>
      <c r="H63" s="143"/>
    </row>
    <row r="64" spans="1:8" s="10" customFormat="1" ht="144.75" customHeight="1" x14ac:dyDescent="0.25">
      <c r="A64" s="22"/>
      <c r="B64" s="22"/>
      <c r="C64" s="10" t="s">
        <v>126</v>
      </c>
      <c r="D64" s="112"/>
      <c r="E64" s="112"/>
      <c r="F64" s="80"/>
      <c r="G64" s="112"/>
      <c r="H64" s="80"/>
    </row>
    <row r="65" spans="1:8" s="10" customFormat="1" ht="12.75" x14ac:dyDescent="0.25">
      <c r="A65" s="22"/>
      <c r="B65" s="22"/>
      <c r="D65" s="84">
        <v>0</v>
      </c>
      <c r="E65" s="84">
        <v>0</v>
      </c>
      <c r="F65" s="75">
        <f>D65*E65</f>
        <v>0</v>
      </c>
      <c r="G65" s="84">
        <v>478.4</v>
      </c>
      <c r="H65" s="75">
        <f>F65*G65</f>
        <v>0</v>
      </c>
    </row>
    <row r="66" spans="1:8" s="8" customFormat="1" ht="13.5" thickBot="1" x14ac:dyDescent="0.3">
      <c r="A66" s="22"/>
      <c r="B66" s="23"/>
      <c r="D66" s="91"/>
      <c r="E66" s="91"/>
      <c r="F66" s="74"/>
      <c r="G66" s="74" t="s">
        <v>69</v>
      </c>
      <c r="H66" s="74">
        <f>SUM(H3:H65)</f>
        <v>2941.4872</v>
      </c>
    </row>
    <row r="67" spans="1:8" s="8" customFormat="1" ht="12" customHeight="1" x14ac:dyDescent="0.25">
      <c r="A67" s="22"/>
      <c r="B67" s="23"/>
      <c r="D67" s="132"/>
      <c r="E67" s="132"/>
      <c r="F67" s="130"/>
      <c r="G67" s="130"/>
      <c r="H67" s="130"/>
    </row>
    <row r="68" spans="1:8" s="8" customFormat="1" ht="12.75" x14ac:dyDescent="0.25">
      <c r="A68" s="22"/>
      <c r="B68" s="23"/>
      <c r="D68" s="132"/>
      <c r="E68" s="132"/>
      <c r="F68" s="130"/>
      <c r="G68" s="130"/>
      <c r="H68" s="130"/>
    </row>
    <row r="69" spans="1:8" s="8" customFormat="1" ht="15.75" x14ac:dyDescent="0.25">
      <c r="A69" s="15" t="s">
        <v>7</v>
      </c>
      <c r="B69" s="127" t="s">
        <v>94</v>
      </c>
      <c r="C69" s="127"/>
      <c r="D69" s="92"/>
      <c r="E69" s="92"/>
      <c r="F69" s="92"/>
      <c r="G69" s="92"/>
      <c r="H69" s="92"/>
    </row>
    <row r="70" spans="1:8" s="8" customFormat="1" ht="38.25" x14ac:dyDescent="0.25">
      <c r="A70" s="126" t="s">
        <v>2</v>
      </c>
      <c r="B70" s="126" t="s">
        <v>3</v>
      </c>
      <c r="C70" s="20" t="s">
        <v>4</v>
      </c>
      <c r="D70" s="93" t="s">
        <v>20</v>
      </c>
      <c r="E70" s="93"/>
      <c r="F70" s="94"/>
      <c r="G70" s="93" t="s">
        <v>5</v>
      </c>
      <c r="H70" s="94" t="s">
        <v>12</v>
      </c>
    </row>
    <row r="71" spans="1:8" s="8" customFormat="1" ht="12.75" x14ac:dyDescent="0.25">
      <c r="A71" s="23" t="s">
        <v>27</v>
      </c>
      <c r="B71" s="23" t="s">
        <v>23</v>
      </c>
      <c r="C71" s="9" t="s">
        <v>95</v>
      </c>
      <c r="D71" s="95"/>
      <c r="E71" s="95"/>
      <c r="F71" s="77"/>
      <c r="G71" s="95"/>
      <c r="H71" s="77"/>
    </row>
    <row r="72" spans="1:8" s="8" customFormat="1" ht="165.75" x14ac:dyDescent="0.25">
      <c r="A72" s="23"/>
      <c r="B72" s="23"/>
      <c r="C72" s="8" t="s">
        <v>128</v>
      </c>
      <c r="D72" s="95"/>
      <c r="E72" s="95"/>
      <c r="F72" s="77"/>
      <c r="G72" s="95"/>
      <c r="H72" s="77"/>
    </row>
    <row r="73" spans="1:8" s="8" customFormat="1" ht="12.75" x14ac:dyDescent="0.25">
      <c r="A73" s="23"/>
      <c r="B73" s="23"/>
      <c r="C73" s="7"/>
      <c r="D73" s="84">
        <v>9</v>
      </c>
      <c r="E73" s="84">
        <v>2.41</v>
      </c>
      <c r="F73" s="75">
        <f>D73*E73</f>
        <v>21.69</v>
      </c>
      <c r="G73" s="84">
        <v>42.49</v>
      </c>
      <c r="H73" s="75">
        <f>F73*G73</f>
        <v>921.60810000000015</v>
      </c>
    </row>
    <row r="74" spans="1:8" s="8" customFormat="1" ht="12.75" x14ac:dyDescent="0.25">
      <c r="A74" s="23"/>
      <c r="B74" s="23"/>
      <c r="C74" s="7"/>
      <c r="D74" s="132"/>
      <c r="E74" s="132"/>
      <c r="F74" s="130"/>
      <c r="G74" s="132"/>
      <c r="H74" s="130"/>
    </row>
    <row r="75" spans="1:8" s="32" customFormat="1" ht="12" customHeight="1" x14ac:dyDescent="0.25">
      <c r="A75" s="23" t="s">
        <v>28</v>
      </c>
      <c r="B75" s="23" t="s">
        <v>23</v>
      </c>
      <c r="C75" s="9" t="s">
        <v>143</v>
      </c>
      <c r="D75" s="95"/>
      <c r="E75" s="95"/>
      <c r="F75" s="77"/>
      <c r="G75" s="95"/>
      <c r="H75" s="77"/>
    </row>
    <row r="76" spans="1:8" s="32" customFormat="1" ht="66.75" customHeight="1" x14ac:dyDescent="0.25">
      <c r="A76" s="23"/>
      <c r="B76" s="23"/>
      <c r="C76" s="8" t="s">
        <v>131</v>
      </c>
      <c r="D76" s="95"/>
      <c r="E76" s="95"/>
      <c r="F76" s="77"/>
      <c r="G76" s="95"/>
      <c r="H76" s="77"/>
    </row>
    <row r="77" spans="1:8" s="8" customFormat="1" ht="12.75" x14ac:dyDescent="0.25">
      <c r="A77" s="23"/>
      <c r="B77" s="23"/>
      <c r="C77" s="9"/>
      <c r="D77" s="84">
        <v>0</v>
      </c>
      <c r="E77" s="84">
        <v>0</v>
      </c>
      <c r="F77" s="75">
        <f>D77*E77</f>
        <v>0</v>
      </c>
      <c r="G77" s="84">
        <v>24.51</v>
      </c>
      <c r="H77" s="75">
        <f>F77*G77</f>
        <v>0</v>
      </c>
    </row>
    <row r="78" spans="1:8" s="8" customFormat="1" ht="12.75" x14ac:dyDescent="0.25">
      <c r="A78" s="23"/>
      <c r="B78" s="23"/>
      <c r="C78" s="9"/>
      <c r="D78" s="95"/>
      <c r="E78" s="95"/>
      <c r="F78" s="77"/>
      <c r="G78" s="95"/>
      <c r="H78" s="77"/>
    </row>
    <row r="79" spans="1:8" s="32" customFormat="1" ht="12" customHeight="1" x14ac:dyDescent="0.25">
      <c r="A79" s="23" t="s">
        <v>47</v>
      </c>
      <c r="B79" s="23" t="s">
        <v>23</v>
      </c>
      <c r="C79" s="9" t="s">
        <v>129</v>
      </c>
      <c r="D79" s="95"/>
      <c r="E79" s="95"/>
      <c r="F79" s="77"/>
      <c r="G79" s="95"/>
      <c r="H79" s="77"/>
    </row>
    <row r="80" spans="1:8" s="32" customFormat="1" ht="78" customHeight="1" x14ac:dyDescent="0.25">
      <c r="A80" s="23"/>
      <c r="B80" s="23"/>
      <c r="C80" s="8" t="s">
        <v>139</v>
      </c>
      <c r="D80" s="95"/>
      <c r="E80" s="95"/>
      <c r="F80" s="77"/>
      <c r="G80" s="95"/>
      <c r="H80" s="77"/>
    </row>
    <row r="81" spans="1:8" s="8" customFormat="1" ht="12.75" x14ac:dyDescent="0.25">
      <c r="A81" s="23"/>
      <c r="B81" s="23"/>
      <c r="C81" s="9"/>
      <c r="D81" s="84">
        <v>2.7</v>
      </c>
      <c r="E81" s="84">
        <v>1.7</v>
      </c>
      <c r="F81" s="75">
        <f>D81*E81</f>
        <v>4.59</v>
      </c>
      <c r="G81" s="84">
        <v>101.6</v>
      </c>
      <c r="H81" s="75">
        <f>F81*G81</f>
        <v>466.34399999999994</v>
      </c>
    </row>
    <row r="82" spans="1:8" s="8" customFormat="1" ht="12.75" x14ac:dyDescent="0.25">
      <c r="A82" s="23"/>
      <c r="B82" s="23"/>
      <c r="C82" s="9"/>
      <c r="D82" s="95"/>
      <c r="E82" s="95"/>
      <c r="F82" s="77"/>
      <c r="G82" s="95"/>
      <c r="H82" s="77"/>
    </row>
    <row r="83" spans="1:8" s="32" customFormat="1" ht="12" customHeight="1" x14ac:dyDescent="0.25">
      <c r="A83" s="23" t="s">
        <v>134</v>
      </c>
      <c r="B83" s="23" t="s">
        <v>23</v>
      </c>
      <c r="C83" s="9" t="s">
        <v>99</v>
      </c>
      <c r="D83" s="95"/>
      <c r="E83" s="95"/>
      <c r="F83" s="77"/>
      <c r="G83" s="95"/>
      <c r="H83" s="77"/>
    </row>
    <row r="84" spans="1:8" s="32" customFormat="1" ht="57.75" customHeight="1" x14ac:dyDescent="0.25">
      <c r="A84" s="23"/>
      <c r="B84" s="23"/>
      <c r="C84" s="8" t="s">
        <v>132</v>
      </c>
      <c r="D84" s="95"/>
      <c r="E84" s="95"/>
      <c r="F84" s="77"/>
      <c r="G84" s="95"/>
      <c r="H84" s="77"/>
    </row>
    <row r="85" spans="1:8" s="8" customFormat="1" ht="12.75" x14ac:dyDescent="0.25">
      <c r="A85" s="23"/>
      <c r="B85" s="23"/>
      <c r="C85" s="9"/>
      <c r="D85" s="84">
        <v>15</v>
      </c>
      <c r="E85" s="84">
        <v>1.6</v>
      </c>
      <c r="F85" s="75">
        <f>D85*E85</f>
        <v>24</v>
      </c>
      <c r="G85" s="84">
        <v>5.86</v>
      </c>
      <c r="H85" s="75">
        <f>F85*G85</f>
        <v>140.64000000000001</v>
      </c>
    </row>
    <row r="86" spans="1:8" s="8" customFormat="1" ht="12.75" x14ac:dyDescent="0.25">
      <c r="A86" s="23"/>
      <c r="B86" s="23"/>
      <c r="C86" s="9"/>
      <c r="D86" s="95"/>
      <c r="E86" s="95"/>
      <c r="F86" s="77"/>
      <c r="G86" s="95"/>
      <c r="H86" s="77"/>
    </row>
    <row r="87" spans="1:8" s="8" customFormat="1" ht="12.75" x14ac:dyDescent="0.25">
      <c r="A87" s="23" t="s">
        <v>135</v>
      </c>
      <c r="B87" s="23" t="s">
        <v>23</v>
      </c>
      <c r="C87" s="28" t="s">
        <v>130</v>
      </c>
      <c r="D87" s="95"/>
      <c r="E87" s="95"/>
      <c r="F87" s="77"/>
      <c r="G87" s="95"/>
      <c r="H87" s="77"/>
    </row>
    <row r="88" spans="1:8" s="32" customFormat="1" ht="72.75" customHeight="1" x14ac:dyDescent="0.25">
      <c r="A88" s="23"/>
      <c r="B88" s="23"/>
      <c r="C88" s="8" t="s">
        <v>133</v>
      </c>
      <c r="D88" s="95"/>
      <c r="E88" s="95"/>
      <c r="F88" s="77"/>
      <c r="G88" s="95"/>
      <c r="H88" s="77"/>
    </row>
    <row r="89" spans="1:8" s="8" customFormat="1" ht="12.75" x14ac:dyDescent="0.25">
      <c r="A89" s="23"/>
      <c r="B89" s="23"/>
      <c r="C89" s="7"/>
      <c r="D89" s="84">
        <v>0</v>
      </c>
      <c r="E89" s="84">
        <v>0</v>
      </c>
      <c r="F89" s="75">
        <f>D89*E89</f>
        <v>0</v>
      </c>
      <c r="G89" s="84">
        <v>32.85</v>
      </c>
      <c r="H89" s="75">
        <f>F89*G89</f>
        <v>0</v>
      </c>
    </row>
    <row r="90" spans="1:8" s="8" customFormat="1" ht="12.75" x14ac:dyDescent="0.25">
      <c r="A90" s="23"/>
      <c r="B90" s="23"/>
      <c r="C90" s="9"/>
      <c r="D90" s="95"/>
      <c r="E90" s="95"/>
      <c r="F90" s="77"/>
      <c r="G90" s="95"/>
      <c r="H90" s="77"/>
    </row>
    <row r="91" spans="1:8" s="8" customFormat="1" ht="12.75" x14ac:dyDescent="0.25">
      <c r="A91" s="23" t="s">
        <v>138</v>
      </c>
      <c r="B91" s="23" t="s">
        <v>23</v>
      </c>
      <c r="C91" s="28" t="s">
        <v>65</v>
      </c>
      <c r="D91" s="95"/>
      <c r="E91" s="95"/>
      <c r="F91" s="77"/>
      <c r="G91" s="95"/>
      <c r="H91" s="77"/>
    </row>
    <row r="92" spans="1:8" s="32" customFormat="1" ht="59.25" customHeight="1" x14ac:dyDescent="0.25">
      <c r="A92" s="23"/>
      <c r="B92" s="23"/>
      <c r="C92" s="8" t="s">
        <v>136</v>
      </c>
      <c r="D92" s="95"/>
      <c r="E92" s="95"/>
      <c r="F92" s="77"/>
      <c r="G92" s="95"/>
      <c r="H92" s="77"/>
    </row>
    <row r="93" spans="1:8" s="8" customFormat="1" ht="12.75" x14ac:dyDescent="0.25">
      <c r="A93" s="23"/>
      <c r="B93" s="23"/>
      <c r="C93" s="7"/>
      <c r="D93" s="84">
        <v>0</v>
      </c>
      <c r="E93" s="84">
        <v>0</v>
      </c>
      <c r="F93" s="75">
        <f>D93*E93</f>
        <v>0</v>
      </c>
      <c r="G93" s="84">
        <v>35.39</v>
      </c>
      <c r="H93" s="75">
        <f>F93*G93</f>
        <v>0</v>
      </c>
    </row>
    <row r="94" spans="1:8" s="8" customFormat="1" ht="12.75" x14ac:dyDescent="0.25">
      <c r="A94" s="23"/>
      <c r="B94" s="23"/>
      <c r="C94" s="9"/>
      <c r="D94" s="95"/>
      <c r="E94" s="95"/>
      <c r="F94" s="77"/>
      <c r="G94" s="95"/>
      <c r="H94" s="77"/>
    </row>
    <row r="95" spans="1:8" s="8" customFormat="1" ht="12.75" x14ac:dyDescent="0.25">
      <c r="A95" s="23" t="s">
        <v>140</v>
      </c>
      <c r="B95" s="23" t="s">
        <v>23</v>
      </c>
      <c r="C95" s="28" t="s">
        <v>218</v>
      </c>
      <c r="D95" s="95"/>
      <c r="E95" s="95"/>
      <c r="F95" s="77"/>
      <c r="G95" s="95"/>
      <c r="H95" s="77"/>
    </row>
    <row r="96" spans="1:8" s="32" customFormat="1" ht="69" customHeight="1" x14ac:dyDescent="0.25">
      <c r="A96" s="23"/>
      <c r="B96" s="23"/>
      <c r="C96" s="8" t="s">
        <v>137</v>
      </c>
      <c r="D96" s="95"/>
      <c r="E96" s="95"/>
      <c r="F96" s="77"/>
      <c r="G96" s="95"/>
      <c r="H96" s="77"/>
    </row>
    <row r="97" spans="1:8" s="8" customFormat="1" ht="12.75" x14ac:dyDescent="0.25">
      <c r="A97" s="23"/>
      <c r="B97" s="23"/>
      <c r="C97" s="7"/>
      <c r="D97" s="84">
        <v>0</v>
      </c>
      <c r="E97" s="84">
        <v>0</v>
      </c>
      <c r="F97" s="75">
        <f>D97*E97</f>
        <v>0</v>
      </c>
      <c r="G97" s="84">
        <v>48.19</v>
      </c>
      <c r="H97" s="75">
        <f>F97*G97</f>
        <v>0</v>
      </c>
    </row>
    <row r="98" spans="1:8" s="8" customFormat="1" ht="13.5" thickBot="1" x14ac:dyDescent="0.3">
      <c r="A98" s="22"/>
      <c r="B98" s="23"/>
      <c r="D98" s="91"/>
      <c r="E98" s="91"/>
      <c r="F98" s="74"/>
      <c r="G98" s="74" t="s">
        <v>69</v>
      </c>
      <c r="H98" s="74">
        <f>SUM(H71:H97)</f>
        <v>1528.5921000000001</v>
      </c>
    </row>
    <row r="99" spans="1:8" s="8" customFormat="1" ht="12.75" x14ac:dyDescent="0.25">
      <c r="A99" s="22"/>
      <c r="B99" s="23"/>
      <c r="D99" s="163"/>
      <c r="E99" s="163"/>
      <c r="F99" s="134"/>
      <c r="G99" s="134"/>
      <c r="H99" s="134"/>
    </row>
    <row r="100" spans="1:8" s="32" customFormat="1" ht="12" customHeight="1" x14ac:dyDescent="0.25">
      <c r="A100" s="22"/>
      <c r="B100" s="23"/>
      <c r="C100" s="8"/>
      <c r="D100" s="163"/>
      <c r="E100" s="163"/>
      <c r="F100" s="134"/>
      <c r="G100" s="134"/>
      <c r="H100" s="134"/>
    </row>
    <row r="101" spans="1:8" s="8" customFormat="1" ht="15.75" x14ac:dyDescent="0.25">
      <c r="A101" s="15" t="s">
        <v>8</v>
      </c>
      <c r="B101" s="127" t="s">
        <v>93</v>
      </c>
      <c r="C101" s="127"/>
      <c r="D101" s="125"/>
      <c r="E101" s="125"/>
      <c r="F101" s="125"/>
      <c r="G101" s="125"/>
      <c r="H101" s="125"/>
    </row>
    <row r="102" spans="1:8" s="8" customFormat="1" ht="38.25" x14ac:dyDescent="0.25">
      <c r="A102" s="126" t="s">
        <v>2</v>
      </c>
      <c r="B102" s="126" t="s">
        <v>3</v>
      </c>
      <c r="C102" s="20" t="s">
        <v>4</v>
      </c>
      <c r="D102" s="33" t="s">
        <v>20</v>
      </c>
      <c r="E102" s="33"/>
      <c r="F102" s="34"/>
      <c r="G102" s="33" t="s">
        <v>5</v>
      </c>
      <c r="H102" s="34" t="s">
        <v>12</v>
      </c>
    </row>
    <row r="103" spans="1:8" s="8" customFormat="1" ht="12.75" x14ac:dyDescent="0.25">
      <c r="A103" s="23" t="s">
        <v>49</v>
      </c>
      <c r="B103" s="23" t="s">
        <v>23</v>
      </c>
      <c r="C103" s="9" t="s">
        <v>148</v>
      </c>
      <c r="D103" s="95"/>
      <c r="E103" s="95"/>
      <c r="F103" s="77"/>
      <c r="G103" s="95"/>
      <c r="H103" s="77"/>
    </row>
    <row r="104" spans="1:8" s="7" customFormat="1" ht="53.25" customHeight="1" x14ac:dyDescent="0.25">
      <c r="A104" s="23"/>
      <c r="B104" s="23"/>
      <c r="C104" s="8" t="s">
        <v>147</v>
      </c>
      <c r="D104" s="95"/>
      <c r="E104" s="95"/>
      <c r="F104" s="77"/>
      <c r="G104" s="95"/>
      <c r="H104" s="77"/>
    </row>
    <row r="105" spans="1:8" s="8" customFormat="1" ht="12.75" x14ac:dyDescent="0.25">
      <c r="A105" s="23"/>
      <c r="B105" s="23"/>
      <c r="C105" s="9"/>
      <c r="D105" s="84">
        <v>0</v>
      </c>
      <c r="E105" s="84">
        <v>0</v>
      </c>
      <c r="F105" s="75">
        <f>D105*E105</f>
        <v>0</v>
      </c>
      <c r="G105" s="84">
        <v>24.31</v>
      </c>
      <c r="H105" s="75">
        <f>F105*G105</f>
        <v>0</v>
      </c>
    </row>
    <row r="106" spans="1:8" s="17" customFormat="1" ht="18" customHeight="1" x14ac:dyDescent="0.25">
      <c r="A106" s="23"/>
      <c r="B106" s="23"/>
      <c r="C106" s="9"/>
      <c r="D106" s="95"/>
      <c r="E106" s="95"/>
      <c r="F106" s="77"/>
      <c r="G106" s="95"/>
      <c r="H106" s="77"/>
    </row>
    <row r="107" spans="1:8" s="8" customFormat="1" ht="25.5" x14ac:dyDescent="0.25">
      <c r="A107" s="23" t="s">
        <v>50</v>
      </c>
      <c r="B107" s="23" t="s">
        <v>23</v>
      </c>
      <c r="C107" s="9" t="s">
        <v>60</v>
      </c>
      <c r="D107" s="95"/>
      <c r="E107" s="95"/>
      <c r="F107" s="77"/>
      <c r="G107" s="95"/>
      <c r="H107" s="77"/>
    </row>
    <row r="108" spans="1:8" s="7" customFormat="1" ht="64.5" customHeight="1" x14ac:dyDescent="0.25">
      <c r="A108" s="23"/>
      <c r="B108" s="23"/>
      <c r="C108" s="8" t="s">
        <v>61</v>
      </c>
      <c r="D108" s="95"/>
      <c r="E108" s="95"/>
      <c r="F108" s="77"/>
      <c r="G108" s="95"/>
      <c r="H108" s="77"/>
    </row>
    <row r="109" spans="1:8" s="8" customFormat="1" ht="12.75" x14ac:dyDescent="0.25">
      <c r="A109" s="23"/>
      <c r="B109" s="23"/>
      <c r="C109" s="9"/>
      <c r="D109" s="84">
        <v>13.45</v>
      </c>
      <c r="E109" s="84">
        <v>2</v>
      </c>
      <c r="F109" s="75">
        <f>D109*E109</f>
        <v>26.9</v>
      </c>
      <c r="G109" s="84">
        <v>42.55</v>
      </c>
      <c r="H109" s="75">
        <f>F109*G109</f>
        <v>1144.5949999999998</v>
      </c>
    </row>
    <row r="110" spans="1:8" s="17" customFormat="1" ht="18" customHeight="1" x14ac:dyDescent="0.25">
      <c r="A110" s="23"/>
      <c r="B110" s="23"/>
      <c r="C110" s="9"/>
      <c r="D110" s="95"/>
      <c r="E110" s="95"/>
      <c r="F110" s="77"/>
      <c r="G110" s="95"/>
      <c r="H110" s="77"/>
    </row>
    <row r="111" spans="1:8" s="32" customFormat="1" ht="12" customHeight="1" x14ac:dyDescent="0.25">
      <c r="A111" s="23" t="s">
        <v>51</v>
      </c>
      <c r="B111" s="23" t="s">
        <v>23</v>
      </c>
      <c r="C111" s="9" t="s">
        <v>70</v>
      </c>
      <c r="D111" s="95"/>
      <c r="E111" s="95"/>
      <c r="F111" s="77"/>
      <c r="G111" s="95"/>
      <c r="H111" s="77"/>
    </row>
    <row r="112" spans="1:8" s="32" customFormat="1" ht="50.25" customHeight="1" x14ac:dyDescent="0.25">
      <c r="A112" s="23"/>
      <c r="B112" s="23"/>
      <c r="C112" s="8" t="s">
        <v>141</v>
      </c>
      <c r="D112" s="95"/>
      <c r="E112" s="95"/>
      <c r="F112" s="77"/>
      <c r="G112" s="95"/>
      <c r="H112" s="77"/>
    </row>
    <row r="113" spans="1:8" s="32" customFormat="1" ht="12" customHeight="1" x14ac:dyDescent="0.25">
      <c r="A113" s="23"/>
      <c r="B113" s="23"/>
      <c r="C113" s="9"/>
      <c r="D113" s="84">
        <v>18.309999999999999</v>
      </c>
      <c r="E113" s="84">
        <v>1</v>
      </c>
      <c r="F113" s="75">
        <f>D113*E113</f>
        <v>18.309999999999999</v>
      </c>
      <c r="G113" s="84">
        <v>52.14</v>
      </c>
      <c r="H113" s="75">
        <f>F113*G113</f>
        <v>954.68339999999989</v>
      </c>
    </row>
    <row r="114" spans="1:8" s="32" customFormat="1" ht="12" customHeight="1" x14ac:dyDescent="0.25">
      <c r="A114" s="23"/>
      <c r="B114" s="23"/>
      <c r="C114" s="9"/>
      <c r="D114" s="132"/>
      <c r="E114" s="132"/>
      <c r="F114" s="130"/>
      <c r="G114" s="132"/>
      <c r="H114" s="130"/>
    </row>
    <row r="115" spans="1:8" s="32" customFormat="1" ht="12" customHeight="1" x14ac:dyDescent="0.25">
      <c r="A115" s="23" t="s">
        <v>107</v>
      </c>
      <c r="B115" s="23" t="s">
        <v>23</v>
      </c>
      <c r="C115" s="9" t="s">
        <v>144</v>
      </c>
      <c r="D115" s="95"/>
      <c r="E115" s="95"/>
      <c r="F115" s="77"/>
      <c r="G115" s="95"/>
      <c r="H115" s="77"/>
    </row>
    <row r="116" spans="1:8" s="32" customFormat="1" ht="36" customHeight="1" x14ac:dyDescent="0.25">
      <c r="A116" s="23"/>
      <c r="B116" s="23"/>
      <c r="C116" s="8" t="s">
        <v>142</v>
      </c>
      <c r="D116" s="95"/>
      <c r="E116" s="95"/>
      <c r="F116" s="77"/>
      <c r="G116" s="95"/>
      <c r="H116" s="77"/>
    </row>
    <row r="117" spans="1:8" s="32" customFormat="1" ht="12" customHeight="1" x14ac:dyDescent="0.25">
      <c r="A117" s="23"/>
      <c r="B117" s="23"/>
      <c r="C117" s="8" t="s">
        <v>253</v>
      </c>
      <c r="D117" s="84">
        <v>0.9</v>
      </c>
      <c r="E117" s="84">
        <v>0.1</v>
      </c>
      <c r="F117" s="75">
        <f>D117*E117</f>
        <v>9.0000000000000011E-2</v>
      </c>
      <c r="G117" s="84">
        <v>104.04</v>
      </c>
      <c r="H117" s="75">
        <f>F117*G117</f>
        <v>9.3636000000000017</v>
      </c>
    </row>
    <row r="118" spans="1:8" s="162" customFormat="1" ht="12" customHeight="1" x14ac:dyDescent="0.25">
      <c r="A118" s="22"/>
      <c r="B118" s="23"/>
      <c r="C118" s="8"/>
      <c r="D118" s="132"/>
      <c r="E118" s="132"/>
      <c r="F118" s="130"/>
      <c r="G118" s="130"/>
      <c r="H118" s="130"/>
    </row>
    <row r="119" spans="1:8" s="32" customFormat="1" ht="12" customHeight="1" x14ac:dyDescent="0.25">
      <c r="A119" s="23" t="s">
        <v>149</v>
      </c>
      <c r="B119" s="23" t="s">
        <v>23</v>
      </c>
      <c r="C119" s="9" t="s">
        <v>145</v>
      </c>
      <c r="D119" s="95"/>
      <c r="E119" s="95"/>
      <c r="F119" s="77"/>
      <c r="G119" s="95"/>
      <c r="H119" s="77"/>
    </row>
    <row r="120" spans="1:8" s="32" customFormat="1" ht="36.75" customHeight="1" x14ac:dyDescent="0.25">
      <c r="A120" s="23"/>
      <c r="B120" s="23"/>
      <c r="C120" s="8" t="s">
        <v>146</v>
      </c>
      <c r="D120" s="95"/>
      <c r="E120" s="95"/>
      <c r="F120" s="77"/>
      <c r="G120" s="95"/>
      <c r="H120" s="77"/>
    </row>
    <row r="121" spans="1:8" s="32" customFormat="1" ht="12" customHeight="1" x14ac:dyDescent="0.25">
      <c r="A121" s="23"/>
      <c r="B121" s="23"/>
      <c r="C121" s="9"/>
      <c r="D121" s="84">
        <v>13.45</v>
      </c>
      <c r="E121" s="84">
        <v>0.1</v>
      </c>
      <c r="F121" s="75">
        <f>D121*E121</f>
        <v>1.345</v>
      </c>
      <c r="G121" s="84">
        <v>44.32</v>
      </c>
      <c r="H121" s="75">
        <f>F121*G121</f>
        <v>59.610399999999998</v>
      </c>
    </row>
    <row r="122" spans="1:8" s="32" customFormat="1" ht="12" customHeight="1" x14ac:dyDescent="0.25">
      <c r="A122" s="23"/>
      <c r="B122" s="23"/>
      <c r="C122" s="9"/>
      <c r="D122" s="132"/>
      <c r="E122" s="132"/>
      <c r="F122" s="130"/>
      <c r="G122" s="132"/>
      <c r="H122" s="130"/>
    </row>
    <row r="123" spans="1:8" s="32" customFormat="1" ht="12" customHeight="1" x14ac:dyDescent="0.25">
      <c r="A123" s="23" t="s">
        <v>252</v>
      </c>
      <c r="B123" s="23" t="s">
        <v>251</v>
      </c>
      <c r="C123" s="9" t="s">
        <v>250</v>
      </c>
      <c r="D123" s="8"/>
      <c r="E123" s="8"/>
      <c r="F123" s="9"/>
      <c r="G123" s="8"/>
      <c r="H123" s="9"/>
    </row>
    <row r="124" spans="1:8" s="32" customFormat="1" ht="57.75" customHeight="1" x14ac:dyDescent="0.25">
      <c r="A124" s="23"/>
      <c r="B124" s="23"/>
      <c r="C124" s="8" t="s">
        <v>249</v>
      </c>
      <c r="D124" s="8"/>
      <c r="E124" s="8"/>
      <c r="F124" s="9"/>
      <c r="G124" s="8"/>
      <c r="H124" s="9"/>
    </row>
    <row r="125" spans="1:8" s="32" customFormat="1" ht="12" customHeight="1" x14ac:dyDescent="0.25">
      <c r="A125" s="23"/>
      <c r="B125" s="23"/>
      <c r="C125" s="7"/>
      <c r="D125" s="165">
        <v>0</v>
      </c>
      <c r="E125" s="165">
        <v>0</v>
      </c>
      <c r="F125" s="164">
        <f>D125*E125</f>
        <v>0</v>
      </c>
      <c r="G125" s="165">
        <v>420</v>
      </c>
      <c r="H125" s="164">
        <f>F125*G125</f>
        <v>0</v>
      </c>
    </row>
    <row r="126" spans="1:8" s="32" customFormat="1" ht="12" customHeight="1" x14ac:dyDescent="0.25">
      <c r="A126" s="23"/>
      <c r="B126" s="23"/>
      <c r="C126" s="7"/>
      <c r="D126" s="163"/>
      <c r="E126" s="163"/>
      <c r="F126" s="134"/>
      <c r="G126" s="163"/>
      <c r="H126" s="134"/>
    </row>
    <row r="127" spans="1:8" s="8" customFormat="1" ht="12.75" x14ac:dyDescent="0.25">
      <c r="A127" s="23" t="s">
        <v>259</v>
      </c>
      <c r="B127" s="23" t="s">
        <v>23</v>
      </c>
      <c r="C127" s="9" t="s">
        <v>260</v>
      </c>
      <c r="D127" s="95"/>
      <c r="E127" s="95"/>
      <c r="F127" s="77"/>
      <c r="G127" s="95"/>
      <c r="H127" s="77"/>
    </row>
    <row r="128" spans="1:8" s="7" customFormat="1" ht="53.25" customHeight="1" x14ac:dyDescent="0.25">
      <c r="A128" s="23"/>
      <c r="B128" s="23"/>
      <c r="C128" s="8" t="s">
        <v>261</v>
      </c>
      <c r="D128" s="95"/>
      <c r="E128" s="95"/>
      <c r="F128" s="77"/>
      <c r="G128" s="95"/>
      <c r="H128" s="77"/>
    </row>
    <row r="129" spans="1:8" s="8" customFormat="1" ht="12.75" x14ac:dyDescent="0.25">
      <c r="A129" s="23"/>
      <c r="B129" s="23"/>
      <c r="C129" s="9"/>
      <c r="D129" s="84">
        <v>25.75</v>
      </c>
      <c r="E129" s="84">
        <v>1</v>
      </c>
      <c r="F129" s="75">
        <f>D129*E129</f>
        <v>25.75</v>
      </c>
      <c r="G129" s="84">
        <v>44.350999999999999</v>
      </c>
      <c r="H129" s="75">
        <f>F129*G129</f>
        <v>1142.0382500000001</v>
      </c>
    </row>
    <row r="130" spans="1:8" s="162" customFormat="1" ht="12" customHeight="1" x14ac:dyDescent="0.25">
      <c r="A130" s="22"/>
      <c r="B130" s="23"/>
      <c r="C130" s="8"/>
      <c r="D130" s="132"/>
      <c r="E130" s="132"/>
      <c r="F130" s="130"/>
      <c r="G130" s="130"/>
      <c r="H130" s="130"/>
    </row>
    <row r="131" spans="1:8" s="8" customFormat="1" ht="13.5" thickBot="1" x14ac:dyDescent="0.3">
      <c r="A131" s="22"/>
      <c r="B131" s="23"/>
      <c r="D131" s="91"/>
      <c r="E131" s="91"/>
      <c r="F131" s="74"/>
      <c r="G131" s="74" t="s">
        <v>69</v>
      </c>
      <c r="H131" s="74">
        <f>SUM(H104:H130)</f>
        <v>3310.2906499999999</v>
      </c>
    </row>
    <row r="132" spans="1:8" s="162" customFormat="1" ht="12" customHeight="1" x14ac:dyDescent="0.25">
      <c r="A132" s="22"/>
      <c r="B132" s="23"/>
      <c r="C132" s="7"/>
      <c r="D132" s="163"/>
      <c r="E132" s="163"/>
      <c r="F132" s="134"/>
      <c r="G132" s="134"/>
      <c r="H132" s="134"/>
    </row>
    <row r="133" spans="1:8" s="162" customFormat="1" ht="28.5" customHeight="1" x14ac:dyDescent="0.25">
      <c r="A133" s="23"/>
      <c r="B133" s="23"/>
      <c r="C133" s="8"/>
      <c r="D133" s="8"/>
      <c r="E133" s="8"/>
      <c r="F133" s="9"/>
      <c r="G133" s="134"/>
      <c r="H133" s="9"/>
    </row>
    <row r="134" spans="1:8" s="162" customFormat="1" ht="15.75" customHeight="1" x14ac:dyDescent="0.25">
      <c r="A134" s="15" t="s">
        <v>9</v>
      </c>
      <c r="B134" s="127" t="s">
        <v>96</v>
      </c>
      <c r="C134" s="127"/>
      <c r="D134" s="125"/>
      <c r="E134" s="125"/>
      <c r="F134" s="125"/>
      <c r="G134" s="125"/>
      <c r="H134" s="125"/>
    </row>
    <row r="135" spans="1:8" s="162" customFormat="1" ht="38.25" customHeight="1" x14ac:dyDescent="0.25">
      <c r="A135" s="126" t="s">
        <v>2</v>
      </c>
      <c r="B135" s="126" t="s">
        <v>3</v>
      </c>
      <c r="C135" s="20" t="s">
        <v>4</v>
      </c>
      <c r="D135" s="33" t="s">
        <v>20</v>
      </c>
      <c r="E135" s="33"/>
      <c r="F135" s="34"/>
      <c r="G135" s="33" t="s">
        <v>5</v>
      </c>
      <c r="H135" s="34" t="s">
        <v>12</v>
      </c>
    </row>
    <row r="136" spans="1:8" s="10" customFormat="1" ht="12.75" x14ac:dyDescent="0.25">
      <c r="A136" s="23" t="s">
        <v>32</v>
      </c>
      <c r="B136" s="23" t="s">
        <v>16</v>
      </c>
      <c r="C136" s="9" t="s">
        <v>153</v>
      </c>
      <c r="D136" s="95"/>
      <c r="E136" s="95"/>
      <c r="F136" s="77"/>
      <c r="G136" s="95"/>
      <c r="H136" s="77"/>
    </row>
    <row r="137" spans="1:8" s="10" customFormat="1" ht="89.25" x14ac:dyDescent="0.25">
      <c r="A137" s="23"/>
      <c r="B137" s="23"/>
      <c r="C137" s="3" t="s">
        <v>150</v>
      </c>
      <c r="D137" s="95"/>
      <c r="E137" s="95"/>
      <c r="F137" s="77"/>
      <c r="G137" s="95"/>
      <c r="H137" s="77"/>
    </row>
    <row r="138" spans="1:8" s="40" customFormat="1" ht="12.75" x14ac:dyDescent="0.25">
      <c r="A138" s="23"/>
      <c r="B138" s="23"/>
      <c r="C138" s="7"/>
      <c r="D138" s="84">
        <v>0</v>
      </c>
      <c r="E138" s="84">
        <v>0</v>
      </c>
      <c r="F138" s="75">
        <f>D138*E138</f>
        <v>0</v>
      </c>
      <c r="G138" s="84">
        <v>229.96</v>
      </c>
      <c r="H138" s="75">
        <f>F138*G138</f>
        <v>0</v>
      </c>
    </row>
    <row r="139" spans="1:8" s="40" customFormat="1" ht="12.75" x14ac:dyDescent="0.25">
      <c r="A139" s="23"/>
      <c r="B139" s="23"/>
      <c r="C139" s="7"/>
      <c r="D139" s="132"/>
      <c r="E139" s="132"/>
      <c r="F139" s="130"/>
      <c r="G139" s="132"/>
      <c r="H139" s="130"/>
    </row>
    <row r="140" spans="1:8" s="10" customFormat="1" ht="12.75" x14ac:dyDescent="0.25">
      <c r="A140" s="23" t="s">
        <v>82</v>
      </c>
      <c r="B140" s="23" t="s">
        <v>16</v>
      </c>
      <c r="C140" s="9" t="s">
        <v>152</v>
      </c>
      <c r="D140" s="95"/>
      <c r="E140" s="95"/>
      <c r="F140" s="77"/>
      <c r="G140" s="95"/>
      <c r="H140" s="77"/>
    </row>
    <row r="141" spans="1:8" s="10" customFormat="1" ht="66.75" customHeight="1" x14ac:dyDescent="0.25">
      <c r="A141" s="23"/>
      <c r="B141" s="23"/>
      <c r="C141" s="8" t="s">
        <v>154</v>
      </c>
      <c r="D141" s="95"/>
      <c r="E141" s="95"/>
      <c r="F141" s="77"/>
      <c r="G141" s="95"/>
      <c r="H141" s="77"/>
    </row>
    <row r="142" spans="1:8" s="40" customFormat="1" ht="12.75" x14ac:dyDescent="0.25">
      <c r="A142" s="23"/>
      <c r="B142" s="23"/>
      <c r="C142" s="7"/>
      <c r="D142" s="84">
        <v>0</v>
      </c>
      <c r="E142" s="84">
        <v>0</v>
      </c>
      <c r="F142" s="75">
        <f>D142*E142</f>
        <v>0</v>
      </c>
      <c r="G142" s="84">
        <v>357.11</v>
      </c>
      <c r="H142" s="75">
        <f>F142*G142</f>
        <v>0</v>
      </c>
    </row>
    <row r="143" spans="1:8" s="40" customFormat="1" ht="12.75" x14ac:dyDescent="0.25">
      <c r="A143" s="23"/>
      <c r="B143" s="23"/>
      <c r="C143" s="7"/>
      <c r="D143" s="132"/>
      <c r="E143" s="132"/>
      <c r="F143" s="130"/>
      <c r="G143" s="132"/>
      <c r="H143" s="130"/>
    </row>
    <row r="144" spans="1:8" s="10" customFormat="1" ht="12.75" x14ac:dyDescent="0.25">
      <c r="A144" s="23" t="s">
        <v>83</v>
      </c>
      <c r="B144" s="23" t="s">
        <v>16</v>
      </c>
      <c r="C144" s="9" t="s">
        <v>151</v>
      </c>
      <c r="D144" s="95"/>
      <c r="E144" s="95"/>
      <c r="F144" s="77"/>
      <c r="G144" s="95"/>
      <c r="H144" s="77"/>
    </row>
    <row r="145" spans="1:8" s="10" customFormat="1" ht="76.5" x14ac:dyDescent="0.25">
      <c r="A145" s="23"/>
      <c r="B145" s="23"/>
      <c r="C145" s="3" t="s">
        <v>155</v>
      </c>
      <c r="D145" s="95"/>
      <c r="E145" s="95"/>
      <c r="F145" s="77"/>
      <c r="G145" s="95"/>
      <c r="H145" s="77"/>
    </row>
    <row r="146" spans="1:8" s="40" customFormat="1" ht="12.75" x14ac:dyDescent="0.25">
      <c r="A146" s="23"/>
      <c r="B146" s="23"/>
      <c r="C146" s="7"/>
      <c r="D146" s="84">
        <v>3</v>
      </c>
      <c r="E146" s="84">
        <v>1</v>
      </c>
      <c r="F146" s="75">
        <f>D146*E146</f>
        <v>3</v>
      </c>
      <c r="G146" s="84">
        <v>221.68</v>
      </c>
      <c r="H146" s="75">
        <f>F146*G146</f>
        <v>665.04</v>
      </c>
    </row>
    <row r="147" spans="1:8" s="40" customFormat="1" ht="12.75" x14ac:dyDescent="0.25">
      <c r="A147" s="23"/>
      <c r="B147" s="23"/>
      <c r="C147" s="7"/>
      <c r="D147" s="132"/>
      <c r="E147" s="132"/>
      <c r="F147" s="130"/>
      <c r="G147" s="132"/>
      <c r="H147" s="130"/>
    </row>
    <row r="148" spans="1:8" s="10" customFormat="1" ht="12.75" x14ac:dyDescent="0.25">
      <c r="A148" s="23" t="s">
        <v>84</v>
      </c>
      <c r="B148" s="23" t="s">
        <v>23</v>
      </c>
      <c r="C148" s="9" t="s">
        <v>104</v>
      </c>
      <c r="D148" s="95"/>
      <c r="E148" s="95"/>
      <c r="F148" s="77"/>
      <c r="G148" s="95"/>
      <c r="H148" s="77"/>
    </row>
    <row r="149" spans="1:8" s="10" customFormat="1" ht="25.5" x14ac:dyDescent="0.25">
      <c r="A149" s="23"/>
      <c r="B149" s="23"/>
      <c r="C149" s="8" t="s">
        <v>225</v>
      </c>
      <c r="D149" s="95"/>
      <c r="E149" s="95"/>
      <c r="F149" s="77"/>
      <c r="G149" s="95"/>
      <c r="H149" s="77"/>
    </row>
    <row r="150" spans="1:8" s="40" customFormat="1" ht="12.75" x14ac:dyDescent="0.25">
      <c r="A150" s="23"/>
      <c r="B150" s="23"/>
      <c r="C150" s="9"/>
      <c r="D150" s="84">
        <v>0</v>
      </c>
      <c r="E150" s="84">
        <v>0</v>
      </c>
      <c r="F150" s="75">
        <f>D150*E150</f>
        <v>0</v>
      </c>
      <c r="G150" s="84">
        <v>250.8</v>
      </c>
      <c r="H150" s="75">
        <f>F150*G150</f>
        <v>0</v>
      </c>
    </row>
    <row r="151" spans="1:8" s="40" customFormat="1" ht="12.75" x14ac:dyDescent="0.25">
      <c r="A151" s="23"/>
      <c r="B151" s="23"/>
      <c r="C151" s="9"/>
      <c r="D151" s="132"/>
      <c r="E151" s="132"/>
      <c r="F151" s="130"/>
      <c r="G151" s="132"/>
      <c r="H151" s="130"/>
    </row>
    <row r="152" spans="1:8" s="10" customFormat="1" ht="12.75" x14ac:dyDescent="0.25">
      <c r="A152" s="23" t="s">
        <v>182</v>
      </c>
      <c r="B152" s="23" t="s">
        <v>23</v>
      </c>
      <c r="C152" s="9" t="s">
        <v>156</v>
      </c>
      <c r="D152" s="95"/>
      <c r="E152" s="95"/>
      <c r="F152" s="77"/>
      <c r="G152" s="95"/>
      <c r="H152" s="77"/>
    </row>
    <row r="153" spans="1:8" s="10" customFormat="1" ht="69.75" customHeight="1" x14ac:dyDescent="0.25">
      <c r="A153" s="23"/>
      <c r="B153" s="23"/>
      <c r="C153" s="8" t="s">
        <v>157</v>
      </c>
      <c r="D153" s="95"/>
      <c r="E153" s="95"/>
      <c r="F153" s="77"/>
      <c r="G153" s="95"/>
      <c r="H153" s="77"/>
    </row>
    <row r="154" spans="1:8" s="40" customFormat="1" ht="12.75" x14ac:dyDescent="0.25">
      <c r="A154" s="23"/>
      <c r="B154" s="23"/>
      <c r="C154" s="9"/>
      <c r="D154" s="84">
        <v>5.5</v>
      </c>
      <c r="E154" s="84">
        <v>1</v>
      </c>
      <c r="F154" s="75">
        <f>D154*E154</f>
        <v>5.5</v>
      </c>
      <c r="G154" s="84">
        <v>144.08000000000001</v>
      </c>
      <c r="H154" s="75">
        <f>F154*G154</f>
        <v>792.44</v>
      </c>
    </row>
    <row r="155" spans="1:8" s="40" customFormat="1" ht="12.75" x14ac:dyDescent="0.25">
      <c r="A155" s="23"/>
      <c r="B155" s="23"/>
      <c r="C155" s="9"/>
      <c r="D155" s="132"/>
      <c r="E155" s="132"/>
      <c r="F155" s="130"/>
      <c r="G155" s="132"/>
      <c r="H155" s="130"/>
    </row>
    <row r="156" spans="1:8" s="10" customFormat="1" ht="12.75" x14ac:dyDescent="0.25">
      <c r="A156" s="23" t="s">
        <v>241</v>
      </c>
      <c r="B156" s="23" t="s">
        <v>23</v>
      </c>
      <c r="C156" s="28" t="s">
        <v>158</v>
      </c>
      <c r="D156" s="95"/>
      <c r="E156" s="95"/>
      <c r="F156" s="77"/>
      <c r="G156" s="95"/>
      <c r="H156" s="77"/>
    </row>
    <row r="157" spans="1:8" s="10" customFormat="1" ht="70.5" customHeight="1" x14ac:dyDescent="0.25">
      <c r="A157" s="23"/>
      <c r="B157" s="23"/>
      <c r="C157" s="8" t="s">
        <v>159</v>
      </c>
      <c r="D157" s="95"/>
      <c r="E157" s="95"/>
      <c r="F157" s="77"/>
      <c r="G157" s="95"/>
      <c r="H157" s="77"/>
    </row>
    <row r="158" spans="1:8" s="40" customFormat="1" ht="12.75" x14ac:dyDescent="0.25">
      <c r="A158" s="23"/>
      <c r="B158" s="23"/>
      <c r="C158" s="9"/>
      <c r="D158" s="84">
        <v>0</v>
      </c>
      <c r="E158" s="84">
        <v>0</v>
      </c>
      <c r="F158" s="75">
        <f>D158*E158</f>
        <v>0</v>
      </c>
      <c r="G158" s="84">
        <v>283.02</v>
      </c>
      <c r="H158" s="75">
        <f>F158*G158</f>
        <v>0</v>
      </c>
    </row>
    <row r="159" spans="1:8" s="8" customFormat="1" ht="13.5" thickBot="1" x14ac:dyDescent="0.3">
      <c r="A159" s="22"/>
      <c r="B159" s="23"/>
      <c r="D159" s="91"/>
      <c r="E159" s="91"/>
      <c r="F159" s="74"/>
      <c r="G159" s="74" t="s">
        <v>69</v>
      </c>
      <c r="H159" s="74">
        <f>SUM(H137:H158)</f>
        <v>1457.48</v>
      </c>
    </row>
    <row r="160" spans="1:8" s="40" customFormat="1" ht="12.75" x14ac:dyDescent="0.25">
      <c r="A160" s="23"/>
      <c r="B160" s="23"/>
      <c r="C160" s="9"/>
      <c r="D160" s="8"/>
      <c r="E160" s="8"/>
      <c r="F160" s="9"/>
      <c r="G160" s="8"/>
      <c r="H160" s="9"/>
    </row>
    <row r="161" spans="1:11" s="10" customFormat="1" ht="12.75" x14ac:dyDescent="0.25">
      <c r="A161" s="23"/>
      <c r="B161" s="23"/>
      <c r="C161" s="8"/>
      <c r="D161" s="8"/>
      <c r="E161" s="8"/>
      <c r="F161" s="9"/>
      <c r="G161" s="134"/>
      <c r="H161" s="9"/>
    </row>
    <row r="162" spans="1:11" s="10" customFormat="1" ht="15.75" x14ac:dyDescent="0.25">
      <c r="A162" s="15" t="s">
        <v>10</v>
      </c>
      <c r="B162" s="127" t="s">
        <v>29</v>
      </c>
      <c r="C162" s="127"/>
      <c r="D162" s="125"/>
      <c r="E162" s="125"/>
      <c r="F162" s="125"/>
      <c r="G162" s="125"/>
      <c r="H162" s="125"/>
    </row>
    <row r="163" spans="1:11" s="40" customFormat="1" ht="38.25" x14ac:dyDescent="0.25">
      <c r="A163" s="126" t="s">
        <v>2</v>
      </c>
      <c r="B163" s="126" t="s">
        <v>3</v>
      </c>
      <c r="C163" s="20" t="s">
        <v>4</v>
      </c>
      <c r="D163" s="33" t="s">
        <v>20</v>
      </c>
      <c r="E163" s="33"/>
      <c r="F163" s="34"/>
      <c r="G163" s="33" t="s">
        <v>5</v>
      </c>
      <c r="H163" s="34" t="s">
        <v>12</v>
      </c>
    </row>
    <row r="164" spans="1:11" s="40" customFormat="1" ht="12.75" x14ac:dyDescent="0.25">
      <c r="A164" s="23"/>
      <c r="B164" s="23"/>
      <c r="C164" s="23"/>
      <c r="D164" s="157"/>
      <c r="E164" s="157"/>
      <c r="F164" s="156"/>
      <c r="G164" s="157"/>
      <c r="H164" s="156"/>
    </row>
    <row r="165" spans="1:11" s="10" customFormat="1" ht="12.75" x14ac:dyDescent="0.25">
      <c r="A165" s="23" t="s">
        <v>52</v>
      </c>
      <c r="B165" s="23" t="s">
        <v>16</v>
      </c>
      <c r="C165" s="9" t="s">
        <v>66</v>
      </c>
      <c r="D165" s="95"/>
      <c r="E165" s="95"/>
      <c r="F165" s="77"/>
      <c r="G165" s="95"/>
      <c r="H165" s="77"/>
    </row>
    <row r="166" spans="1:11" s="10" customFormat="1" ht="31.5" customHeight="1" x14ac:dyDescent="0.25">
      <c r="A166" s="23"/>
      <c r="B166" s="23"/>
      <c r="C166" s="8" t="s">
        <v>162</v>
      </c>
      <c r="D166" s="95"/>
      <c r="E166" s="95"/>
      <c r="F166" s="77"/>
      <c r="G166" s="95"/>
      <c r="H166" s="77"/>
    </row>
    <row r="167" spans="1:11" s="10" customFormat="1" ht="12.75" x14ac:dyDescent="0.25">
      <c r="A167" s="23"/>
      <c r="B167" s="23"/>
      <c r="C167" s="8"/>
      <c r="D167" s="84">
        <v>1</v>
      </c>
      <c r="E167" s="84">
        <v>1</v>
      </c>
      <c r="F167" s="75">
        <f>D167*E167</f>
        <v>1</v>
      </c>
      <c r="G167" s="84">
        <v>30.5</v>
      </c>
      <c r="H167" s="75">
        <f>F167*G167</f>
        <v>30.5</v>
      </c>
    </row>
    <row r="168" spans="1:11" s="10" customFormat="1" ht="12.75" x14ac:dyDescent="0.25">
      <c r="A168" s="23"/>
      <c r="B168" s="23"/>
      <c r="C168" s="23"/>
      <c r="D168" s="157"/>
      <c r="E168" s="157"/>
      <c r="F168" s="156"/>
      <c r="G168" s="157"/>
      <c r="H168" s="156"/>
    </row>
    <row r="169" spans="1:11" s="10" customFormat="1" ht="12.75" x14ac:dyDescent="0.25">
      <c r="A169" s="23" t="s">
        <v>53</v>
      </c>
      <c r="B169" s="23" t="s">
        <v>217</v>
      </c>
      <c r="C169" s="9" t="s">
        <v>35</v>
      </c>
      <c r="D169" s="95"/>
      <c r="E169" s="95"/>
      <c r="F169" s="77"/>
      <c r="G169" s="95"/>
      <c r="H169" s="77"/>
      <c r="I169" s="161"/>
      <c r="J169" s="161"/>
      <c r="K169" s="160"/>
    </row>
    <row r="170" spans="1:11" s="10" customFormat="1" ht="109.5" customHeight="1" x14ac:dyDescent="0.3">
      <c r="A170" s="23"/>
      <c r="B170" s="23"/>
      <c r="C170" s="8" t="s">
        <v>163</v>
      </c>
      <c r="D170" s="95"/>
      <c r="E170" s="95"/>
      <c r="F170" s="77"/>
      <c r="G170" s="95"/>
      <c r="H170" s="77"/>
      <c r="K170" s="44"/>
    </row>
    <row r="171" spans="1:11" s="10" customFormat="1" ht="12.75" customHeight="1" x14ac:dyDescent="0.3">
      <c r="A171" s="23"/>
      <c r="B171" s="23"/>
      <c r="C171" s="64" t="s">
        <v>160</v>
      </c>
      <c r="D171" s="95">
        <v>3</v>
      </c>
      <c r="E171" s="95"/>
      <c r="F171" s="77"/>
      <c r="G171" s="95"/>
      <c r="H171" s="77"/>
      <c r="K171" s="44"/>
    </row>
    <row r="172" spans="1:11" s="10" customFormat="1" ht="12.75" customHeight="1" x14ac:dyDescent="0.3">
      <c r="A172" s="23"/>
      <c r="B172" s="23"/>
      <c r="C172" s="64" t="s">
        <v>248</v>
      </c>
      <c r="D172" s="95">
        <v>0</v>
      </c>
      <c r="E172" s="95"/>
      <c r="F172" s="77"/>
      <c r="G172" s="95"/>
      <c r="H172" s="77"/>
      <c r="K172" s="44"/>
    </row>
    <row r="173" spans="1:11" s="40" customFormat="1" ht="12.75" x14ac:dyDescent="0.2">
      <c r="A173" s="23"/>
      <c r="B173" s="23"/>
      <c r="C173" s="12"/>
      <c r="D173" s="84">
        <f>SUM(D171:D172)</f>
        <v>3</v>
      </c>
      <c r="E173" s="84">
        <v>1</v>
      </c>
      <c r="F173" s="75">
        <f>D173*E173</f>
        <v>3</v>
      </c>
      <c r="G173" s="84">
        <v>159.86000000000001</v>
      </c>
      <c r="H173" s="75">
        <f>F173*G173</f>
        <v>479.58000000000004</v>
      </c>
      <c r="I173" s="159"/>
      <c r="J173" s="159"/>
      <c r="K173" s="158"/>
    </row>
    <row r="174" spans="1:11" s="10" customFormat="1" ht="12.75" x14ac:dyDescent="0.2">
      <c r="A174" s="23"/>
      <c r="B174" s="23"/>
      <c r="C174" s="8"/>
      <c r="D174" s="95"/>
      <c r="E174" s="95"/>
      <c r="F174" s="77"/>
      <c r="G174" s="95"/>
      <c r="H174" s="77"/>
      <c r="I174" s="159"/>
      <c r="J174" s="159"/>
      <c r="K174" s="158"/>
    </row>
    <row r="175" spans="1:11" s="10" customFormat="1" ht="12.75" x14ac:dyDescent="0.25">
      <c r="A175" s="23" t="s">
        <v>54</v>
      </c>
      <c r="B175" s="23" t="s">
        <v>217</v>
      </c>
      <c r="C175" s="9" t="s">
        <v>75</v>
      </c>
      <c r="D175" s="157"/>
      <c r="E175" s="157"/>
      <c r="F175" s="156"/>
      <c r="G175" s="157"/>
      <c r="H175" s="156"/>
    </row>
    <row r="176" spans="1:11" s="10" customFormat="1" ht="84" customHeight="1" x14ac:dyDescent="0.25">
      <c r="A176" s="23"/>
      <c r="B176" s="23"/>
      <c r="C176" s="8" t="s">
        <v>164</v>
      </c>
      <c r="D176" s="95"/>
      <c r="E176" s="95"/>
      <c r="F176" s="77"/>
      <c r="G176" s="95"/>
      <c r="H176" s="77"/>
    </row>
    <row r="177" spans="1:8" s="10" customFormat="1" ht="12.75" customHeight="1" x14ac:dyDescent="0.25">
      <c r="A177" s="23"/>
      <c r="B177" s="23"/>
      <c r="C177" s="64" t="s">
        <v>165</v>
      </c>
      <c r="D177" s="95">
        <v>1</v>
      </c>
      <c r="E177" s="95"/>
      <c r="F177" s="77"/>
      <c r="G177" s="95"/>
      <c r="H177" s="77"/>
    </row>
    <row r="178" spans="1:8" s="10" customFormat="1" ht="12.75" customHeight="1" x14ac:dyDescent="0.25">
      <c r="A178" s="23"/>
      <c r="B178" s="23"/>
      <c r="C178" s="64" t="s">
        <v>166</v>
      </c>
      <c r="D178" s="95">
        <v>1</v>
      </c>
      <c r="E178" s="95"/>
      <c r="F178" s="77"/>
      <c r="G178" s="95"/>
      <c r="H178" s="77"/>
    </row>
    <row r="179" spans="1:8" s="10" customFormat="1" ht="12.75" customHeight="1" x14ac:dyDescent="0.25">
      <c r="A179" s="23"/>
      <c r="B179" s="23"/>
      <c r="C179" s="64" t="s">
        <v>169</v>
      </c>
      <c r="D179" s="95">
        <v>0</v>
      </c>
      <c r="E179" s="95"/>
      <c r="F179" s="77"/>
      <c r="G179" s="95"/>
      <c r="H179" s="77"/>
    </row>
    <row r="180" spans="1:8" s="10" customFormat="1" ht="12.75" customHeight="1" x14ac:dyDescent="0.25">
      <c r="A180" s="23"/>
      <c r="B180" s="23"/>
      <c r="C180" s="64" t="s">
        <v>167</v>
      </c>
      <c r="D180" s="95">
        <v>0</v>
      </c>
      <c r="E180" s="95"/>
      <c r="F180" s="77"/>
      <c r="G180" s="95"/>
      <c r="H180" s="77"/>
    </row>
    <row r="181" spans="1:8" s="10" customFormat="1" ht="12.75" customHeight="1" x14ac:dyDescent="0.25">
      <c r="A181" s="23"/>
      <c r="B181" s="23"/>
      <c r="C181" s="64" t="s">
        <v>220</v>
      </c>
      <c r="D181" s="95">
        <v>0</v>
      </c>
      <c r="E181" s="95"/>
      <c r="F181" s="77"/>
      <c r="G181" s="95"/>
      <c r="H181" s="77"/>
    </row>
    <row r="182" spans="1:8" s="10" customFormat="1" ht="12.75" customHeight="1" x14ac:dyDescent="0.25">
      <c r="A182" s="23"/>
      <c r="B182" s="23"/>
      <c r="C182" s="64" t="s">
        <v>219</v>
      </c>
      <c r="D182" s="95">
        <v>1</v>
      </c>
      <c r="E182" s="95"/>
      <c r="F182" s="77"/>
      <c r="G182" s="95"/>
      <c r="H182" s="77"/>
    </row>
    <row r="183" spans="1:8" s="10" customFormat="1" ht="12.75" customHeight="1" x14ac:dyDescent="0.25">
      <c r="A183" s="23"/>
      <c r="B183" s="23"/>
      <c r="C183" s="64" t="s">
        <v>168</v>
      </c>
      <c r="D183" s="95">
        <v>0</v>
      </c>
      <c r="E183" s="95"/>
      <c r="F183" s="77"/>
      <c r="G183" s="95"/>
      <c r="H183" s="77"/>
    </row>
    <row r="184" spans="1:8" s="40" customFormat="1" ht="12.75" x14ac:dyDescent="0.25">
      <c r="A184" s="23"/>
      <c r="B184" s="23"/>
      <c r="C184" s="12"/>
      <c r="D184" s="84">
        <f>SUM(D177:D183)</f>
        <v>3</v>
      </c>
      <c r="E184" s="84">
        <v>1</v>
      </c>
      <c r="F184" s="75">
        <f>D184*E184</f>
        <v>3</v>
      </c>
      <c r="G184" s="84">
        <v>137.09</v>
      </c>
      <c r="H184" s="75">
        <f>F184*G184</f>
        <v>411.27</v>
      </c>
    </row>
    <row r="185" spans="1:8" s="32" customFormat="1" ht="12" customHeight="1" thickBot="1" x14ac:dyDescent="0.3">
      <c r="A185" s="30"/>
      <c r="B185" s="30"/>
      <c r="C185" s="12"/>
      <c r="D185" s="104"/>
      <c r="E185" s="104"/>
      <c r="F185" s="105"/>
      <c r="G185" s="106" t="s">
        <v>69</v>
      </c>
      <c r="H185" s="105">
        <f>SUM(H164:H184)</f>
        <v>921.35</v>
      </c>
    </row>
    <row r="186" spans="1:8" s="17" customFormat="1" ht="18" customHeight="1" x14ac:dyDescent="0.25">
      <c r="A186" s="23"/>
      <c r="B186" s="23"/>
      <c r="C186" s="9"/>
      <c r="D186" s="8"/>
      <c r="E186" s="8"/>
      <c r="F186" s="9"/>
      <c r="G186" s="134"/>
      <c r="H186" s="9"/>
    </row>
    <row r="187" spans="1:8" s="32" customFormat="1" ht="15.75" customHeight="1" x14ac:dyDescent="0.25">
      <c r="A187" s="15" t="s">
        <v>11</v>
      </c>
      <c r="B187" s="127" t="s">
        <v>1</v>
      </c>
      <c r="C187" s="127"/>
      <c r="D187" s="125"/>
      <c r="E187" s="125"/>
      <c r="F187" s="125"/>
      <c r="G187" s="125"/>
      <c r="H187" s="125"/>
    </row>
    <row r="188" spans="1:8" s="10" customFormat="1" ht="38.25" x14ac:dyDescent="0.25">
      <c r="A188" s="126" t="s">
        <v>2</v>
      </c>
      <c r="B188" s="126" t="s">
        <v>3</v>
      </c>
      <c r="C188" s="20" t="s">
        <v>4</v>
      </c>
      <c r="D188" s="33" t="s">
        <v>20</v>
      </c>
      <c r="E188" s="33"/>
      <c r="F188" s="34"/>
      <c r="G188" s="33" t="s">
        <v>5</v>
      </c>
      <c r="H188" s="34" t="s">
        <v>12</v>
      </c>
    </row>
    <row r="189" spans="1:8" s="10" customFormat="1" ht="12.75" x14ac:dyDescent="0.25">
      <c r="A189" s="155"/>
      <c r="B189" s="155"/>
      <c r="C189" s="154"/>
      <c r="D189" s="153"/>
      <c r="E189" s="153"/>
      <c r="F189" s="152"/>
      <c r="G189" s="153"/>
      <c r="H189" s="152"/>
    </row>
    <row r="190" spans="1:8" s="8" customFormat="1" ht="12.75" x14ac:dyDescent="0.25">
      <c r="A190" s="155"/>
      <c r="B190" s="155"/>
      <c r="C190" s="154"/>
      <c r="D190" s="153"/>
      <c r="E190" s="153"/>
      <c r="F190" s="152"/>
      <c r="G190" s="153"/>
      <c r="H190" s="152"/>
    </row>
    <row r="191" spans="1:8" s="8" customFormat="1" ht="12.75" x14ac:dyDescent="0.25">
      <c r="A191" s="22"/>
      <c r="B191" s="150"/>
      <c r="C191" s="28" t="s">
        <v>79</v>
      </c>
      <c r="D191" s="148"/>
      <c r="E191" s="148"/>
      <c r="F191" s="147"/>
      <c r="G191" s="148"/>
      <c r="H191" s="147"/>
    </row>
    <row r="192" spans="1:8" s="8" customFormat="1" ht="25.5" x14ac:dyDescent="0.25">
      <c r="A192" s="22"/>
      <c r="B192" s="150"/>
      <c r="C192" s="6" t="s">
        <v>81</v>
      </c>
      <c r="D192" s="148"/>
      <c r="E192" s="148"/>
      <c r="F192" s="147"/>
      <c r="G192" s="148"/>
      <c r="H192" s="147"/>
    </row>
    <row r="193" spans="1:8" s="8" customFormat="1" ht="12.75" x14ac:dyDescent="0.25">
      <c r="A193" s="22"/>
      <c r="B193" s="150"/>
      <c r="C193" s="151"/>
      <c r="D193" s="148"/>
      <c r="E193" s="148"/>
      <c r="F193" s="147"/>
      <c r="G193" s="148"/>
      <c r="H193" s="147"/>
    </row>
    <row r="194" spans="1:8" s="8" customFormat="1" ht="12.75" x14ac:dyDescent="0.25">
      <c r="A194" s="150"/>
      <c r="B194" s="150"/>
      <c r="C194" s="149"/>
      <c r="D194" s="148"/>
      <c r="E194" s="148"/>
      <c r="F194" s="147"/>
      <c r="G194" s="148"/>
      <c r="H194" s="147"/>
    </row>
    <row r="195" spans="1:8" s="10" customFormat="1" ht="12.75" x14ac:dyDescent="0.25">
      <c r="A195" s="22" t="s">
        <v>43</v>
      </c>
      <c r="B195" s="22" t="s">
        <v>16</v>
      </c>
      <c r="C195" s="28" t="s">
        <v>172</v>
      </c>
      <c r="D195" s="141"/>
      <c r="E195" s="141"/>
      <c r="F195" s="141"/>
      <c r="G195" s="141"/>
      <c r="H195" s="141"/>
    </row>
    <row r="196" spans="1:8" s="10" customFormat="1" ht="45" customHeight="1" x14ac:dyDescent="0.3">
      <c r="A196" s="65"/>
      <c r="B196" s="66"/>
      <c r="C196" s="10" t="s">
        <v>171</v>
      </c>
      <c r="D196" s="112"/>
      <c r="E196" s="112"/>
      <c r="F196" s="80"/>
      <c r="G196" s="112"/>
      <c r="H196" s="80"/>
    </row>
    <row r="197" spans="1:8" s="10" customFormat="1" ht="12.75" x14ac:dyDescent="0.25">
      <c r="A197" s="146"/>
      <c r="B197" s="53"/>
      <c r="C197" s="11"/>
      <c r="D197" s="84">
        <v>1</v>
      </c>
      <c r="E197" s="84">
        <v>1</v>
      </c>
      <c r="F197" s="75">
        <f>D197*E197</f>
        <v>1</v>
      </c>
      <c r="G197" s="84">
        <v>12.39</v>
      </c>
      <c r="H197" s="75">
        <f>F197*G197</f>
        <v>12.39</v>
      </c>
    </row>
    <row r="198" spans="1:8" s="8" customFormat="1" ht="12.75" x14ac:dyDescent="0.25">
      <c r="A198" s="54"/>
      <c r="B198" s="54"/>
      <c r="C198" s="40"/>
      <c r="D198" s="132"/>
      <c r="E198" s="132"/>
      <c r="F198" s="130"/>
      <c r="G198" s="132"/>
      <c r="H198" s="130"/>
    </row>
    <row r="199" spans="1:8" s="10" customFormat="1" ht="12.75" x14ac:dyDescent="0.25">
      <c r="A199" s="22" t="s">
        <v>44</v>
      </c>
      <c r="B199" s="22" t="s">
        <v>16</v>
      </c>
      <c r="C199" s="28" t="s">
        <v>170</v>
      </c>
      <c r="D199" s="112"/>
      <c r="E199" s="112"/>
      <c r="F199" s="80"/>
      <c r="G199" s="112"/>
      <c r="H199" s="80"/>
    </row>
    <row r="200" spans="1:8" s="10" customFormat="1" ht="89.25" x14ac:dyDescent="0.25">
      <c r="A200" s="22"/>
      <c r="B200" s="22"/>
      <c r="C200" s="10" t="s">
        <v>80</v>
      </c>
      <c r="D200" s="112"/>
      <c r="E200" s="112"/>
      <c r="F200" s="80"/>
      <c r="G200" s="112"/>
      <c r="H200" s="80"/>
    </row>
    <row r="201" spans="1:8" s="10" customFormat="1" ht="12.75" x14ac:dyDescent="0.25">
      <c r="A201" s="146"/>
      <c r="B201" s="53"/>
      <c r="C201" s="11"/>
      <c r="D201" s="84">
        <v>1</v>
      </c>
      <c r="E201" s="84">
        <v>1</v>
      </c>
      <c r="F201" s="75">
        <f>D201*E201</f>
        <v>1</v>
      </c>
      <c r="G201" s="84">
        <v>218.8</v>
      </c>
      <c r="H201" s="75">
        <f>F201*G201</f>
        <v>218.8</v>
      </c>
    </row>
    <row r="202" spans="1:8" s="8" customFormat="1" ht="12.75" x14ac:dyDescent="0.25">
      <c r="A202" s="54"/>
      <c r="B202" s="54"/>
      <c r="C202" s="40"/>
      <c r="D202" s="132"/>
      <c r="E202" s="132"/>
      <c r="F202" s="130"/>
      <c r="G202" s="132"/>
      <c r="H202" s="130"/>
    </row>
    <row r="203" spans="1:8" s="8" customFormat="1" ht="12.75" x14ac:dyDescent="0.25">
      <c r="A203" s="22" t="s">
        <v>45</v>
      </c>
      <c r="B203" s="22" t="s">
        <v>23</v>
      </c>
      <c r="C203" s="28" t="s">
        <v>78</v>
      </c>
      <c r="D203" s="141"/>
      <c r="E203" s="141"/>
      <c r="F203" s="141"/>
      <c r="G203" s="141"/>
      <c r="H203" s="141"/>
    </row>
    <row r="204" spans="1:8" s="8" customFormat="1" ht="38.25" x14ac:dyDescent="0.3">
      <c r="A204" s="55"/>
      <c r="B204" s="56"/>
      <c r="C204" s="10" t="s">
        <v>180</v>
      </c>
      <c r="D204" s="112"/>
      <c r="E204" s="112"/>
      <c r="F204" s="80"/>
      <c r="G204" s="112"/>
      <c r="H204" s="80"/>
    </row>
    <row r="205" spans="1:8" s="8" customFormat="1" ht="12.75" x14ac:dyDescent="0.25">
      <c r="A205" s="140"/>
      <c r="B205" s="58"/>
      <c r="C205" s="7"/>
      <c r="D205" s="84">
        <v>13.2</v>
      </c>
      <c r="E205" s="84">
        <v>1</v>
      </c>
      <c r="F205" s="75">
        <f>D205*E205</f>
        <v>13.2</v>
      </c>
      <c r="G205" s="84">
        <v>22.86</v>
      </c>
      <c r="H205" s="75">
        <f>F205*G205</f>
        <v>301.75199999999995</v>
      </c>
    </row>
    <row r="206" spans="1:8" s="8" customFormat="1" ht="12.75" x14ac:dyDescent="0.2">
      <c r="A206" s="140"/>
      <c r="B206" s="58"/>
      <c r="C206" s="4"/>
      <c r="D206" s="145"/>
      <c r="E206" s="145"/>
      <c r="F206" s="143"/>
      <c r="G206" s="144"/>
      <c r="H206" s="143"/>
    </row>
    <row r="207" spans="1:8" s="8" customFormat="1" ht="12.75" x14ac:dyDescent="0.25">
      <c r="A207" s="22" t="s">
        <v>46</v>
      </c>
      <c r="B207" s="22" t="s">
        <v>16</v>
      </c>
      <c r="C207" s="28" t="s">
        <v>173</v>
      </c>
      <c r="D207" s="112"/>
      <c r="E207" s="112"/>
      <c r="F207" s="80"/>
      <c r="G207" s="112"/>
      <c r="H207" s="80"/>
    </row>
    <row r="208" spans="1:8" s="8" customFormat="1" ht="38.25" x14ac:dyDescent="0.25">
      <c r="A208" s="22"/>
      <c r="B208" s="22"/>
      <c r="C208" s="10" t="s">
        <v>176</v>
      </c>
      <c r="D208" s="112"/>
      <c r="E208" s="112"/>
      <c r="F208" s="80"/>
      <c r="G208" s="112"/>
      <c r="H208" s="80"/>
    </row>
    <row r="209" spans="1:8" s="8" customFormat="1" ht="12.75" x14ac:dyDescent="0.25">
      <c r="A209" s="22"/>
      <c r="B209" s="22"/>
      <c r="C209" s="10"/>
      <c r="D209" s="84">
        <v>3</v>
      </c>
      <c r="E209" s="84">
        <v>1</v>
      </c>
      <c r="F209" s="75">
        <f>D209*E209</f>
        <v>3</v>
      </c>
      <c r="G209" s="84">
        <v>46.3</v>
      </c>
      <c r="H209" s="75">
        <f>F209*G209</f>
        <v>138.89999999999998</v>
      </c>
    </row>
    <row r="210" spans="1:8" s="8" customFormat="1" ht="12.75" x14ac:dyDescent="0.2">
      <c r="A210" s="22"/>
      <c r="B210" s="22"/>
      <c r="C210" s="10"/>
      <c r="D210" s="145"/>
      <c r="E210" s="145"/>
      <c r="F210" s="143"/>
      <c r="G210" s="144"/>
      <c r="H210" s="143"/>
    </row>
    <row r="211" spans="1:8" s="8" customFormat="1" ht="12.75" x14ac:dyDescent="0.25">
      <c r="A211" s="22" t="s">
        <v>235</v>
      </c>
      <c r="B211" s="22" t="s">
        <v>16</v>
      </c>
      <c r="C211" s="28" t="s">
        <v>174</v>
      </c>
      <c r="D211" s="112"/>
      <c r="E211" s="112"/>
      <c r="F211" s="80"/>
      <c r="G211" s="112"/>
      <c r="H211" s="80"/>
    </row>
    <row r="212" spans="1:8" s="8" customFormat="1" ht="25.5" x14ac:dyDescent="0.25">
      <c r="A212" s="22"/>
      <c r="B212" s="22"/>
      <c r="C212" s="10" t="s">
        <v>175</v>
      </c>
      <c r="D212" s="112"/>
      <c r="E212" s="112"/>
      <c r="F212" s="80"/>
      <c r="G212" s="112"/>
      <c r="H212" s="80"/>
    </row>
    <row r="213" spans="1:8" s="8" customFormat="1" ht="12.75" x14ac:dyDescent="0.25">
      <c r="A213" s="22"/>
      <c r="B213" s="22"/>
      <c r="C213" s="10"/>
      <c r="D213" s="84">
        <v>2</v>
      </c>
      <c r="E213" s="84">
        <v>1</v>
      </c>
      <c r="F213" s="75">
        <f>D213*E213</f>
        <v>2</v>
      </c>
      <c r="G213" s="84">
        <v>48.3</v>
      </c>
      <c r="H213" s="75">
        <f>F213*G213</f>
        <v>96.6</v>
      </c>
    </row>
    <row r="214" spans="1:8" s="8" customFormat="1" ht="12.75" x14ac:dyDescent="0.2">
      <c r="A214" s="22"/>
      <c r="B214" s="22"/>
      <c r="C214" s="10"/>
      <c r="D214" s="145"/>
      <c r="E214" s="145"/>
      <c r="F214" s="143"/>
      <c r="G214" s="144"/>
      <c r="H214" s="143"/>
    </row>
    <row r="215" spans="1:8" s="8" customFormat="1" ht="12.75" x14ac:dyDescent="0.25">
      <c r="A215" s="22" t="s">
        <v>55</v>
      </c>
      <c r="B215" s="22" t="s">
        <v>16</v>
      </c>
      <c r="C215" s="28" t="s">
        <v>67</v>
      </c>
      <c r="D215" s="112"/>
      <c r="E215" s="112"/>
      <c r="F215" s="80"/>
      <c r="G215" s="112"/>
      <c r="H215" s="80"/>
    </row>
    <row r="216" spans="1:8" s="8" customFormat="1" ht="25.5" x14ac:dyDescent="0.25">
      <c r="A216" s="22"/>
      <c r="B216" s="22"/>
      <c r="C216" s="10" t="s">
        <v>68</v>
      </c>
      <c r="D216" s="112"/>
      <c r="E216" s="112"/>
      <c r="F216" s="80"/>
      <c r="G216" s="112"/>
      <c r="H216" s="80"/>
    </row>
    <row r="217" spans="1:8" s="8" customFormat="1" ht="12.75" x14ac:dyDescent="0.25">
      <c r="A217" s="22"/>
      <c r="B217" s="22"/>
      <c r="C217" s="10"/>
      <c r="D217" s="84">
        <v>0</v>
      </c>
      <c r="E217" s="84">
        <v>1</v>
      </c>
      <c r="F217" s="75">
        <f>D217*E217</f>
        <v>0</v>
      </c>
      <c r="G217" s="84">
        <v>205.1</v>
      </c>
      <c r="H217" s="75">
        <f>F217*G217</f>
        <v>0</v>
      </c>
    </row>
    <row r="218" spans="1:8" s="8" customFormat="1" ht="12.75" x14ac:dyDescent="0.2">
      <c r="A218" s="22"/>
      <c r="B218" s="22"/>
      <c r="C218" s="10"/>
      <c r="D218" s="145"/>
      <c r="E218" s="145"/>
      <c r="F218" s="143"/>
      <c r="G218" s="144"/>
      <c r="H218" s="143"/>
    </row>
    <row r="219" spans="1:8" s="8" customFormat="1" ht="12.75" x14ac:dyDescent="0.25">
      <c r="A219" s="22" t="s">
        <v>236</v>
      </c>
      <c r="B219" s="22" t="s">
        <v>16</v>
      </c>
      <c r="C219" s="28" t="s">
        <v>178</v>
      </c>
      <c r="D219" s="112"/>
      <c r="E219" s="112"/>
      <c r="F219" s="80"/>
      <c r="G219" s="112"/>
      <c r="H219" s="80"/>
    </row>
    <row r="220" spans="1:8" s="8" customFormat="1" ht="25.5" x14ac:dyDescent="0.25">
      <c r="A220" s="22"/>
      <c r="B220" s="22"/>
      <c r="C220" s="10" t="s">
        <v>177</v>
      </c>
      <c r="D220" s="112"/>
      <c r="E220" s="112"/>
      <c r="F220" s="80"/>
      <c r="G220" s="112"/>
      <c r="H220" s="80"/>
    </row>
    <row r="221" spans="1:8" s="8" customFormat="1" ht="12.75" x14ac:dyDescent="0.25">
      <c r="A221" s="22"/>
      <c r="B221" s="22"/>
      <c r="C221" s="10"/>
      <c r="D221" s="84">
        <v>4</v>
      </c>
      <c r="E221" s="84">
        <v>1</v>
      </c>
      <c r="F221" s="75">
        <f>D221*E221</f>
        <v>4</v>
      </c>
      <c r="G221" s="84">
        <v>248.18</v>
      </c>
      <c r="H221" s="75">
        <f>F221*G221</f>
        <v>992.72</v>
      </c>
    </row>
    <row r="222" spans="1:8" s="8" customFormat="1" ht="12.75" x14ac:dyDescent="0.2">
      <c r="A222" s="22"/>
      <c r="B222" s="22"/>
      <c r="C222" s="10"/>
      <c r="D222" s="145"/>
      <c r="E222" s="145"/>
      <c r="F222" s="143"/>
      <c r="G222" s="144"/>
      <c r="H222" s="143"/>
    </row>
    <row r="223" spans="1:8" s="8" customFormat="1" ht="12.75" x14ac:dyDescent="0.25">
      <c r="A223" s="22" t="s">
        <v>237</v>
      </c>
      <c r="B223" s="22" t="s">
        <v>16</v>
      </c>
      <c r="C223" s="28" t="s">
        <v>179</v>
      </c>
      <c r="D223" s="112"/>
      <c r="E223" s="112"/>
      <c r="F223" s="80"/>
      <c r="G223" s="112"/>
      <c r="H223" s="80"/>
    </row>
    <row r="224" spans="1:8" s="8" customFormat="1" ht="63.75" x14ac:dyDescent="0.25">
      <c r="A224" s="22"/>
      <c r="B224" s="22"/>
      <c r="C224" s="10" t="s">
        <v>221</v>
      </c>
      <c r="D224" s="112"/>
      <c r="E224" s="112"/>
      <c r="F224" s="80"/>
      <c r="G224" s="112"/>
      <c r="H224" s="80"/>
    </row>
    <row r="225" spans="1:8" s="8" customFormat="1" ht="12.75" x14ac:dyDescent="0.25">
      <c r="A225" s="22"/>
      <c r="B225" s="22"/>
      <c r="C225" s="10"/>
      <c r="D225" s="84">
        <v>2</v>
      </c>
      <c r="E225" s="84">
        <v>1</v>
      </c>
      <c r="F225" s="75">
        <f>D225*E225</f>
        <v>2</v>
      </c>
      <c r="G225" s="84">
        <v>79.78</v>
      </c>
      <c r="H225" s="75">
        <f>F225*G225</f>
        <v>159.56</v>
      </c>
    </row>
    <row r="226" spans="1:8" s="8" customFormat="1" ht="12.75" x14ac:dyDescent="0.2">
      <c r="A226" s="22"/>
      <c r="B226" s="22"/>
      <c r="C226" s="10"/>
      <c r="D226" s="145"/>
      <c r="E226" s="145"/>
      <c r="F226" s="143"/>
      <c r="G226" s="144"/>
      <c r="H226" s="143"/>
    </row>
    <row r="227" spans="1:8" s="8" customFormat="1" ht="12.75" x14ac:dyDescent="0.25">
      <c r="A227" s="22" t="s">
        <v>238</v>
      </c>
      <c r="B227" s="22" t="s">
        <v>16</v>
      </c>
      <c r="C227" s="28" t="s">
        <v>76</v>
      </c>
      <c r="D227" s="141"/>
      <c r="E227" s="141"/>
      <c r="F227" s="141"/>
      <c r="G227" s="141"/>
      <c r="H227" s="141"/>
    </row>
    <row r="228" spans="1:8" s="10" customFormat="1" ht="54" customHeight="1" x14ac:dyDescent="0.3">
      <c r="A228" s="55"/>
      <c r="B228" s="56"/>
      <c r="C228" s="10" t="s">
        <v>77</v>
      </c>
      <c r="D228" s="112"/>
      <c r="E228" s="112"/>
      <c r="F228" s="80"/>
      <c r="G228" s="112"/>
      <c r="H228" s="80"/>
    </row>
    <row r="229" spans="1:8" s="10" customFormat="1" ht="12.75" x14ac:dyDescent="0.25">
      <c r="A229" s="140"/>
      <c r="B229" s="58"/>
      <c r="C229" s="7"/>
      <c r="D229" s="84">
        <v>2</v>
      </c>
      <c r="E229" s="84">
        <v>1</v>
      </c>
      <c r="F229" s="75">
        <f>D229*E229</f>
        <v>2</v>
      </c>
      <c r="G229" s="84">
        <v>64.2</v>
      </c>
      <c r="H229" s="75">
        <f>F229*G229</f>
        <v>128.4</v>
      </c>
    </row>
    <row r="230" spans="1:8" s="10" customFormat="1" ht="12.75" x14ac:dyDescent="0.25">
      <c r="A230" s="140"/>
      <c r="B230" s="58"/>
      <c r="C230" s="7"/>
      <c r="D230" s="132"/>
      <c r="E230" s="132"/>
      <c r="F230" s="130"/>
      <c r="G230" s="132"/>
      <c r="H230" s="130"/>
    </row>
    <row r="231" spans="1:8" s="10" customFormat="1" ht="12.75" x14ac:dyDescent="0.25">
      <c r="A231" s="22" t="s">
        <v>239</v>
      </c>
      <c r="B231" s="22" t="s">
        <v>16</v>
      </c>
      <c r="C231" s="28" t="s">
        <v>262</v>
      </c>
      <c r="D231" s="141"/>
      <c r="E231" s="141"/>
      <c r="F231" s="141"/>
      <c r="G231" s="141"/>
      <c r="H231" s="141"/>
    </row>
    <row r="232" spans="1:8" s="10" customFormat="1" ht="60" customHeight="1" x14ac:dyDescent="0.3">
      <c r="A232" s="65"/>
      <c r="B232" s="66"/>
      <c r="C232" s="10" t="s">
        <v>181</v>
      </c>
      <c r="D232" s="112"/>
      <c r="E232" s="112"/>
      <c r="F232" s="80"/>
      <c r="G232" s="112"/>
      <c r="H232" s="80"/>
    </row>
    <row r="233" spans="1:8" s="10" customFormat="1" ht="12.75" x14ac:dyDescent="0.25">
      <c r="A233" s="142"/>
      <c r="B233" s="68"/>
      <c r="C233" s="69"/>
      <c r="D233" s="114">
        <v>0</v>
      </c>
      <c r="E233" s="114">
        <v>0</v>
      </c>
      <c r="F233" s="78">
        <f>D233*E233</f>
        <v>0</v>
      </c>
      <c r="G233" s="114">
        <v>250.14</v>
      </c>
      <c r="H233" s="75">
        <f>F233*G233</f>
        <v>0</v>
      </c>
    </row>
    <row r="234" spans="1:8" s="10" customFormat="1" ht="12.75" x14ac:dyDescent="0.25">
      <c r="A234" s="140"/>
      <c r="B234" s="58"/>
      <c r="C234" s="12"/>
      <c r="D234" s="132"/>
      <c r="E234" s="132"/>
      <c r="F234" s="130"/>
      <c r="G234" s="132"/>
      <c r="H234" s="130"/>
    </row>
    <row r="235" spans="1:8" s="8" customFormat="1" ht="12.75" x14ac:dyDescent="0.25">
      <c r="A235" s="22" t="s">
        <v>240</v>
      </c>
      <c r="B235" s="22" t="s">
        <v>16</v>
      </c>
      <c r="C235" s="28" t="s">
        <v>222</v>
      </c>
      <c r="D235" s="141"/>
      <c r="E235" s="141"/>
      <c r="F235" s="141"/>
      <c r="G235" s="141"/>
      <c r="H235" s="141"/>
    </row>
    <row r="236" spans="1:8" s="10" customFormat="1" ht="31.5" customHeight="1" x14ac:dyDescent="0.3">
      <c r="A236" s="55"/>
      <c r="B236" s="56"/>
      <c r="C236" s="10" t="s">
        <v>197</v>
      </c>
      <c r="D236" s="112"/>
      <c r="E236" s="112"/>
      <c r="F236" s="80"/>
      <c r="G236" s="112"/>
      <c r="H236" s="80"/>
    </row>
    <row r="237" spans="1:8" s="10" customFormat="1" ht="12.75" x14ac:dyDescent="0.25">
      <c r="A237" s="140"/>
      <c r="B237" s="58"/>
      <c r="C237" s="7"/>
      <c r="D237" s="84">
        <v>0</v>
      </c>
      <c r="E237" s="84">
        <v>1</v>
      </c>
      <c r="F237" s="75">
        <f>D237*E237</f>
        <v>0</v>
      </c>
      <c r="G237" s="84">
        <v>282.99</v>
      </c>
      <c r="H237" s="75">
        <f>F237*G237</f>
        <v>0</v>
      </c>
    </row>
    <row r="238" spans="1:8" s="10" customFormat="1" ht="12.75" x14ac:dyDescent="0.25">
      <c r="A238" s="140"/>
      <c r="B238" s="58"/>
      <c r="C238" s="7"/>
      <c r="D238" s="84"/>
      <c r="E238" s="84"/>
      <c r="F238" s="75"/>
      <c r="G238" s="84"/>
      <c r="H238" s="75"/>
    </row>
    <row r="239" spans="1:8" s="8" customFormat="1" ht="12.75" x14ac:dyDescent="0.25">
      <c r="A239" s="22" t="s">
        <v>247</v>
      </c>
      <c r="B239" s="22" t="s">
        <v>16</v>
      </c>
      <c r="C239" s="28" t="s">
        <v>246</v>
      </c>
      <c r="D239" s="141"/>
      <c r="E239" s="141"/>
      <c r="F239" s="141"/>
      <c r="G239" s="141"/>
      <c r="H239" s="141"/>
    </row>
    <row r="240" spans="1:8" s="10" customFormat="1" ht="31.5" customHeight="1" x14ac:dyDescent="0.3">
      <c r="A240" s="55"/>
      <c r="B240" s="56"/>
      <c r="C240" s="10" t="s">
        <v>245</v>
      </c>
      <c r="D240" s="112"/>
      <c r="E240" s="112"/>
      <c r="F240" s="80"/>
      <c r="G240" s="112"/>
      <c r="H240" s="80"/>
    </row>
    <row r="241" spans="1:8" s="10" customFormat="1" ht="12.75" x14ac:dyDescent="0.25">
      <c r="A241" s="140"/>
      <c r="B241" s="58"/>
      <c r="C241" s="7"/>
      <c r="D241" s="84">
        <v>0</v>
      </c>
      <c r="E241" s="84">
        <v>1</v>
      </c>
      <c r="F241" s="75">
        <f>D241*E241</f>
        <v>0</v>
      </c>
      <c r="G241" s="84">
        <v>420</v>
      </c>
      <c r="H241" s="75">
        <f>F241*G241</f>
        <v>0</v>
      </c>
    </row>
    <row r="242" spans="1:8" s="10" customFormat="1" ht="12.75" x14ac:dyDescent="0.25">
      <c r="A242" s="140"/>
      <c r="B242" s="58"/>
      <c r="C242" s="7"/>
      <c r="D242" s="132"/>
      <c r="E242" s="132"/>
      <c r="F242" s="130"/>
      <c r="G242" s="132"/>
      <c r="H242" s="130"/>
    </row>
    <row r="243" spans="1:8" s="40" customFormat="1" ht="12.75" x14ac:dyDescent="0.25">
      <c r="A243" s="137" t="s">
        <v>244</v>
      </c>
      <c r="B243" s="137" t="s">
        <v>16</v>
      </c>
      <c r="C243" s="138" t="s">
        <v>243</v>
      </c>
      <c r="D243" s="139"/>
      <c r="E243" s="139"/>
      <c r="F243" s="138"/>
      <c r="G243" s="139"/>
      <c r="H243" s="138"/>
    </row>
    <row r="244" spans="1:8" s="40" customFormat="1" ht="25.5" x14ac:dyDescent="0.25">
      <c r="A244" s="137"/>
      <c r="B244" s="137"/>
      <c r="C244" s="8" t="s">
        <v>242</v>
      </c>
      <c r="D244" s="139"/>
      <c r="E244" s="139"/>
      <c r="F244" s="138"/>
      <c r="G244" s="139"/>
      <c r="H244" s="138"/>
    </row>
    <row r="245" spans="1:8" s="40" customFormat="1" ht="12.75" x14ac:dyDescent="0.25">
      <c r="A245" s="137"/>
      <c r="B245" s="137"/>
      <c r="C245" s="136"/>
      <c r="D245" s="84">
        <v>0</v>
      </c>
      <c r="E245" s="84">
        <v>0</v>
      </c>
      <c r="F245" s="75">
        <f>D245*E245</f>
        <v>0</v>
      </c>
      <c r="G245" s="135">
        <v>226.87</v>
      </c>
      <c r="H245" s="78">
        <f>F245*G245</f>
        <v>0</v>
      </c>
    </row>
    <row r="246" spans="1:8" s="8" customFormat="1" ht="13.5" thickBot="1" x14ac:dyDescent="0.3">
      <c r="A246" s="23"/>
      <c r="B246" s="23"/>
      <c r="C246" s="23"/>
      <c r="D246" s="115"/>
      <c r="E246" s="115"/>
      <c r="F246" s="76"/>
      <c r="G246" s="74" t="s">
        <v>69</v>
      </c>
      <c r="H246" s="76">
        <f>SUM(H190:H245)</f>
        <v>2049.1219999999998</v>
      </c>
    </row>
    <row r="247" spans="1:8" s="8" customFormat="1" ht="12.75" x14ac:dyDescent="0.25">
      <c r="A247" s="23"/>
      <c r="B247" s="23"/>
      <c r="C247" s="23"/>
      <c r="D247" s="23"/>
      <c r="E247" s="23"/>
      <c r="F247" s="133"/>
      <c r="G247" s="134"/>
      <c r="H247" s="133"/>
    </row>
    <row r="248" spans="1:8" s="17" customFormat="1" ht="15.75" customHeight="1" x14ac:dyDescent="0.25">
      <c r="A248" s="15" t="s">
        <v>31</v>
      </c>
      <c r="B248" s="127" t="s">
        <v>30</v>
      </c>
      <c r="C248" s="127"/>
      <c r="D248" s="125"/>
      <c r="E248" s="125"/>
      <c r="F248" s="125"/>
      <c r="G248" s="125"/>
      <c r="H248" s="125"/>
    </row>
    <row r="249" spans="1:8" s="32" customFormat="1" ht="38.25" customHeight="1" x14ac:dyDescent="0.25">
      <c r="A249" s="126" t="s">
        <v>2</v>
      </c>
      <c r="B249" s="126" t="s">
        <v>3</v>
      </c>
      <c r="C249" s="20" t="s">
        <v>4</v>
      </c>
      <c r="D249" s="33" t="s">
        <v>20</v>
      </c>
      <c r="E249" s="33"/>
      <c r="F249" s="34"/>
      <c r="G249" s="33" t="s">
        <v>5</v>
      </c>
      <c r="H249" s="34" t="s">
        <v>12</v>
      </c>
    </row>
    <row r="250" spans="1:8" s="8" customFormat="1" ht="12.75" x14ac:dyDescent="0.25">
      <c r="A250" s="22" t="s">
        <v>183</v>
      </c>
      <c r="B250" s="22" t="s">
        <v>16</v>
      </c>
      <c r="C250" s="28" t="s">
        <v>33</v>
      </c>
      <c r="D250" s="112"/>
      <c r="E250" s="112"/>
      <c r="F250" s="80"/>
      <c r="G250" s="112"/>
      <c r="H250" s="80"/>
    </row>
    <row r="251" spans="1:8" s="8" customFormat="1" ht="51" x14ac:dyDescent="0.25">
      <c r="A251" s="22"/>
      <c r="B251" s="22"/>
      <c r="C251" s="10" t="s">
        <v>198</v>
      </c>
      <c r="D251" s="112"/>
      <c r="E251" s="112"/>
      <c r="F251" s="80"/>
      <c r="G251" s="112"/>
      <c r="H251" s="80"/>
    </row>
    <row r="252" spans="1:8" s="8" customFormat="1" ht="12.75" x14ac:dyDescent="0.25">
      <c r="A252" s="23"/>
      <c r="B252" s="23"/>
      <c r="C252" s="7"/>
      <c r="D252" s="114">
        <v>1</v>
      </c>
      <c r="E252" s="114">
        <v>1</v>
      </c>
      <c r="F252" s="78">
        <f>D252*E252</f>
        <v>1</v>
      </c>
      <c r="G252" s="114">
        <v>507.77</v>
      </c>
      <c r="H252" s="78">
        <f>F252*G252</f>
        <v>507.77</v>
      </c>
    </row>
    <row r="253" spans="1:8" s="8" customFormat="1" ht="12.75" x14ac:dyDescent="0.2">
      <c r="A253" s="23"/>
      <c r="B253" s="23"/>
      <c r="D253" s="132"/>
      <c r="E253" s="132"/>
      <c r="F253" s="130"/>
      <c r="G253" s="131"/>
      <c r="H253" s="130"/>
    </row>
    <row r="254" spans="1:8" s="8" customFormat="1" ht="12.75" x14ac:dyDescent="0.25">
      <c r="A254" s="23" t="s">
        <v>184</v>
      </c>
      <c r="B254" s="23" t="s">
        <v>16</v>
      </c>
      <c r="C254" s="9" t="s">
        <v>71</v>
      </c>
      <c r="D254" s="95"/>
      <c r="E254" s="95"/>
      <c r="F254" s="77"/>
      <c r="G254" s="95"/>
      <c r="H254" s="77"/>
    </row>
    <row r="255" spans="1:8" s="8" customFormat="1" ht="25.5" x14ac:dyDescent="0.25">
      <c r="A255" s="23"/>
      <c r="B255" s="23"/>
      <c r="C255" s="8" t="s">
        <v>199</v>
      </c>
      <c r="D255" s="95"/>
      <c r="E255" s="95"/>
      <c r="F255" s="77"/>
      <c r="G255" s="95"/>
      <c r="H255" s="77"/>
    </row>
    <row r="256" spans="1:8" s="8" customFormat="1" ht="12.75" x14ac:dyDescent="0.25">
      <c r="A256" s="23"/>
      <c r="B256" s="23"/>
      <c r="C256" s="7"/>
      <c r="D256" s="114">
        <v>1</v>
      </c>
      <c r="E256" s="114">
        <v>1</v>
      </c>
      <c r="F256" s="78">
        <f>D256*E256</f>
        <v>1</v>
      </c>
      <c r="G256" s="114">
        <v>56.14</v>
      </c>
      <c r="H256" s="78">
        <f>F256*G256</f>
        <v>56.14</v>
      </c>
    </row>
    <row r="257" spans="1:8" s="8" customFormat="1" ht="12.75" x14ac:dyDescent="0.25">
      <c r="A257" s="23"/>
      <c r="B257" s="23"/>
      <c r="D257" s="95"/>
      <c r="E257" s="95"/>
      <c r="F257" s="77"/>
      <c r="G257" s="95"/>
      <c r="H257" s="77"/>
    </row>
    <row r="258" spans="1:8" s="8" customFormat="1" ht="12.75" x14ac:dyDescent="0.25">
      <c r="A258" s="23" t="s">
        <v>185</v>
      </c>
      <c r="B258" s="23" t="s">
        <v>16</v>
      </c>
      <c r="C258" s="9" t="s">
        <v>34</v>
      </c>
      <c r="D258" s="95"/>
      <c r="E258" s="95"/>
      <c r="F258" s="77"/>
      <c r="G258" s="95"/>
      <c r="H258" s="77"/>
    </row>
    <row r="259" spans="1:8" s="8" customFormat="1" ht="76.5" x14ac:dyDescent="0.25">
      <c r="A259" s="23"/>
      <c r="B259" s="23"/>
      <c r="C259" s="8" t="s">
        <v>200</v>
      </c>
      <c r="D259" s="95"/>
      <c r="E259" s="95"/>
      <c r="F259" s="77"/>
      <c r="G259" s="95"/>
      <c r="H259" s="77"/>
    </row>
    <row r="260" spans="1:8" s="8" customFormat="1" ht="12.75" x14ac:dyDescent="0.25">
      <c r="A260" s="23"/>
      <c r="B260" s="23"/>
      <c r="C260" s="7"/>
      <c r="D260" s="114">
        <v>1</v>
      </c>
      <c r="E260" s="114">
        <v>1</v>
      </c>
      <c r="F260" s="78">
        <f>D260*E260</f>
        <v>1</v>
      </c>
      <c r="G260" s="114">
        <v>417.51</v>
      </c>
      <c r="H260" s="78">
        <f>F260*G260</f>
        <v>417.51</v>
      </c>
    </row>
    <row r="261" spans="1:8" s="8" customFormat="1" ht="12.75" x14ac:dyDescent="0.25">
      <c r="A261" s="23"/>
      <c r="B261" s="23"/>
      <c r="D261" s="95"/>
      <c r="E261" s="95"/>
      <c r="F261" s="77"/>
      <c r="G261" s="95"/>
      <c r="H261" s="77"/>
    </row>
    <row r="262" spans="1:8" s="8" customFormat="1" ht="12.75" x14ac:dyDescent="0.25">
      <c r="A262" s="23" t="s">
        <v>186</v>
      </c>
      <c r="B262" s="23" t="s">
        <v>16</v>
      </c>
      <c r="C262" s="9" t="s">
        <v>201</v>
      </c>
      <c r="D262" s="95"/>
      <c r="E262" s="95"/>
      <c r="F262" s="77"/>
      <c r="G262" s="95"/>
      <c r="H262" s="77"/>
    </row>
    <row r="263" spans="1:8" s="8" customFormat="1" ht="63.75" x14ac:dyDescent="0.25">
      <c r="A263" s="23"/>
      <c r="B263" s="23"/>
      <c r="C263" s="8" t="s">
        <v>203</v>
      </c>
      <c r="D263" s="95"/>
      <c r="E263" s="95"/>
      <c r="F263" s="77"/>
      <c r="G263" s="95"/>
      <c r="H263" s="77"/>
    </row>
    <row r="264" spans="1:8" s="8" customFormat="1" ht="12.75" x14ac:dyDescent="0.25">
      <c r="A264" s="23"/>
      <c r="B264" s="23"/>
      <c r="C264" s="7"/>
      <c r="D264" s="114">
        <v>0</v>
      </c>
      <c r="E264" s="114">
        <v>0</v>
      </c>
      <c r="F264" s="78">
        <f>D264*E264</f>
        <v>0</v>
      </c>
      <c r="G264" s="114">
        <v>396.09</v>
      </c>
      <c r="H264" s="78">
        <f>F264*G264</f>
        <v>0</v>
      </c>
    </row>
    <row r="265" spans="1:8" s="8" customFormat="1" ht="12.75" x14ac:dyDescent="0.25">
      <c r="A265" s="23"/>
      <c r="B265" s="23"/>
      <c r="D265" s="95"/>
      <c r="E265" s="95"/>
      <c r="F265" s="77"/>
      <c r="G265" s="95"/>
      <c r="H265" s="77"/>
    </row>
    <row r="266" spans="1:8" s="8" customFormat="1" ht="12.75" x14ac:dyDescent="0.25">
      <c r="A266" s="22" t="s">
        <v>187</v>
      </c>
      <c r="B266" s="22" t="s">
        <v>16</v>
      </c>
      <c r="C266" s="28" t="s">
        <v>100</v>
      </c>
      <c r="D266" s="112"/>
      <c r="E266" s="112"/>
      <c r="F266" s="80"/>
      <c r="G266" s="112"/>
      <c r="H266" s="80"/>
    </row>
    <row r="267" spans="1:8" s="8" customFormat="1" ht="38.25" x14ac:dyDescent="0.25">
      <c r="A267" s="10"/>
      <c r="B267" s="22"/>
      <c r="C267" s="10" t="s">
        <v>202</v>
      </c>
      <c r="D267" s="112"/>
      <c r="E267" s="112"/>
      <c r="F267" s="80"/>
      <c r="G267" s="112"/>
      <c r="H267" s="80"/>
    </row>
    <row r="268" spans="1:8" s="8" customFormat="1" ht="12.75" x14ac:dyDescent="0.25">
      <c r="A268" s="22"/>
      <c r="B268" s="22"/>
      <c r="C268" s="7"/>
      <c r="D268" s="114">
        <v>0</v>
      </c>
      <c r="E268" s="114">
        <v>0</v>
      </c>
      <c r="F268" s="78">
        <f>D268*E268</f>
        <v>0</v>
      </c>
      <c r="G268" s="114">
        <v>47.37</v>
      </c>
      <c r="H268" s="78">
        <f>F268*G268</f>
        <v>0</v>
      </c>
    </row>
    <row r="269" spans="1:8" s="8" customFormat="1" ht="12.75" x14ac:dyDescent="0.25">
      <c r="A269" s="22"/>
      <c r="B269" s="22"/>
      <c r="C269" s="10"/>
      <c r="D269" s="132"/>
      <c r="E269" s="132"/>
      <c r="F269" s="130"/>
      <c r="G269" s="132"/>
      <c r="H269" s="130"/>
    </row>
    <row r="270" spans="1:8" s="8" customFormat="1" ht="12.75" x14ac:dyDescent="0.25">
      <c r="A270" s="22" t="s">
        <v>188</v>
      </c>
      <c r="B270" s="22" t="s">
        <v>16</v>
      </c>
      <c r="C270" s="9" t="s">
        <v>101</v>
      </c>
      <c r="D270" s="112"/>
      <c r="E270" s="112"/>
      <c r="F270" s="80"/>
      <c r="G270" s="112"/>
      <c r="H270" s="80"/>
    </row>
    <row r="271" spans="1:8" s="10" customFormat="1" ht="63.75" x14ac:dyDescent="0.25">
      <c r="B271" s="22"/>
      <c r="C271" s="8" t="s">
        <v>102</v>
      </c>
      <c r="D271" s="112"/>
      <c r="E271" s="112"/>
      <c r="F271" s="80"/>
      <c r="G271" s="112"/>
      <c r="H271" s="80"/>
    </row>
    <row r="272" spans="1:8" s="10" customFormat="1" ht="12.75" x14ac:dyDescent="0.25">
      <c r="A272" s="22"/>
      <c r="B272" s="22"/>
      <c r="C272" s="7"/>
      <c r="D272" s="114">
        <v>1</v>
      </c>
      <c r="E272" s="114">
        <v>1</v>
      </c>
      <c r="F272" s="78">
        <f>D272*E272</f>
        <v>1</v>
      </c>
      <c r="G272" s="114">
        <v>303.85000000000002</v>
      </c>
      <c r="H272" s="78">
        <f>F272*G272</f>
        <v>303.85000000000002</v>
      </c>
    </row>
    <row r="273" spans="1:8" s="10" customFormat="1" ht="12.75" x14ac:dyDescent="0.25">
      <c r="A273" s="22"/>
      <c r="B273" s="22"/>
      <c r="C273" s="7"/>
      <c r="D273" s="114"/>
      <c r="E273" s="114"/>
      <c r="F273" s="78"/>
      <c r="G273" s="114"/>
      <c r="H273" s="78"/>
    </row>
    <row r="274" spans="1:8" s="40" customFormat="1" ht="13.5" thickBot="1" x14ac:dyDescent="0.3">
      <c r="A274" s="23"/>
      <c r="B274" s="23"/>
      <c r="C274" s="8"/>
      <c r="D274" s="91"/>
      <c r="E274" s="91"/>
      <c r="F274" s="74"/>
      <c r="G274" s="74" t="s">
        <v>69</v>
      </c>
      <c r="H274" s="74">
        <f>SUM(H250:H273)</f>
        <v>1285.27</v>
      </c>
    </row>
    <row r="275" spans="1:8" s="40" customFormat="1" ht="12.75" x14ac:dyDescent="0.25">
      <c r="A275" s="23"/>
      <c r="B275" s="23"/>
      <c r="C275" s="8"/>
      <c r="D275" s="132"/>
      <c r="E275" s="132"/>
      <c r="F275" s="130"/>
      <c r="G275" s="130"/>
      <c r="H275" s="130"/>
    </row>
    <row r="276" spans="1:8" ht="15.75" customHeight="1" x14ac:dyDescent="0.3">
      <c r="A276" s="15" t="s">
        <v>97</v>
      </c>
      <c r="B276" s="127" t="s">
        <v>37</v>
      </c>
      <c r="C276" s="127"/>
      <c r="D276" s="125"/>
      <c r="E276" s="125"/>
      <c r="F276" s="125"/>
      <c r="G276" s="125"/>
      <c r="H276" s="125"/>
    </row>
    <row r="277" spans="1:8" ht="38.25" x14ac:dyDescent="0.3">
      <c r="A277" s="126" t="s">
        <v>2</v>
      </c>
      <c r="B277" s="126" t="s">
        <v>3</v>
      </c>
      <c r="C277" s="20" t="s">
        <v>4</v>
      </c>
      <c r="D277" s="33" t="s">
        <v>20</v>
      </c>
      <c r="E277" s="33"/>
      <c r="F277" s="34"/>
      <c r="G277" s="33" t="s">
        <v>5</v>
      </c>
      <c r="H277" s="34" t="s">
        <v>12</v>
      </c>
    </row>
    <row r="278" spans="1:8" s="17" customFormat="1" ht="13.5" customHeight="1" x14ac:dyDescent="0.25">
      <c r="A278" s="23" t="s">
        <v>189</v>
      </c>
      <c r="B278" s="23" t="s">
        <v>16</v>
      </c>
      <c r="C278" s="9" t="s">
        <v>38</v>
      </c>
      <c r="D278" s="95"/>
      <c r="E278" s="95"/>
      <c r="F278" s="77"/>
      <c r="G278" s="95"/>
      <c r="H278" s="77"/>
    </row>
    <row r="279" spans="1:8" s="32" customFormat="1" ht="38.25" x14ac:dyDescent="0.25">
      <c r="A279" s="23"/>
      <c r="B279" s="23"/>
      <c r="C279" s="8" t="s">
        <v>204</v>
      </c>
      <c r="D279" s="95"/>
      <c r="E279" s="95"/>
      <c r="F279" s="77"/>
      <c r="G279" s="95"/>
      <c r="H279" s="77"/>
    </row>
    <row r="280" spans="1:8" s="8" customFormat="1" ht="13.5" customHeight="1" x14ac:dyDescent="0.25">
      <c r="A280" s="23"/>
      <c r="B280" s="23"/>
      <c r="C280" s="9"/>
      <c r="D280" s="114">
        <v>1</v>
      </c>
      <c r="E280" s="114">
        <v>1</v>
      </c>
      <c r="F280" s="78">
        <f>D280*E280</f>
        <v>1</v>
      </c>
      <c r="G280" s="114">
        <v>204.71</v>
      </c>
      <c r="H280" s="78">
        <f>F280*G280</f>
        <v>204.71</v>
      </c>
    </row>
    <row r="281" spans="1:8" s="8" customFormat="1" ht="13.5" customHeight="1" x14ac:dyDescent="0.25">
      <c r="A281" s="23"/>
      <c r="B281" s="23"/>
      <c r="D281" s="95"/>
      <c r="E281" s="95"/>
      <c r="F281" s="77"/>
      <c r="G281" s="95"/>
      <c r="H281" s="77"/>
    </row>
    <row r="282" spans="1:8" s="8" customFormat="1" ht="13.5" customHeight="1" x14ac:dyDescent="0.25">
      <c r="A282" s="23" t="s">
        <v>190</v>
      </c>
      <c r="B282" s="23" t="s">
        <v>16</v>
      </c>
      <c r="C282" s="9" t="s">
        <v>39</v>
      </c>
      <c r="D282" s="95"/>
      <c r="E282" s="95"/>
      <c r="F282" s="77"/>
      <c r="G282" s="95"/>
      <c r="H282" s="77"/>
    </row>
    <row r="283" spans="1:8" s="8" customFormat="1" ht="38.25" x14ac:dyDescent="0.25">
      <c r="A283" s="23"/>
      <c r="B283" s="23"/>
      <c r="C283" s="8" t="s">
        <v>205</v>
      </c>
      <c r="D283" s="95"/>
      <c r="E283" s="95"/>
      <c r="F283" s="77"/>
      <c r="G283" s="95"/>
      <c r="H283" s="77"/>
    </row>
    <row r="284" spans="1:8" s="8" customFormat="1" ht="13.5" customHeight="1" x14ac:dyDescent="0.25">
      <c r="A284" s="23"/>
      <c r="B284" s="23"/>
      <c r="C284" s="9"/>
      <c r="D284" s="114">
        <v>1</v>
      </c>
      <c r="E284" s="114">
        <v>1</v>
      </c>
      <c r="F284" s="78">
        <f>D284*E284</f>
        <v>1</v>
      </c>
      <c r="G284" s="114">
        <v>51.19</v>
      </c>
      <c r="H284" s="78">
        <f>F284*G284</f>
        <v>51.19</v>
      </c>
    </row>
    <row r="285" spans="1:8" s="8" customFormat="1" ht="13.5" customHeight="1" x14ac:dyDescent="0.25">
      <c r="A285" s="23"/>
      <c r="B285" s="23"/>
      <c r="D285" s="95"/>
      <c r="E285" s="95"/>
      <c r="F285" s="77"/>
      <c r="G285" s="95"/>
      <c r="H285" s="77"/>
    </row>
    <row r="286" spans="1:8" s="8" customFormat="1" ht="13.5" customHeight="1" x14ac:dyDescent="0.25">
      <c r="A286" s="23" t="s">
        <v>191</v>
      </c>
      <c r="B286" s="23" t="s">
        <v>16</v>
      </c>
      <c r="C286" s="9" t="s">
        <v>40</v>
      </c>
      <c r="D286" s="95"/>
      <c r="E286" s="95"/>
      <c r="F286" s="77"/>
      <c r="G286" s="95"/>
      <c r="H286" s="77"/>
    </row>
    <row r="287" spans="1:8" ht="51" x14ac:dyDescent="0.3">
      <c r="A287" s="23"/>
      <c r="B287" s="23"/>
      <c r="C287" s="8" t="s">
        <v>206</v>
      </c>
      <c r="D287" s="95"/>
      <c r="E287" s="95"/>
      <c r="F287" s="77"/>
      <c r="G287" s="95"/>
      <c r="H287" s="77"/>
    </row>
    <row r="288" spans="1:8" ht="13.5" customHeight="1" x14ac:dyDescent="0.3">
      <c r="A288" s="23"/>
      <c r="B288" s="23"/>
      <c r="C288" s="9"/>
      <c r="D288" s="114">
        <v>1</v>
      </c>
      <c r="E288" s="114">
        <v>1</v>
      </c>
      <c r="F288" s="78">
        <f>D288*E288</f>
        <v>1</v>
      </c>
      <c r="G288" s="114">
        <v>72.19</v>
      </c>
      <c r="H288" s="78">
        <f>F288*G288</f>
        <v>72.19</v>
      </c>
    </row>
    <row r="289" spans="1:8" ht="13.5" customHeight="1" x14ac:dyDescent="0.3">
      <c r="A289" s="23"/>
      <c r="B289" s="23"/>
      <c r="C289" s="8"/>
      <c r="D289" s="95"/>
      <c r="E289" s="95"/>
      <c r="F289" s="77"/>
      <c r="G289" s="95"/>
      <c r="H289" s="77"/>
    </row>
    <row r="290" spans="1:8" ht="13.5" customHeight="1" x14ac:dyDescent="0.3">
      <c r="A290" s="23" t="s">
        <v>192</v>
      </c>
      <c r="B290" s="23" t="s">
        <v>16</v>
      </c>
      <c r="C290" s="9" t="s">
        <v>41</v>
      </c>
      <c r="D290" s="95"/>
      <c r="E290" s="95"/>
      <c r="F290" s="77"/>
      <c r="G290" s="95"/>
      <c r="H290" s="77"/>
    </row>
    <row r="291" spans="1:8" ht="25.5" x14ac:dyDescent="0.3">
      <c r="A291" s="23"/>
      <c r="B291" s="23"/>
      <c r="C291" s="8" t="s">
        <v>207</v>
      </c>
      <c r="D291" s="95"/>
      <c r="E291" s="95"/>
      <c r="F291" s="77"/>
      <c r="G291" s="95"/>
      <c r="H291" s="77"/>
    </row>
    <row r="292" spans="1:8" ht="13.5" customHeight="1" x14ac:dyDescent="0.3">
      <c r="A292" s="23"/>
      <c r="B292" s="23"/>
      <c r="C292" s="9"/>
      <c r="D292" s="114">
        <v>1</v>
      </c>
      <c r="E292" s="114">
        <v>1</v>
      </c>
      <c r="F292" s="78">
        <f>D292*E292</f>
        <v>1</v>
      </c>
      <c r="G292" s="114">
        <v>23.32</v>
      </c>
      <c r="H292" s="78">
        <f>F292*G292</f>
        <v>23.32</v>
      </c>
    </row>
    <row r="293" spans="1:8" ht="13.5" customHeight="1" x14ac:dyDescent="0.3">
      <c r="A293" s="23"/>
      <c r="B293" s="23"/>
      <c r="C293" s="8"/>
      <c r="D293" s="95"/>
      <c r="E293" s="95"/>
      <c r="F293" s="77"/>
      <c r="G293" s="95"/>
      <c r="H293" s="77"/>
    </row>
    <row r="294" spans="1:8" ht="13.5" customHeight="1" x14ac:dyDescent="0.3">
      <c r="A294" s="23" t="s">
        <v>193</v>
      </c>
      <c r="B294" s="23" t="s">
        <v>16</v>
      </c>
      <c r="C294" s="9" t="s">
        <v>36</v>
      </c>
      <c r="D294" s="95"/>
      <c r="E294" s="95"/>
      <c r="F294" s="77"/>
      <c r="G294" s="95"/>
      <c r="H294" s="77"/>
    </row>
    <row r="295" spans="1:8" ht="25.5" x14ac:dyDescent="0.3">
      <c r="A295" s="23"/>
      <c r="B295" s="23"/>
      <c r="C295" s="8" t="s">
        <v>208</v>
      </c>
      <c r="D295" s="95"/>
      <c r="E295" s="95"/>
      <c r="F295" s="77"/>
      <c r="G295" s="95"/>
      <c r="H295" s="77"/>
    </row>
    <row r="296" spans="1:8" ht="13.5" customHeight="1" x14ac:dyDescent="0.3">
      <c r="A296" s="23"/>
      <c r="B296" s="23"/>
      <c r="C296" s="8"/>
      <c r="D296" s="114">
        <v>1</v>
      </c>
      <c r="E296" s="114">
        <v>1</v>
      </c>
      <c r="F296" s="78">
        <f>D296*E296</f>
        <v>1</v>
      </c>
      <c r="G296" s="114">
        <v>69.599999999999994</v>
      </c>
      <c r="H296" s="78">
        <f>F296*G296</f>
        <v>69.599999999999994</v>
      </c>
    </row>
    <row r="297" spans="1:8" ht="13.5" customHeight="1" x14ac:dyDescent="0.3">
      <c r="A297" s="23"/>
      <c r="B297" s="23"/>
      <c r="C297" s="8"/>
      <c r="D297" s="95"/>
      <c r="E297" s="95"/>
      <c r="F297" s="77"/>
      <c r="G297" s="95"/>
      <c r="H297" s="77"/>
    </row>
    <row r="298" spans="1:8" ht="13.5" customHeight="1" x14ac:dyDescent="0.3">
      <c r="A298" s="23" t="s">
        <v>194</v>
      </c>
      <c r="B298" s="23" t="s">
        <v>16</v>
      </c>
      <c r="C298" s="9" t="s">
        <v>42</v>
      </c>
      <c r="D298" s="95"/>
      <c r="E298" s="95"/>
      <c r="F298" s="77"/>
      <c r="G298" s="95"/>
      <c r="H298" s="77"/>
    </row>
    <row r="299" spans="1:8" ht="28.5" customHeight="1" x14ac:dyDescent="0.3">
      <c r="A299" s="23"/>
      <c r="B299" s="23"/>
      <c r="C299" s="8" t="s">
        <v>209</v>
      </c>
      <c r="D299" s="95"/>
      <c r="E299" s="95"/>
      <c r="F299" s="77"/>
      <c r="G299" s="95"/>
      <c r="H299" s="77"/>
    </row>
    <row r="300" spans="1:8" ht="13.5" customHeight="1" x14ac:dyDescent="0.3">
      <c r="A300" s="23"/>
      <c r="B300" s="23"/>
      <c r="C300" s="9"/>
      <c r="D300" s="114">
        <v>1</v>
      </c>
      <c r="E300" s="114">
        <v>1</v>
      </c>
      <c r="F300" s="78">
        <f>D300*E300</f>
        <v>1</v>
      </c>
      <c r="G300" s="114">
        <v>48.92</v>
      </c>
      <c r="H300" s="78">
        <f>F300*G300</f>
        <v>48.92</v>
      </c>
    </row>
    <row r="301" spans="1:8" ht="13.5" customHeight="1" x14ac:dyDescent="0.3">
      <c r="A301" s="23"/>
      <c r="B301" s="23"/>
      <c r="C301" s="9"/>
      <c r="D301" s="132"/>
      <c r="E301" s="132"/>
      <c r="F301" s="130"/>
      <c r="G301" s="131"/>
      <c r="H301" s="130"/>
    </row>
    <row r="302" spans="1:8" ht="13.5" customHeight="1" x14ac:dyDescent="0.3">
      <c r="A302" s="23" t="s">
        <v>195</v>
      </c>
      <c r="B302" s="23" t="s">
        <v>16</v>
      </c>
      <c r="C302" s="9" t="s">
        <v>103</v>
      </c>
      <c r="D302" s="95"/>
      <c r="E302" s="95"/>
      <c r="F302" s="77"/>
      <c r="G302" s="95"/>
      <c r="H302" s="77"/>
    </row>
    <row r="303" spans="1:8" x14ac:dyDescent="0.3">
      <c r="A303" s="23"/>
      <c r="B303" s="23"/>
      <c r="C303" s="10" t="s">
        <v>233</v>
      </c>
      <c r="D303" s="95"/>
      <c r="E303" s="95"/>
      <c r="F303" s="77"/>
      <c r="G303" s="95"/>
      <c r="H303" s="77"/>
    </row>
    <row r="304" spans="1:8" ht="13.5" customHeight="1" x14ac:dyDescent="0.3">
      <c r="A304" s="23"/>
      <c r="B304" s="23"/>
      <c r="C304" s="9"/>
      <c r="D304" s="114">
        <v>1</v>
      </c>
      <c r="E304" s="114">
        <v>1</v>
      </c>
      <c r="F304" s="78">
        <f>D304*E304</f>
        <v>1</v>
      </c>
      <c r="G304" s="114">
        <v>180</v>
      </c>
      <c r="H304" s="78">
        <f>F304*G304</f>
        <v>180</v>
      </c>
    </row>
    <row r="305" spans="1:8" ht="13.5" customHeight="1" x14ac:dyDescent="0.3">
      <c r="A305" s="23"/>
      <c r="B305" s="23"/>
      <c r="C305" s="9"/>
      <c r="D305" s="132"/>
      <c r="E305" s="132"/>
      <c r="F305" s="130"/>
      <c r="G305" s="131"/>
      <c r="H305" s="130"/>
    </row>
    <row r="306" spans="1:8" ht="13.5" customHeight="1" x14ac:dyDescent="0.3">
      <c r="A306" s="23" t="s">
        <v>229</v>
      </c>
      <c r="B306" s="23" t="s">
        <v>16</v>
      </c>
      <c r="C306" s="9" t="s">
        <v>210</v>
      </c>
      <c r="D306" s="95"/>
      <c r="E306" s="95"/>
      <c r="F306" s="77"/>
      <c r="G306" s="95"/>
      <c r="H306" s="77"/>
    </row>
    <row r="307" spans="1:8" x14ac:dyDescent="0.3">
      <c r="A307" s="23"/>
      <c r="B307" s="23"/>
      <c r="C307" s="10" t="s">
        <v>233</v>
      </c>
      <c r="D307" s="95"/>
      <c r="E307" s="95"/>
      <c r="F307" s="77"/>
      <c r="G307" s="95"/>
      <c r="H307" s="77"/>
    </row>
    <row r="308" spans="1:8" ht="13.5" customHeight="1" x14ac:dyDescent="0.3">
      <c r="A308" s="23"/>
      <c r="B308" s="23"/>
      <c r="C308" s="9"/>
      <c r="D308" s="114">
        <v>2</v>
      </c>
      <c r="E308" s="114">
        <v>1</v>
      </c>
      <c r="F308" s="78">
        <f>D308*E308</f>
        <v>2</v>
      </c>
      <c r="G308" s="114">
        <v>44.64</v>
      </c>
      <c r="H308" s="78">
        <f>F308*G308</f>
        <v>89.28</v>
      </c>
    </row>
    <row r="309" spans="1:8" ht="13.5" customHeight="1" x14ac:dyDescent="0.3">
      <c r="A309" s="23"/>
      <c r="B309" s="23"/>
      <c r="C309" s="9"/>
      <c r="D309" s="132"/>
      <c r="E309" s="132"/>
      <c r="F309" s="130"/>
      <c r="G309" s="131"/>
      <c r="H309" s="130"/>
    </row>
    <row r="310" spans="1:8" ht="13.5" customHeight="1" x14ac:dyDescent="0.3">
      <c r="A310" s="23" t="s">
        <v>230</v>
      </c>
      <c r="B310" s="23" t="s">
        <v>16</v>
      </c>
      <c r="C310" s="9" t="s">
        <v>211</v>
      </c>
      <c r="D310" s="95"/>
      <c r="E310" s="95"/>
      <c r="F310" s="77"/>
      <c r="G310" s="95"/>
      <c r="H310" s="77"/>
    </row>
    <row r="311" spans="1:8" ht="13.5" customHeight="1" x14ac:dyDescent="0.3">
      <c r="A311" s="23"/>
      <c r="B311" s="23"/>
      <c r="C311" s="10" t="s">
        <v>233</v>
      </c>
      <c r="D311" s="95"/>
      <c r="E311" s="95"/>
      <c r="F311" s="77"/>
      <c r="G311" s="95"/>
      <c r="H311" s="77"/>
    </row>
    <row r="312" spans="1:8" ht="13.5" customHeight="1" x14ac:dyDescent="0.3">
      <c r="A312" s="23"/>
      <c r="B312" s="23"/>
      <c r="C312" s="8"/>
      <c r="D312" s="95"/>
      <c r="E312" s="95"/>
      <c r="F312" s="77"/>
      <c r="G312" s="95"/>
      <c r="H312" s="77"/>
    </row>
    <row r="313" spans="1:8" ht="13.5" customHeight="1" x14ac:dyDescent="0.3">
      <c r="A313" s="23"/>
      <c r="B313" s="23"/>
      <c r="C313" s="9"/>
      <c r="D313" s="114">
        <v>1</v>
      </c>
      <c r="E313" s="114">
        <v>1</v>
      </c>
      <c r="F313" s="78">
        <f>D313*E313</f>
        <v>1</v>
      </c>
      <c r="G313" s="114">
        <v>121.87</v>
      </c>
      <c r="H313" s="78">
        <f>F313*G313</f>
        <v>121.87</v>
      </c>
    </row>
    <row r="314" spans="1:8" ht="13.5" customHeight="1" x14ac:dyDescent="0.3">
      <c r="A314" s="23"/>
      <c r="B314" s="23"/>
      <c r="C314" s="9"/>
      <c r="D314" s="132"/>
      <c r="E314" s="132"/>
      <c r="F314" s="130"/>
      <c r="G314" s="132"/>
      <c r="H314" s="130"/>
    </row>
    <row r="315" spans="1:8" ht="13.5" customHeight="1" x14ac:dyDescent="0.3">
      <c r="A315" s="23" t="s">
        <v>231</v>
      </c>
      <c r="B315" s="23" t="s">
        <v>16</v>
      </c>
      <c r="C315" s="9" t="s">
        <v>223</v>
      </c>
      <c r="D315" s="95"/>
      <c r="E315" s="95"/>
      <c r="F315" s="77"/>
      <c r="G315" s="95"/>
      <c r="H315" s="77"/>
    </row>
    <row r="316" spans="1:8" x14ac:dyDescent="0.3">
      <c r="A316" s="23"/>
      <c r="B316" s="23"/>
      <c r="C316" s="10" t="s">
        <v>233</v>
      </c>
      <c r="D316" s="95"/>
      <c r="E316" s="95"/>
      <c r="F316" s="77"/>
      <c r="G316" s="95"/>
      <c r="H316" s="77"/>
    </row>
    <row r="317" spans="1:8" ht="13.5" customHeight="1" x14ac:dyDescent="0.3">
      <c r="A317" s="23"/>
      <c r="B317" s="23"/>
      <c r="C317" s="7"/>
      <c r="D317" s="114">
        <v>2</v>
      </c>
      <c r="E317" s="114">
        <v>1</v>
      </c>
      <c r="F317" s="78">
        <f>D317*E317</f>
        <v>2</v>
      </c>
      <c r="G317" s="114">
        <v>201.41</v>
      </c>
      <c r="H317" s="78">
        <f>F317*G317</f>
        <v>402.82</v>
      </c>
    </row>
    <row r="318" spans="1:8" ht="13.5" customHeight="1" x14ac:dyDescent="0.3">
      <c r="A318" s="23"/>
      <c r="B318" s="23"/>
      <c r="C318" s="9"/>
      <c r="D318" s="132"/>
      <c r="E318" s="132"/>
      <c r="F318" s="130"/>
      <c r="G318" s="131"/>
      <c r="H318" s="130"/>
    </row>
    <row r="319" spans="1:8" ht="13.5" customHeight="1" x14ac:dyDescent="0.3">
      <c r="A319" s="22" t="s">
        <v>232</v>
      </c>
      <c r="B319" s="22" t="s">
        <v>16</v>
      </c>
      <c r="C319" s="28" t="s">
        <v>213</v>
      </c>
      <c r="D319" s="112"/>
      <c r="E319" s="112"/>
      <c r="F319" s="80"/>
      <c r="G319" s="112"/>
      <c r="H319" s="80"/>
    </row>
    <row r="320" spans="1:8" x14ac:dyDescent="0.3">
      <c r="A320" s="22"/>
      <c r="B320" s="22"/>
      <c r="C320" s="10" t="s">
        <v>212</v>
      </c>
      <c r="D320" s="112"/>
      <c r="E320" s="112"/>
      <c r="F320" s="80"/>
      <c r="G320" s="112"/>
      <c r="H320" s="80"/>
    </row>
    <row r="321" spans="1:8" ht="13.5" customHeight="1" x14ac:dyDescent="0.3">
      <c r="A321" s="54"/>
      <c r="B321" s="54"/>
      <c r="C321" s="61"/>
      <c r="D321" s="114">
        <v>1</v>
      </c>
      <c r="E321" s="114">
        <v>1</v>
      </c>
      <c r="F321" s="78">
        <f>D321*E321</f>
        <v>1</v>
      </c>
      <c r="G321" s="114">
        <v>6.33</v>
      </c>
      <c r="H321" s="78">
        <f>F321*G321</f>
        <v>6.33</v>
      </c>
    </row>
    <row r="322" spans="1:8" ht="13.5" customHeight="1" thickBot="1" x14ac:dyDescent="0.35">
      <c r="D322" s="117"/>
      <c r="E322" s="117"/>
      <c r="F322" s="118"/>
      <c r="G322" s="74" t="s">
        <v>69</v>
      </c>
      <c r="H322" s="74">
        <f>SUM(H278:H321)</f>
        <v>1270.23</v>
      </c>
    </row>
    <row r="323" spans="1:8" ht="13.5" customHeight="1" x14ac:dyDescent="0.3"/>
    <row r="324" spans="1:8" ht="15.75" customHeight="1" x14ac:dyDescent="0.3">
      <c r="A324" s="15" t="s">
        <v>98</v>
      </c>
      <c r="B324" s="127" t="s">
        <v>86</v>
      </c>
      <c r="C324" s="127"/>
      <c r="D324" s="125"/>
      <c r="E324" s="125"/>
      <c r="F324" s="125"/>
      <c r="G324" s="125"/>
      <c r="H324" s="125"/>
    </row>
    <row r="325" spans="1:8" ht="38.25" x14ac:dyDescent="0.3">
      <c r="A325" s="126" t="s">
        <v>2</v>
      </c>
      <c r="B325" s="126" t="s">
        <v>3</v>
      </c>
      <c r="C325" s="20" t="s">
        <v>4</v>
      </c>
      <c r="D325" s="33" t="s">
        <v>20</v>
      </c>
      <c r="E325" s="33"/>
      <c r="F325" s="34"/>
      <c r="G325" s="33" t="s">
        <v>5</v>
      </c>
      <c r="H325" s="34" t="s">
        <v>12</v>
      </c>
    </row>
    <row r="326" spans="1:8" ht="12.75" customHeight="1" x14ac:dyDescent="0.3">
      <c r="A326" s="23"/>
      <c r="B326" s="23"/>
      <c r="C326" s="8"/>
      <c r="D326" s="95"/>
      <c r="E326" s="95"/>
      <c r="F326" s="77"/>
      <c r="G326" s="95"/>
      <c r="H326" s="77"/>
    </row>
    <row r="327" spans="1:8" ht="12.75" customHeight="1" x14ac:dyDescent="0.3">
      <c r="A327" s="23" t="s">
        <v>234</v>
      </c>
      <c r="B327" s="23" t="s">
        <v>16</v>
      </c>
      <c r="C327" s="9" t="s">
        <v>105</v>
      </c>
      <c r="D327" s="95"/>
      <c r="E327" s="95"/>
      <c r="F327" s="77"/>
      <c r="G327" s="95"/>
      <c r="H327" s="77"/>
    </row>
    <row r="328" spans="1:8" ht="27" customHeight="1" x14ac:dyDescent="0.3">
      <c r="A328" s="23"/>
      <c r="B328" s="23"/>
      <c r="C328" s="8" t="s">
        <v>215</v>
      </c>
      <c r="D328" s="95"/>
      <c r="E328" s="95"/>
      <c r="F328" s="77"/>
      <c r="G328" s="95"/>
      <c r="H328" s="77"/>
    </row>
    <row r="329" spans="1:8" ht="12.75" customHeight="1" x14ac:dyDescent="0.3">
      <c r="A329" s="23"/>
      <c r="B329" s="23"/>
      <c r="C329" s="9"/>
      <c r="D329" s="114">
        <v>25.75</v>
      </c>
      <c r="E329" s="114">
        <v>1</v>
      </c>
      <c r="F329" s="78">
        <f>D329*E329</f>
        <v>25.75</v>
      </c>
      <c r="G329" s="114">
        <v>6.15</v>
      </c>
      <c r="H329" s="78">
        <f>F329*G329</f>
        <v>158.36250000000001</v>
      </c>
    </row>
    <row r="330" spans="1:8" ht="12.75" customHeight="1" x14ac:dyDescent="0.3">
      <c r="A330" s="23"/>
      <c r="B330" s="23"/>
      <c r="C330" s="8"/>
      <c r="D330" s="95"/>
      <c r="E330" s="95"/>
      <c r="F330" s="77"/>
      <c r="G330" s="95"/>
      <c r="H330" s="77"/>
    </row>
    <row r="331" spans="1:8" ht="12.75" customHeight="1" x14ac:dyDescent="0.3">
      <c r="A331" s="23" t="s">
        <v>196</v>
      </c>
      <c r="B331" s="23" t="s">
        <v>16</v>
      </c>
      <c r="C331" s="9" t="s">
        <v>106</v>
      </c>
      <c r="D331" s="95"/>
      <c r="E331" s="95"/>
      <c r="F331" s="77"/>
      <c r="G331" s="95"/>
      <c r="H331" s="77"/>
    </row>
    <row r="332" spans="1:8" ht="33.75" customHeight="1" x14ac:dyDescent="0.3">
      <c r="A332" s="23"/>
      <c r="B332" s="23"/>
      <c r="C332" s="8" t="s">
        <v>214</v>
      </c>
      <c r="D332" s="95"/>
      <c r="E332" s="95"/>
      <c r="F332" s="77"/>
      <c r="G332" s="95"/>
      <c r="H332" s="77"/>
    </row>
    <row r="333" spans="1:8" ht="12.75" customHeight="1" x14ac:dyDescent="0.3">
      <c r="A333" s="23"/>
      <c r="B333" s="23"/>
      <c r="C333" s="9"/>
      <c r="D333" s="114">
        <v>8.3000000000000007</v>
      </c>
      <c r="E333" s="114">
        <v>2</v>
      </c>
      <c r="F333" s="78">
        <f>D333*E333</f>
        <v>16.600000000000001</v>
      </c>
      <c r="G333" s="114">
        <v>6.15</v>
      </c>
      <c r="H333" s="78">
        <f>F333*G333</f>
        <v>102.09000000000002</v>
      </c>
    </row>
    <row r="334" spans="1:8" ht="12.75" customHeight="1" thickBot="1" x14ac:dyDescent="0.35">
      <c r="D334" s="117"/>
      <c r="E334" s="117"/>
      <c r="F334" s="118"/>
      <c r="G334" s="74" t="s">
        <v>69</v>
      </c>
      <c r="H334" s="74">
        <f>SUM(H326:H333)</f>
        <v>260.45250000000004</v>
      </c>
    </row>
    <row r="335" spans="1:8" x14ac:dyDescent="0.3">
      <c r="C335" s="12"/>
    </row>
    <row r="337" spans="2:8" x14ac:dyDescent="0.3">
      <c r="B337" s="119" t="s">
        <v>226</v>
      </c>
      <c r="C337" s="120"/>
      <c r="D337" s="120"/>
      <c r="E337" s="120"/>
      <c r="F337" s="120"/>
      <c r="G337" s="120"/>
      <c r="H337" s="120"/>
    </row>
    <row r="338" spans="2:8" x14ac:dyDescent="0.3">
      <c r="B338" s="121" t="s">
        <v>227</v>
      </c>
      <c r="C338" s="121"/>
      <c r="D338" s="121"/>
      <c r="E338" s="121"/>
      <c r="F338" s="121"/>
      <c r="G338" s="121"/>
      <c r="H338" s="121"/>
    </row>
    <row r="339" spans="2:8" x14ac:dyDescent="0.3">
      <c r="B339" s="122" t="s">
        <v>6</v>
      </c>
      <c r="C339" s="123" t="s">
        <v>0</v>
      </c>
      <c r="D339" s="123"/>
      <c r="E339" s="123"/>
      <c r="F339" s="123"/>
      <c r="G339" s="123"/>
      <c r="H339" s="124">
        <f>H66</f>
        <v>2941.4872</v>
      </c>
    </row>
    <row r="340" spans="2:8" x14ac:dyDescent="0.3">
      <c r="B340" s="122" t="s">
        <v>7</v>
      </c>
      <c r="C340" s="123" t="s">
        <v>94</v>
      </c>
      <c r="D340" s="123"/>
      <c r="E340" s="123"/>
      <c r="F340" s="123"/>
      <c r="G340" s="123"/>
      <c r="H340" s="124">
        <f>H98</f>
        <v>1528.5921000000001</v>
      </c>
    </row>
    <row r="341" spans="2:8" x14ac:dyDescent="0.3">
      <c r="B341" s="122" t="s">
        <v>8</v>
      </c>
      <c r="C341" s="123" t="s">
        <v>93</v>
      </c>
      <c r="D341" s="123"/>
      <c r="E341" s="123"/>
      <c r="F341" s="123"/>
      <c r="G341" s="123"/>
      <c r="H341" s="124">
        <f>H131</f>
        <v>3310.2906499999999</v>
      </c>
    </row>
    <row r="342" spans="2:8" x14ac:dyDescent="0.3">
      <c r="B342" s="122" t="s">
        <v>9</v>
      </c>
      <c r="C342" s="123" t="s">
        <v>96</v>
      </c>
      <c r="D342" s="123"/>
      <c r="E342" s="123"/>
      <c r="F342" s="123"/>
      <c r="G342" s="123"/>
      <c r="H342" s="124">
        <f>H159</f>
        <v>1457.48</v>
      </c>
    </row>
    <row r="343" spans="2:8" x14ac:dyDescent="0.3">
      <c r="B343" s="122" t="s">
        <v>10</v>
      </c>
      <c r="C343" s="123" t="s">
        <v>29</v>
      </c>
      <c r="D343" s="123"/>
      <c r="E343" s="123"/>
      <c r="F343" s="123"/>
      <c r="G343" s="123"/>
      <c r="H343" s="124">
        <f>H185</f>
        <v>921.35</v>
      </c>
    </row>
    <row r="344" spans="2:8" x14ac:dyDescent="0.3">
      <c r="B344" s="122" t="s">
        <v>11</v>
      </c>
      <c r="C344" s="123" t="s">
        <v>1</v>
      </c>
      <c r="D344" s="123"/>
      <c r="E344" s="123"/>
      <c r="F344" s="123"/>
      <c r="G344" s="123"/>
      <c r="H344" s="124">
        <f>H246</f>
        <v>2049.1219999999998</v>
      </c>
    </row>
    <row r="345" spans="2:8" x14ac:dyDescent="0.3">
      <c r="B345" s="122" t="s">
        <v>31</v>
      </c>
      <c r="C345" s="123" t="s">
        <v>30</v>
      </c>
      <c r="D345" s="123"/>
      <c r="E345" s="123"/>
      <c r="F345" s="123"/>
      <c r="G345" s="123"/>
      <c r="H345" s="124">
        <f>H274</f>
        <v>1285.27</v>
      </c>
    </row>
    <row r="346" spans="2:8" x14ac:dyDescent="0.3">
      <c r="B346" s="122" t="s">
        <v>97</v>
      </c>
      <c r="C346" s="123" t="s">
        <v>37</v>
      </c>
      <c r="D346" s="123"/>
      <c r="E346" s="123"/>
      <c r="F346" s="123"/>
      <c r="G346" s="123"/>
      <c r="H346" s="124">
        <f>H322</f>
        <v>1270.23</v>
      </c>
    </row>
    <row r="347" spans="2:8" x14ac:dyDescent="0.3">
      <c r="B347" s="122" t="s">
        <v>98</v>
      </c>
      <c r="C347" s="123" t="s">
        <v>86</v>
      </c>
      <c r="D347" s="123"/>
      <c r="E347" s="123"/>
      <c r="F347" s="123"/>
      <c r="G347" s="123"/>
      <c r="H347" s="124">
        <f>H334</f>
        <v>260.45250000000004</v>
      </c>
    </row>
    <row r="348" spans="2:8" x14ac:dyDescent="0.3">
      <c r="B348"/>
      <c r="C348"/>
      <c r="D348" s="169"/>
      <c r="E348" s="169"/>
      <c r="F348" s="169"/>
      <c r="G348" s="169"/>
      <c r="H348" s="169"/>
    </row>
    <row r="349" spans="2:8" ht="17.25" thickBot="1" x14ac:dyDescent="0.35">
      <c r="B349"/>
      <c r="C349" s="1" t="s">
        <v>228</v>
      </c>
      <c r="D349" s="117"/>
      <c r="E349" s="117"/>
      <c r="F349" s="118"/>
      <c r="G349" s="74"/>
      <c r="H349" s="170">
        <f>SUM(H339:H348)</f>
        <v>15024.274449999999</v>
      </c>
    </row>
    <row r="350" spans="2:8" x14ac:dyDescent="0.3">
      <c r="D350" s="171">
        <v>0.06</v>
      </c>
      <c r="H350" s="124">
        <f>H349*D350</f>
        <v>901.45646699999986</v>
      </c>
    </row>
    <row r="351" spans="2:8" x14ac:dyDescent="0.3">
      <c r="D351" s="171">
        <v>0.13</v>
      </c>
      <c r="H351" s="124">
        <f>H349*D351</f>
        <v>1953.1556785</v>
      </c>
    </row>
    <row r="352" spans="2:8" ht="17.25" thickBot="1" x14ac:dyDescent="0.35">
      <c r="C352" s="1" t="s">
        <v>268</v>
      </c>
      <c r="D352" s="117"/>
      <c r="E352" s="117"/>
      <c r="F352" s="118"/>
      <c r="G352" s="74"/>
      <c r="H352" s="170">
        <f>SUM(H349:H351)</f>
        <v>17878.8865955</v>
      </c>
    </row>
  </sheetData>
  <mergeCells count="10">
    <mergeCell ref="B187:C187"/>
    <mergeCell ref="B248:C248"/>
    <mergeCell ref="B276:C276"/>
    <mergeCell ref="B324:C324"/>
    <mergeCell ref="B1:C1"/>
    <mergeCell ref="D2:E2"/>
    <mergeCell ref="B69:C69"/>
    <mergeCell ref="B101:C101"/>
    <mergeCell ref="B134:C134"/>
    <mergeCell ref="B162:C162"/>
  </mergeCells>
  <pageMargins left="0.7" right="0.7" top="0.75" bottom="0.75" header="0.3" footer="0.3"/>
  <pageSetup paperSize="9" scale="70" orientation="portrait" r:id="rId1"/>
  <rowBreaks count="8" manualBreakCount="8">
    <brk id="68" max="7" man="1"/>
    <brk id="100" max="7" man="1"/>
    <brk id="133" max="7" man="1"/>
    <brk id="161" max="7" man="1"/>
    <brk id="186" max="7" man="1"/>
    <brk id="247" max="7" man="1"/>
    <brk id="275" max="7" man="1"/>
    <brk id="323" max="7"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CB7F9-903F-47F3-988E-D20A24D89938}">
  <dimension ref="A1:K339"/>
  <sheetViews>
    <sheetView topLeftCell="A316" zoomScaleNormal="100" workbookViewId="0">
      <selection activeCell="H342" sqref="H342"/>
    </sheetView>
  </sheetViews>
  <sheetFormatPr baseColWidth="10" defaultRowHeight="16.5" x14ac:dyDescent="0.3"/>
  <cols>
    <col min="1" max="1" width="5.5703125" style="62" bestFit="1" customWidth="1"/>
    <col min="2" max="2" width="3.7109375" style="62" bestFit="1" customWidth="1"/>
    <col min="3" max="3" width="70.7109375" style="2" customWidth="1"/>
    <col min="4" max="4" width="6" style="2" bestFit="1" customWidth="1"/>
    <col min="5" max="5" width="5.7109375" style="2" customWidth="1"/>
    <col min="6" max="6" width="5.7109375" style="63" customWidth="1"/>
    <col min="7" max="7" width="8.7109375" style="2" customWidth="1"/>
    <col min="8" max="8" width="8.7109375" style="63" customWidth="1"/>
    <col min="9" max="16384" width="11.42578125" style="2"/>
  </cols>
  <sheetData>
    <row r="1" spans="1:8" s="17" customFormat="1" ht="18" customHeight="1" x14ac:dyDescent="0.25">
      <c r="A1" s="15" t="s">
        <v>6</v>
      </c>
      <c r="B1" s="129" t="s">
        <v>0</v>
      </c>
      <c r="C1" s="129"/>
      <c r="D1" s="125"/>
      <c r="E1" s="125"/>
      <c r="F1" s="125"/>
      <c r="G1" s="125"/>
      <c r="H1" s="125"/>
    </row>
    <row r="2" spans="1:8" s="8" customFormat="1" ht="38.25" customHeight="1" x14ac:dyDescent="0.25">
      <c r="A2" s="126" t="s">
        <v>2</v>
      </c>
      <c r="B2" s="126" t="s">
        <v>3</v>
      </c>
      <c r="C2" s="20" t="s">
        <v>4</v>
      </c>
      <c r="D2" s="128" t="s">
        <v>20</v>
      </c>
      <c r="E2" s="128"/>
      <c r="F2" s="21" t="s">
        <v>69</v>
      </c>
      <c r="G2" s="126" t="s">
        <v>5</v>
      </c>
      <c r="H2" s="21" t="s">
        <v>12</v>
      </c>
    </row>
    <row r="3" spans="1:8" s="8" customFormat="1" ht="12.75" x14ac:dyDescent="0.25">
      <c r="A3" s="22" t="s">
        <v>13</v>
      </c>
      <c r="B3" s="23" t="s">
        <v>23</v>
      </c>
      <c r="C3" s="9" t="s">
        <v>56</v>
      </c>
      <c r="D3" s="132"/>
      <c r="E3" s="132"/>
      <c r="F3" s="130"/>
      <c r="G3" s="132"/>
      <c r="H3" s="130"/>
    </row>
    <row r="4" spans="1:8" s="8" customFormat="1" ht="105.75" customHeight="1" x14ac:dyDescent="0.25">
      <c r="A4" s="22"/>
      <c r="B4" s="23"/>
      <c r="C4" s="3" t="s">
        <v>57</v>
      </c>
      <c r="D4" s="95"/>
      <c r="E4" s="95"/>
      <c r="F4" s="77"/>
      <c r="G4" s="95"/>
      <c r="H4" s="77"/>
    </row>
    <row r="5" spans="1:8" s="8" customFormat="1" ht="12.75" x14ac:dyDescent="0.25">
      <c r="A5" s="22"/>
      <c r="B5" s="23"/>
      <c r="D5" s="84">
        <v>11.22</v>
      </c>
      <c r="E5" s="84">
        <v>1</v>
      </c>
      <c r="F5" s="75">
        <f>D5*E5</f>
        <v>11.22</v>
      </c>
      <c r="G5" s="84">
        <f>125/5</f>
        <v>25</v>
      </c>
      <c r="H5" s="75">
        <f>F5*G5</f>
        <v>280.5</v>
      </c>
    </row>
    <row r="6" spans="1:8" s="8" customFormat="1" ht="12.75" x14ac:dyDescent="0.25">
      <c r="A6" s="10"/>
      <c r="B6" s="23"/>
      <c r="D6" s="95"/>
      <c r="E6" s="95"/>
      <c r="F6" s="77"/>
      <c r="G6" s="95"/>
      <c r="H6" s="77"/>
    </row>
    <row r="7" spans="1:8" s="8" customFormat="1" ht="12.75" x14ac:dyDescent="0.25">
      <c r="A7" s="22" t="s">
        <v>15</v>
      </c>
      <c r="B7" s="23" t="s">
        <v>16</v>
      </c>
      <c r="C7" s="28" t="s">
        <v>58</v>
      </c>
      <c r="D7" s="132"/>
      <c r="E7" s="132"/>
      <c r="F7" s="130"/>
      <c r="G7" s="132"/>
      <c r="H7" s="130"/>
    </row>
    <row r="8" spans="1:8" s="8" customFormat="1" ht="25.5" x14ac:dyDescent="0.25">
      <c r="A8" s="22"/>
      <c r="B8" s="23"/>
      <c r="C8" s="8" t="s">
        <v>62</v>
      </c>
      <c r="D8" s="95"/>
      <c r="E8" s="95"/>
      <c r="F8" s="77"/>
      <c r="G8" s="95"/>
      <c r="H8" s="77"/>
    </row>
    <row r="9" spans="1:8" s="8" customFormat="1" ht="12.75" x14ac:dyDescent="0.25">
      <c r="A9" s="22"/>
      <c r="B9" s="23"/>
      <c r="D9" s="84">
        <v>3</v>
      </c>
      <c r="E9" s="84">
        <v>1</v>
      </c>
      <c r="F9" s="75">
        <f>D9*E9</f>
        <v>3</v>
      </c>
      <c r="G9" s="84">
        <v>188.37</v>
      </c>
      <c r="H9" s="75">
        <f>F9*G9</f>
        <v>565.11</v>
      </c>
    </row>
    <row r="10" spans="1:8" s="8" customFormat="1" ht="12.75" x14ac:dyDescent="0.25">
      <c r="A10" s="10"/>
      <c r="B10" s="23"/>
      <c r="D10" s="95"/>
      <c r="E10" s="95"/>
      <c r="F10" s="77"/>
      <c r="G10" s="95"/>
      <c r="H10" s="77"/>
    </row>
    <row r="11" spans="1:8" s="7" customFormat="1" ht="12.75" x14ac:dyDescent="0.25">
      <c r="B11" s="30"/>
      <c r="D11" s="167"/>
      <c r="E11" s="167"/>
      <c r="F11" s="166"/>
      <c r="G11" s="167"/>
      <c r="H11" s="166"/>
    </row>
    <row r="12" spans="1:8" s="8" customFormat="1" ht="12.75" x14ac:dyDescent="0.25">
      <c r="A12" s="22" t="s">
        <v>17</v>
      </c>
      <c r="B12" s="23" t="s">
        <v>23</v>
      </c>
      <c r="C12" s="9" t="s">
        <v>14</v>
      </c>
      <c r="D12" s="132"/>
      <c r="E12" s="132"/>
      <c r="F12" s="130"/>
      <c r="G12" s="132"/>
      <c r="H12" s="130"/>
    </row>
    <row r="13" spans="1:8" s="8" customFormat="1" ht="63.75" x14ac:dyDescent="0.25">
      <c r="A13" s="22"/>
      <c r="B13" s="23"/>
      <c r="C13" s="8" t="s">
        <v>113</v>
      </c>
      <c r="D13" s="132"/>
      <c r="E13" s="132"/>
      <c r="F13" s="130"/>
      <c r="G13" s="132"/>
      <c r="H13" s="130"/>
    </row>
    <row r="14" spans="1:8" s="8" customFormat="1" ht="12.75" x14ac:dyDescent="0.25">
      <c r="A14" s="22"/>
      <c r="B14" s="23"/>
      <c r="D14" s="84">
        <v>11.22</v>
      </c>
      <c r="E14" s="84">
        <v>1</v>
      </c>
      <c r="F14" s="75">
        <f>D14*E14</f>
        <v>11.22</v>
      </c>
      <c r="G14" s="84">
        <f>75/5</f>
        <v>15</v>
      </c>
      <c r="H14" s="75">
        <f>F14*G14</f>
        <v>168.3</v>
      </c>
    </row>
    <row r="15" spans="1:8" s="8" customFormat="1" ht="12.75" x14ac:dyDescent="0.25">
      <c r="A15" s="22"/>
      <c r="B15" s="23"/>
      <c r="D15" s="95"/>
      <c r="E15" s="95"/>
      <c r="F15" s="77"/>
      <c r="G15" s="95"/>
      <c r="H15" s="77"/>
    </row>
    <row r="16" spans="1:8" s="8" customFormat="1" ht="12.75" x14ac:dyDescent="0.25">
      <c r="A16" s="22" t="s">
        <v>19</v>
      </c>
      <c r="B16" s="23" t="s">
        <v>23</v>
      </c>
      <c r="C16" s="9" t="s">
        <v>224</v>
      </c>
      <c r="D16" s="132"/>
      <c r="E16" s="132"/>
      <c r="F16" s="130"/>
      <c r="G16" s="132"/>
      <c r="H16" s="130"/>
    </row>
    <row r="17" spans="1:8" s="8" customFormat="1" ht="51" x14ac:dyDescent="0.25">
      <c r="A17" s="22"/>
      <c r="B17" s="23"/>
      <c r="C17" s="8" t="s">
        <v>63</v>
      </c>
      <c r="D17" s="95"/>
      <c r="E17" s="95"/>
      <c r="F17" s="77"/>
      <c r="G17" s="95"/>
      <c r="H17" s="77"/>
    </row>
    <row r="18" spans="1:8" s="8" customFormat="1" ht="12.75" x14ac:dyDescent="0.25">
      <c r="A18" s="22"/>
      <c r="B18" s="23"/>
      <c r="D18" s="84">
        <v>11.22</v>
      </c>
      <c r="E18" s="84">
        <v>1</v>
      </c>
      <c r="F18" s="75">
        <f>D18*E18</f>
        <v>11.22</v>
      </c>
      <c r="G18" s="84">
        <v>45.7</v>
      </c>
      <c r="H18" s="75">
        <f>F18*G18</f>
        <v>512.75400000000002</v>
      </c>
    </row>
    <row r="19" spans="1:8" s="8" customFormat="1" ht="12.75" x14ac:dyDescent="0.25">
      <c r="A19" s="10"/>
      <c r="B19" s="23"/>
      <c r="D19" s="95"/>
      <c r="E19" s="95"/>
      <c r="F19" s="77"/>
      <c r="G19" s="95"/>
      <c r="H19" s="77"/>
    </row>
    <row r="20" spans="1:8" s="8" customFormat="1" ht="12.75" x14ac:dyDescent="0.25">
      <c r="A20" s="22" t="s">
        <v>21</v>
      </c>
      <c r="B20" s="23" t="s">
        <v>23</v>
      </c>
      <c r="C20" s="9" t="s">
        <v>59</v>
      </c>
      <c r="D20" s="132"/>
      <c r="E20" s="132"/>
      <c r="F20" s="130"/>
      <c r="G20" s="132"/>
      <c r="H20" s="130"/>
    </row>
    <row r="21" spans="1:8" s="8" customFormat="1" ht="111" customHeight="1" x14ac:dyDescent="0.25">
      <c r="A21" s="22"/>
      <c r="B21" s="23"/>
      <c r="C21" s="10" t="s">
        <v>64</v>
      </c>
      <c r="D21" s="95"/>
      <c r="E21" s="95"/>
      <c r="F21" s="77"/>
      <c r="G21" s="95"/>
      <c r="H21" s="77"/>
    </row>
    <row r="22" spans="1:8" s="8" customFormat="1" ht="12.75" x14ac:dyDescent="0.25">
      <c r="A22" s="22"/>
      <c r="B22" s="23"/>
      <c r="C22" s="7"/>
      <c r="D22" s="84">
        <v>11.22</v>
      </c>
      <c r="E22" s="84">
        <v>1</v>
      </c>
      <c r="F22" s="75">
        <f>D22*E22</f>
        <v>11.22</v>
      </c>
      <c r="G22" s="84">
        <v>31.45</v>
      </c>
      <c r="H22" s="75">
        <f>F22*G22</f>
        <v>352.86900000000003</v>
      </c>
    </row>
    <row r="23" spans="1:8" s="8" customFormat="1" ht="12.75" x14ac:dyDescent="0.25">
      <c r="A23" s="22"/>
      <c r="B23" s="23"/>
      <c r="D23" s="95"/>
      <c r="E23" s="95"/>
      <c r="F23" s="77"/>
      <c r="G23" s="95"/>
      <c r="H23" s="77"/>
    </row>
    <row r="24" spans="1:8" s="8" customFormat="1" ht="12.75" x14ac:dyDescent="0.25">
      <c r="A24" s="22" t="s">
        <v>22</v>
      </c>
      <c r="B24" s="23" t="s">
        <v>217</v>
      </c>
      <c r="C24" s="9" t="s">
        <v>18</v>
      </c>
      <c r="D24" s="132"/>
      <c r="E24" s="132"/>
      <c r="F24" s="130"/>
      <c r="G24" s="132"/>
      <c r="H24" s="130"/>
    </row>
    <row r="25" spans="1:8" s="8" customFormat="1" ht="25.5" x14ac:dyDescent="0.25">
      <c r="A25" s="22"/>
      <c r="B25" s="23"/>
      <c r="C25" s="8" t="s">
        <v>116</v>
      </c>
      <c r="D25" s="95"/>
      <c r="E25" s="95"/>
      <c r="F25" s="77"/>
      <c r="G25" s="95"/>
      <c r="H25" s="77"/>
    </row>
    <row r="26" spans="1:8" s="8" customFormat="1" ht="12.75" x14ac:dyDescent="0.25">
      <c r="A26" s="22"/>
      <c r="B26" s="23"/>
      <c r="D26" s="84">
        <v>5</v>
      </c>
      <c r="E26" s="84">
        <v>1</v>
      </c>
      <c r="F26" s="75">
        <f>D26*E26</f>
        <v>5</v>
      </c>
      <c r="G26" s="84">
        <v>14.29</v>
      </c>
      <c r="H26" s="75">
        <f>F26*G26</f>
        <v>71.449999999999989</v>
      </c>
    </row>
    <row r="27" spans="1:8" s="8" customFormat="1" ht="12" customHeight="1" x14ac:dyDescent="0.25">
      <c r="A27" s="22"/>
      <c r="B27" s="23"/>
      <c r="D27" s="95"/>
      <c r="E27" s="95"/>
      <c r="F27" s="77"/>
      <c r="G27" s="95"/>
      <c r="H27" s="77"/>
    </row>
    <row r="28" spans="1:8" s="10" customFormat="1" ht="12.75" x14ac:dyDescent="0.25">
      <c r="A28" s="22" t="s">
        <v>24</v>
      </c>
      <c r="B28" s="22" t="s">
        <v>23</v>
      </c>
      <c r="C28" s="28" t="s">
        <v>72</v>
      </c>
      <c r="D28" s="145"/>
      <c r="E28" s="145"/>
      <c r="F28" s="143"/>
      <c r="G28" s="145"/>
      <c r="H28" s="143"/>
    </row>
    <row r="29" spans="1:8" s="10" customFormat="1" ht="25.5" x14ac:dyDescent="0.25">
      <c r="A29" s="22"/>
      <c r="B29" s="22"/>
      <c r="C29" s="10" t="s">
        <v>74</v>
      </c>
      <c r="D29" s="112"/>
      <c r="E29" s="112"/>
      <c r="F29" s="80"/>
      <c r="G29" s="112"/>
      <c r="H29" s="80"/>
    </row>
    <row r="30" spans="1:8" s="10" customFormat="1" ht="12.75" x14ac:dyDescent="0.25">
      <c r="A30" s="22"/>
      <c r="B30" s="22"/>
      <c r="C30" s="7"/>
      <c r="D30" s="84">
        <v>11.22</v>
      </c>
      <c r="E30" s="84">
        <v>1</v>
      </c>
      <c r="F30" s="75">
        <f>D30*E30</f>
        <v>11.22</v>
      </c>
      <c r="G30" s="84">
        <v>8.08</v>
      </c>
      <c r="H30" s="75">
        <f>F30*G30</f>
        <v>90.657600000000002</v>
      </c>
    </row>
    <row r="31" spans="1:8" s="10" customFormat="1" ht="12.75" x14ac:dyDescent="0.25">
      <c r="A31" s="22"/>
      <c r="B31" s="22"/>
      <c r="D31" s="145"/>
      <c r="E31" s="145"/>
      <c r="F31" s="143"/>
      <c r="G31" s="145"/>
      <c r="H31" s="143"/>
    </row>
    <row r="32" spans="1:8" s="10" customFormat="1" ht="12.75" x14ac:dyDescent="0.25">
      <c r="A32" s="22" t="s">
        <v>25</v>
      </c>
      <c r="B32" s="22" t="s">
        <v>23</v>
      </c>
      <c r="C32" s="28" t="s">
        <v>73</v>
      </c>
      <c r="D32" s="145"/>
      <c r="E32" s="145"/>
      <c r="F32" s="143"/>
      <c r="G32" s="145"/>
      <c r="H32" s="143"/>
    </row>
    <row r="33" spans="1:8" s="10" customFormat="1" ht="45" customHeight="1" x14ac:dyDescent="0.25">
      <c r="A33" s="22"/>
      <c r="B33" s="22"/>
      <c r="C33" s="10" t="s">
        <v>115</v>
      </c>
      <c r="D33" s="112"/>
      <c r="E33" s="112"/>
      <c r="F33" s="80"/>
      <c r="G33" s="112"/>
      <c r="H33" s="80"/>
    </row>
    <row r="34" spans="1:8" s="10" customFormat="1" ht="13.5" customHeight="1" x14ac:dyDescent="0.25">
      <c r="A34" s="22"/>
      <c r="B34" s="22"/>
      <c r="C34" s="13" t="s">
        <v>219</v>
      </c>
      <c r="D34" s="112">
        <v>7.56</v>
      </c>
      <c r="E34" s="112">
        <v>1.4</v>
      </c>
      <c r="F34" s="130">
        <f>D34*E34</f>
        <v>10.584</v>
      </c>
      <c r="G34" s="112">
        <v>9.3000000000000007</v>
      </c>
      <c r="H34" s="130">
        <f>F34*G34</f>
        <v>98.431200000000004</v>
      </c>
    </row>
    <row r="35" spans="1:8" s="10" customFormat="1" ht="13.5" customHeight="1" x14ac:dyDescent="0.25">
      <c r="A35" s="22"/>
      <c r="B35" s="22"/>
      <c r="C35" s="13" t="s">
        <v>266</v>
      </c>
      <c r="D35" s="112">
        <v>10.42</v>
      </c>
      <c r="E35" s="112">
        <v>2.7</v>
      </c>
      <c r="F35" s="130">
        <f>D35*E35</f>
        <v>28.134</v>
      </c>
      <c r="G35" s="112">
        <v>9.3000000000000007</v>
      </c>
      <c r="H35" s="130">
        <f>F35*G35</f>
        <v>261.64620000000002</v>
      </c>
    </row>
    <row r="36" spans="1:8" s="10" customFormat="1" ht="12.75" x14ac:dyDescent="0.25">
      <c r="A36" s="22"/>
      <c r="B36" s="22"/>
      <c r="C36" s="13" t="s">
        <v>267</v>
      </c>
      <c r="D36" s="112">
        <f>3.58+3.54+0.56+0.25+0.54</f>
        <v>8.4699999999999989</v>
      </c>
      <c r="E36" s="112">
        <v>2.38</v>
      </c>
      <c r="F36" s="130">
        <f t="shared" ref="F36" si="0">D36*E36</f>
        <v>20.158599999999996</v>
      </c>
      <c r="G36" s="112">
        <v>9.3000000000000007</v>
      </c>
      <c r="H36" s="130">
        <f t="shared" ref="H36" si="1">F36*G36</f>
        <v>187.47497999999999</v>
      </c>
    </row>
    <row r="37" spans="1:8" s="10" customFormat="1" ht="12.75" x14ac:dyDescent="0.25">
      <c r="A37" s="22" t="s">
        <v>26</v>
      </c>
      <c r="B37" s="22" t="s">
        <v>23</v>
      </c>
      <c r="C37" s="28" t="s">
        <v>87</v>
      </c>
      <c r="D37" s="114"/>
      <c r="E37" s="84"/>
      <c r="F37" s="75"/>
      <c r="G37" s="84"/>
      <c r="H37" s="75">
        <f>H34+H36+H35</f>
        <v>547.55238000000008</v>
      </c>
    </row>
    <row r="38" spans="1:8" s="10" customFormat="1" ht="96.75" customHeight="1" x14ac:dyDescent="0.25">
      <c r="A38" s="22"/>
      <c r="B38" s="22"/>
      <c r="C38" s="10" t="s">
        <v>114</v>
      </c>
      <c r="D38" s="95"/>
      <c r="E38" s="95"/>
      <c r="F38" s="77"/>
      <c r="G38" s="95"/>
      <c r="H38" s="77"/>
    </row>
    <row r="39" spans="1:8" s="10" customFormat="1" ht="12.75" customHeight="1" x14ac:dyDescent="0.25">
      <c r="A39" s="22"/>
      <c r="B39" s="22"/>
      <c r="C39" s="13" t="s">
        <v>117</v>
      </c>
      <c r="D39" s="112">
        <v>0</v>
      </c>
      <c r="E39" s="112">
        <v>0</v>
      </c>
      <c r="F39" s="130">
        <f>D39*E39</f>
        <v>0</v>
      </c>
      <c r="G39" s="112">
        <v>5.86</v>
      </c>
      <c r="H39" s="130">
        <f>F39*G39</f>
        <v>0</v>
      </c>
    </row>
    <row r="40" spans="1:8" s="10" customFormat="1" ht="12.75" customHeight="1" x14ac:dyDescent="0.25">
      <c r="A40" s="22"/>
      <c r="B40" s="22"/>
      <c r="C40" s="13" t="s">
        <v>120</v>
      </c>
      <c r="D40" s="112">
        <v>0.83</v>
      </c>
      <c r="E40" s="112">
        <v>2.2400000000000002</v>
      </c>
      <c r="F40" s="130">
        <f t="shared" ref="F40:F42" si="2">D40*E40</f>
        <v>1.8592000000000002</v>
      </c>
      <c r="G40" s="112">
        <v>11.09</v>
      </c>
      <c r="H40" s="130">
        <f t="shared" ref="H40:H42" si="3">F40*G40</f>
        <v>20.618528000000001</v>
      </c>
    </row>
    <row r="41" spans="1:8" s="10" customFormat="1" ht="12.75" customHeight="1" x14ac:dyDescent="0.25">
      <c r="A41" s="22"/>
      <c r="B41" s="22"/>
      <c r="C41" s="13" t="s">
        <v>120</v>
      </c>
      <c r="D41" s="112">
        <f>2.75-1.4</f>
        <v>1.35</v>
      </c>
      <c r="E41" s="112">
        <v>2.38</v>
      </c>
      <c r="F41" s="130">
        <f t="shared" si="2"/>
        <v>3.2130000000000001</v>
      </c>
      <c r="G41" s="112">
        <v>11.09</v>
      </c>
      <c r="H41" s="130">
        <f t="shared" si="3"/>
        <v>35.632170000000002</v>
      </c>
    </row>
    <row r="42" spans="1:8" s="10" customFormat="1" ht="12.75" customHeight="1" x14ac:dyDescent="0.25">
      <c r="A42" s="22"/>
      <c r="B42" s="22"/>
      <c r="C42" s="13" t="s">
        <v>120</v>
      </c>
      <c r="D42" s="112">
        <v>2.89</v>
      </c>
      <c r="E42" s="112">
        <v>2.7</v>
      </c>
      <c r="F42" s="130">
        <f t="shared" si="2"/>
        <v>7.8030000000000008</v>
      </c>
      <c r="G42" s="112">
        <v>11.09</v>
      </c>
      <c r="H42" s="130">
        <f t="shared" si="3"/>
        <v>86.535270000000011</v>
      </c>
    </row>
    <row r="43" spans="1:8" s="10" customFormat="1" ht="12.75" x14ac:dyDescent="0.25">
      <c r="A43" s="22"/>
      <c r="B43" s="22"/>
      <c r="C43" s="7"/>
      <c r="D43" s="84"/>
      <c r="E43" s="84"/>
      <c r="F43" s="75"/>
      <c r="G43" s="84"/>
      <c r="H43" s="75">
        <f>H39+H40+H41+H42</f>
        <v>142.78596800000003</v>
      </c>
    </row>
    <row r="44" spans="1:8" s="8" customFormat="1" ht="12" customHeight="1" x14ac:dyDescent="0.25">
      <c r="A44" s="22"/>
      <c r="B44" s="23"/>
    </row>
    <row r="45" spans="1:8" s="10" customFormat="1" ht="12.75" x14ac:dyDescent="0.25">
      <c r="A45" s="22" t="s">
        <v>48</v>
      </c>
      <c r="B45" s="22" t="s">
        <v>23</v>
      </c>
      <c r="C45" s="28" t="s">
        <v>88</v>
      </c>
    </row>
    <row r="46" spans="1:8" s="10" customFormat="1" ht="25.5" x14ac:dyDescent="0.25">
      <c r="A46" s="22"/>
      <c r="B46" s="22"/>
      <c r="C46" s="10" t="s">
        <v>121</v>
      </c>
      <c r="D46" s="95"/>
      <c r="E46" s="95"/>
      <c r="F46" s="77"/>
      <c r="G46" s="95"/>
      <c r="H46" s="77"/>
    </row>
    <row r="47" spans="1:8" s="10" customFormat="1" ht="12.75" x14ac:dyDescent="0.25">
      <c r="A47" s="22"/>
      <c r="B47" s="22"/>
      <c r="D47" s="84">
        <v>0</v>
      </c>
      <c r="E47" s="84">
        <v>0</v>
      </c>
      <c r="F47" s="75">
        <f>D47*E47</f>
        <v>0</v>
      </c>
      <c r="G47" s="84">
        <v>12.17</v>
      </c>
      <c r="H47" s="75">
        <f>F47*G47</f>
        <v>0</v>
      </c>
    </row>
    <row r="48" spans="1:8" s="8" customFormat="1" ht="12" customHeight="1" x14ac:dyDescent="0.25">
      <c r="A48" s="22"/>
      <c r="B48" s="23"/>
      <c r="D48" s="112"/>
      <c r="E48" s="112"/>
      <c r="F48" s="80"/>
      <c r="G48" s="112"/>
      <c r="H48" s="80"/>
    </row>
    <row r="49" spans="1:8" s="8" customFormat="1" ht="12.75" x14ac:dyDescent="0.25">
      <c r="A49" s="22" t="s">
        <v>108</v>
      </c>
      <c r="B49" s="22" t="s">
        <v>217</v>
      </c>
      <c r="C49" s="28" t="s">
        <v>92</v>
      </c>
    </row>
    <row r="50" spans="1:8" s="8" customFormat="1" ht="89.25" x14ac:dyDescent="0.25">
      <c r="A50" s="22"/>
      <c r="B50" s="22"/>
      <c r="C50" s="10" t="s">
        <v>122</v>
      </c>
      <c r="D50" s="95"/>
      <c r="E50" s="95"/>
      <c r="F50" s="77"/>
      <c r="G50" s="95"/>
      <c r="H50" s="77"/>
    </row>
    <row r="51" spans="1:8" s="8" customFormat="1" ht="12.75" x14ac:dyDescent="0.25">
      <c r="A51" s="22"/>
      <c r="B51" s="22"/>
      <c r="C51" s="10"/>
      <c r="D51" s="84">
        <v>3</v>
      </c>
      <c r="E51" s="84">
        <v>1</v>
      </c>
      <c r="F51" s="75">
        <f>D51*E51</f>
        <v>3</v>
      </c>
      <c r="G51" s="84">
        <v>10.1</v>
      </c>
      <c r="H51" s="75">
        <f>F51*G51</f>
        <v>30.299999999999997</v>
      </c>
    </row>
    <row r="52" spans="1:8" s="17" customFormat="1" ht="18" customHeight="1" x14ac:dyDescent="0.25">
      <c r="A52" s="22"/>
      <c r="B52" s="22"/>
      <c r="C52" s="10"/>
      <c r="D52" s="112"/>
      <c r="E52" s="112"/>
      <c r="F52" s="80"/>
      <c r="G52" s="112"/>
      <c r="H52" s="80"/>
    </row>
    <row r="53" spans="1:8" s="32" customFormat="1" ht="12" customHeight="1" x14ac:dyDescent="0.25">
      <c r="A53" s="22" t="s">
        <v>109</v>
      </c>
      <c r="B53" s="22" t="s">
        <v>217</v>
      </c>
      <c r="C53" s="28" t="s">
        <v>90</v>
      </c>
    </row>
    <row r="54" spans="1:8" s="8" customFormat="1" ht="25.5" x14ac:dyDescent="0.25">
      <c r="A54" s="22"/>
      <c r="B54" s="22"/>
      <c r="C54" s="10" t="s">
        <v>91</v>
      </c>
      <c r="D54" s="132"/>
      <c r="E54" s="132"/>
      <c r="F54" s="130"/>
      <c r="G54" s="132"/>
      <c r="H54" s="130"/>
    </row>
    <row r="55" spans="1:8" s="8" customFormat="1" ht="12.75" x14ac:dyDescent="0.25">
      <c r="A55" s="22"/>
      <c r="B55" s="22"/>
      <c r="C55" s="10"/>
      <c r="D55" s="84">
        <v>0</v>
      </c>
      <c r="E55" s="84">
        <v>0</v>
      </c>
      <c r="F55" s="75">
        <v>0</v>
      </c>
      <c r="G55" s="84">
        <v>6.97</v>
      </c>
      <c r="H55" s="75">
        <f>F55*G55</f>
        <v>0</v>
      </c>
    </row>
    <row r="56" spans="1:8" s="8" customFormat="1" ht="12.75" x14ac:dyDescent="0.25">
      <c r="A56" s="22"/>
      <c r="B56" s="22"/>
      <c r="C56" s="10"/>
      <c r="D56" s="112"/>
      <c r="E56" s="112"/>
      <c r="F56" s="80"/>
      <c r="G56" s="112"/>
      <c r="H56" s="80"/>
    </row>
    <row r="57" spans="1:8" s="8" customFormat="1" ht="12.75" x14ac:dyDescent="0.25">
      <c r="A57" s="22" t="s">
        <v>110</v>
      </c>
      <c r="B57" s="22" t="s">
        <v>23</v>
      </c>
      <c r="C57" s="28" t="s">
        <v>89</v>
      </c>
    </row>
    <row r="58" spans="1:8" s="8" customFormat="1" ht="63.75" x14ac:dyDescent="0.25">
      <c r="A58" s="22"/>
      <c r="B58" s="22"/>
      <c r="C58" s="10" t="s">
        <v>123</v>
      </c>
      <c r="D58" s="132"/>
      <c r="E58" s="132"/>
      <c r="F58" s="130"/>
      <c r="G58" s="132"/>
      <c r="H58" s="130"/>
    </row>
    <row r="59" spans="1:8" s="8" customFormat="1" ht="12.75" x14ac:dyDescent="0.25">
      <c r="A59" s="22"/>
      <c r="B59" s="22"/>
      <c r="C59" s="10"/>
      <c r="D59" s="84">
        <v>0</v>
      </c>
      <c r="E59" s="84">
        <v>0</v>
      </c>
      <c r="F59" s="75">
        <f>D59*E59</f>
        <v>0</v>
      </c>
      <c r="G59" s="84">
        <v>6.47</v>
      </c>
      <c r="H59" s="75">
        <f>F59*G59</f>
        <v>0</v>
      </c>
    </row>
    <row r="60" spans="1:8" s="10" customFormat="1" ht="12.75" x14ac:dyDescent="0.25">
      <c r="A60" s="22" t="s">
        <v>125</v>
      </c>
      <c r="B60" s="22" t="s">
        <v>217</v>
      </c>
      <c r="C60" s="28" t="s">
        <v>85</v>
      </c>
      <c r="D60" s="112"/>
      <c r="E60" s="112"/>
      <c r="F60" s="80"/>
      <c r="G60" s="112"/>
      <c r="H60" s="80"/>
    </row>
    <row r="61" spans="1:8" s="10" customFormat="1" ht="25.5" x14ac:dyDescent="0.25">
      <c r="A61" s="22"/>
      <c r="B61" s="22"/>
      <c r="C61" s="10" t="s">
        <v>124</v>
      </c>
    </row>
    <row r="62" spans="1:8" s="10" customFormat="1" ht="12.75" x14ac:dyDescent="0.25">
      <c r="A62" s="22"/>
      <c r="B62" s="22"/>
      <c r="D62" s="84">
        <v>0</v>
      </c>
      <c r="E62" s="84">
        <v>0</v>
      </c>
      <c r="F62" s="75">
        <f>D62*E62</f>
        <v>0</v>
      </c>
      <c r="G62" s="84">
        <v>92.95</v>
      </c>
      <c r="H62" s="75">
        <f>F62*G62</f>
        <v>0</v>
      </c>
    </row>
    <row r="63" spans="1:8" s="8" customFormat="1" ht="12" customHeight="1" x14ac:dyDescent="0.25">
      <c r="A63" s="22"/>
      <c r="B63" s="23"/>
      <c r="D63" s="112"/>
      <c r="E63" s="112"/>
      <c r="F63" s="80"/>
      <c r="G63" s="112"/>
      <c r="H63" s="80"/>
    </row>
    <row r="64" spans="1:8" s="10" customFormat="1" ht="12.75" x14ac:dyDescent="0.25">
      <c r="A64" s="22" t="s">
        <v>127</v>
      </c>
      <c r="B64" s="22" t="s">
        <v>217</v>
      </c>
      <c r="C64" s="28" t="s">
        <v>111</v>
      </c>
    </row>
    <row r="65" spans="1:8" s="10" customFormat="1" ht="144.75" customHeight="1" x14ac:dyDescent="0.25">
      <c r="A65" s="22"/>
      <c r="B65" s="22"/>
      <c r="C65" s="10" t="s">
        <v>126</v>
      </c>
      <c r="D65" s="95"/>
      <c r="E65" s="95"/>
      <c r="F65" s="77"/>
      <c r="G65" s="95"/>
      <c r="H65" s="77"/>
    </row>
    <row r="66" spans="1:8" s="10" customFormat="1" ht="12.75" x14ac:dyDescent="0.25">
      <c r="A66" s="22"/>
      <c r="B66" s="22"/>
      <c r="D66" s="84">
        <v>0</v>
      </c>
      <c r="E66" s="84">
        <v>0</v>
      </c>
      <c r="F66" s="75">
        <f>D66*E66</f>
        <v>0</v>
      </c>
      <c r="G66" s="84">
        <v>478.4</v>
      </c>
      <c r="H66" s="75">
        <f>F66*G66</f>
        <v>0</v>
      </c>
    </row>
    <row r="67" spans="1:8" s="8" customFormat="1" ht="13.5" thickBot="1" x14ac:dyDescent="0.3">
      <c r="A67" s="22"/>
      <c r="B67" s="23"/>
      <c r="D67" s="91"/>
      <c r="E67" s="91"/>
      <c r="F67" s="74"/>
      <c r="G67" s="74" t="s">
        <v>69</v>
      </c>
      <c r="H67" s="74">
        <f>SUM(H3:H66)</f>
        <v>3452.6172960000008</v>
      </c>
    </row>
    <row r="68" spans="1:8" s="8" customFormat="1" ht="12" customHeight="1" x14ac:dyDescent="0.25">
      <c r="A68" s="22"/>
      <c r="B68" s="23"/>
      <c r="D68" s="132"/>
      <c r="E68" s="132"/>
      <c r="F68" s="130"/>
      <c r="G68" s="130"/>
      <c r="H68" s="130"/>
    </row>
    <row r="69" spans="1:8" s="8" customFormat="1" ht="12.75" x14ac:dyDescent="0.25">
      <c r="A69" s="22"/>
      <c r="B69" s="23"/>
      <c r="D69" s="132"/>
      <c r="E69" s="132"/>
      <c r="F69" s="130"/>
      <c r="G69" s="130"/>
      <c r="H69" s="130"/>
    </row>
    <row r="70" spans="1:8" s="8" customFormat="1" ht="15.75" x14ac:dyDescent="0.25">
      <c r="A70" s="15" t="s">
        <v>7</v>
      </c>
      <c r="B70" s="127" t="s">
        <v>94</v>
      </c>
      <c r="C70" s="127"/>
      <c r="D70" s="92"/>
      <c r="E70" s="92"/>
      <c r="F70" s="92"/>
      <c r="G70" s="92"/>
      <c r="H70" s="92"/>
    </row>
    <row r="71" spans="1:8" s="8" customFormat="1" ht="38.25" x14ac:dyDescent="0.25">
      <c r="A71" s="126" t="s">
        <v>2</v>
      </c>
      <c r="B71" s="126" t="s">
        <v>3</v>
      </c>
      <c r="C71" s="20" t="s">
        <v>4</v>
      </c>
      <c r="D71" s="93" t="s">
        <v>20</v>
      </c>
      <c r="E71" s="93"/>
      <c r="F71" s="94"/>
      <c r="G71" s="93" t="s">
        <v>5</v>
      </c>
      <c r="H71" s="94" t="s">
        <v>12</v>
      </c>
    </row>
    <row r="72" spans="1:8" s="8" customFormat="1" ht="12.75" x14ac:dyDescent="0.25">
      <c r="A72" s="23" t="s">
        <v>27</v>
      </c>
      <c r="B72" s="23" t="s">
        <v>23</v>
      </c>
      <c r="C72" s="9" t="s">
        <v>95</v>
      </c>
      <c r="D72" s="95"/>
      <c r="E72" s="95"/>
      <c r="F72" s="77"/>
      <c r="G72" s="95"/>
      <c r="H72" s="77"/>
    </row>
    <row r="73" spans="1:8" s="8" customFormat="1" ht="165.75" x14ac:dyDescent="0.25">
      <c r="A73" s="23"/>
      <c r="B73" s="23"/>
      <c r="C73" s="8" t="s">
        <v>128</v>
      </c>
      <c r="D73" s="95"/>
      <c r="E73" s="95"/>
      <c r="F73" s="77"/>
      <c r="G73" s="95"/>
      <c r="H73" s="77"/>
    </row>
    <row r="74" spans="1:8" s="8" customFormat="1" ht="12.75" x14ac:dyDescent="0.25">
      <c r="A74" s="23"/>
      <c r="B74" s="23"/>
      <c r="C74" s="7"/>
      <c r="D74" s="84">
        <v>5.32</v>
      </c>
      <c r="E74" s="84">
        <v>2.7</v>
      </c>
      <c r="F74" s="75">
        <f>D74*E74</f>
        <v>14.364000000000003</v>
      </c>
      <c r="G74" s="84">
        <v>42.49</v>
      </c>
      <c r="H74" s="75">
        <f>F74*G74</f>
        <v>610.32636000000014</v>
      </c>
    </row>
    <row r="75" spans="1:8" s="8" customFormat="1" ht="12.75" x14ac:dyDescent="0.25">
      <c r="A75" s="23"/>
      <c r="B75" s="23"/>
      <c r="C75" s="7"/>
      <c r="D75" s="132"/>
      <c r="E75" s="132"/>
      <c r="F75" s="130"/>
      <c r="G75" s="132"/>
      <c r="H75" s="130"/>
    </row>
    <row r="76" spans="1:8" s="32" customFormat="1" ht="12" customHeight="1" x14ac:dyDescent="0.25">
      <c r="A76" s="23" t="s">
        <v>28</v>
      </c>
      <c r="B76" s="23" t="s">
        <v>23</v>
      </c>
      <c r="C76" s="9" t="s">
        <v>143</v>
      </c>
      <c r="D76" s="95"/>
      <c r="E76" s="95"/>
      <c r="F76" s="77"/>
      <c r="G76" s="95"/>
      <c r="H76" s="77"/>
    </row>
    <row r="77" spans="1:8" s="32" customFormat="1" ht="66.75" customHeight="1" x14ac:dyDescent="0.25">
      <c r="A77" s="23"/>
      <c r="B77" s="23"/>
      <c r="C77" s="8" t="s">
        <v>131</v>
      </c>
      <c r="D77" s="95"/>
      <c r="E77" s="95"/>
      <c r="F77" s="77"/>
      <c r="G77" s="95"/>
      <c r="H77" s="77"/>
    </row>
    <row r="78" spans="1:8" s="8" customFormat="1" ht="12.75" x14ac:dyDescent="0.25">
      <c r="A78" s="23"/>
      <c r="B78" s="23"/>
      <c r="C78" s="9"/>
      <c r="D78" s="84">
        <v>0.9</v>
      </c>
      <c r="E78" s="84">
        <v>2.1</v>
      </c>
      <c r="F78" s="75">
        <f>D78*E78</f>
        <v>1.8900000000000001</v>
      </c>
      <c r="G78" s="84">
        <v>24.51</v>
      </c>
      <c r="H78" s="75">
        <f>F78*G78</f>
        <v>46.323900000000009</v>
      </c>
    </row>
    <row r="79" spans="1:8" s="8" customFormat="1" ht="12.75" x14ac:dyDescent="0.25">
      <c r="A79" s="23"/>
      <c r="B79" s="23"/>
      <c r="C79" s="9"/>
      <c r="D79" s="95"/>
      <c r="E79" s="95"/>
      <c r="F79" s="77"/>
      <c r="G79" s="95"/>
      <c r="H79" s="77"/>
    </row>
    <row r="80" spans="1:8" s="32" customFormat="1" ht="12" customHeight="1" x14ac:dyDescent="0.25">
      <c r="A80" s="23" t="s">
        <v>47</v>
      </c>
      <c r="B80" s="23" t="s">
        <v>23</v>
      </c>
      <c r="C80" s="9" t="s">
        <v>129</v>
      </c>
      <c r="D80" s="95"/>
      <c r="E80" s="95"/>
      <c r="F80" s="77"/>
      <c r="G80" s="95"/>
      <c r="H80" s="77"/>
    </row>
    <row r="81" spans="1:8" s="32" customFormat="1" ht="78" customHeight="1" x14ac:dyDescent="0.25">
      <c r="A81" s="23"/>
      <c r="B81" s="23"/>
      <c r="C81" s="8" t="s">
        <v>139</v>
      </c>
      <c r="D81" s="95"/>
      <c r="E81" s="95"/>
      <c r="F81" s="77"/>
      <c r="G81" s="95"/>
      <c r="H81" s="77"/>
    </row>
    <row r="82" spans="1:8" s="8" customFormat="1" ht="12.75" x14ac:dyDescent="0.25">
      <c r="A82" s="23"/>
      <c r="B82" s="23"/>
      <c r="C82" s="9"/>
      <c r="D82" s="84">
        <v>0</v>
      </c>
      <c r="E82" s="84">
        <v>0</v>
      </c>
      <c r="F82" s="75">
        <f>D82*E82</f>
        <v>0</v>
      </c>
      <c r="G82" s="84">
        <v>101.6</v>
      </c>
      <c r="H82" s="75">
        <f>F82*G82</f>
        <v>0</v>
      </c>
    </row>
    <row r="83" spans="1:8" s="8" customFormat="1" ht="12.75" x14ac:dyDescent="0.25">
      <c r="A83" s="23"/>
      <c r="B83" s="23"/>
      <c r="C83" s="9"/>
      <c r="D83" s="95"/>
      <c r="E83" s="95"/>
      <c r="F83" s="77"/>
      <c r="G83" s="95"/>
      <c r="H83" s="77"/>
    </row>
    <row r="84" spans="1:8" s="32" customFormat="1" ht="12" customHeight="1" x14ac:dyDescent="0.25">
      <c r="A84" s="23" t="s">
        <v>134</v>
      </c>
      <c r="B84" s="23" t="s">
        <v>23</v>
      </c>
      <c r="C84" s="9" t="s">
        <v>99</v>
      </c>
      <c r="D84" s="95"/>
      <c r="E84" s="95"/>
      <c r="F84" s="77"/>
      <c r="G84" s="95"/>
      <c r="H84" s="77"/>
    </row>
    <row r="85" spans="1:8" s="32" customFormat="1" ht="57.75" customHeight="1" x14ac:dyDescent="0.25">
      <c r="A85" s="23"/>
      <c r="B85" s="23"/>
      <c r="C85" s="8" t="s">
        <v>132</v>
      </c>
      <c r="D85" s="95"/>
      <c r="E85" s="95"/>
      <c r="F85" s="77"/>
      <c r="G85" s="95"/>
      <c r="H85" s="77"/>
    </row>
    <row r="86" spans="1:8" s="8" customFormat="1" ht="12.75" x14ac:dyDescent="0.25">
      <c r="A86" s="23"/>
      <c r="B86" s="23"/>
      <c r="C86" s="9"/>
      <c r="D86" s="84">
        <f>10.58+28.13</f>
        <v>38.71</v>
      </c>
      <c r="E86" s="84">
        <v>1</v>
      </c>
      <c r="F86" s="75">
        <f>D86*E86</f>
        <v>38.71</v>
      </c>
      <c r="G86" s="84">
        <v>5.86</v>
      </c>
      <c r="H86" s="75">
        <f>F86*G86</f>
        <v>226.84060000000002</v>
      </c>
    </row>
    <row r="87" spans="1:8" s="8" customFormat="1" ht="12.75" x14ac:dyDescent="0.25">
      <c r="A87" s="23"/>
      <c r="B87" s="23"/>
      <c r="C87" s="9"/>
      <c r="D87" s="95"/>
      <c r="E87" s="95"/>
      <c r="F87" s="77"/>
      <c r="G87" s="95"/>
      <c r="H87" s="77"/>
    </row>
    <row r="88" spans="1:8" s="8" customFormat="1" ht="12.75" x14ac:dyDescent="0.25">
      <c r="A88" s="23" t="s">
        <v>135</v>
      </c>
      <c r="B88" s="23" t="s">
        <v>23</v>
      </c>
      <c r="C88" s="28" t="s">
        <v>130</v>
      </c>
      <c r="D88" s="95"/>
      <c r="E88" s="95"/>
      <c r="F88" s="77"/>
      <c r="G88" s="95"/>
      <c r="H88" s="77"/>
    </row>
    <row r="89" spans="1:8" s="32" customFormat="1" ht="72.75" customHeight="1" x14ac:dyDescent="0.25">
      <c r="A89" s="23"/>
      <c r="B89" s="23"/>
      <c r="C89" s="8" t="s">
        <v>133</v>
      </c>
      <c r="D89" s="95"/>
      <c r="E89" s="95"/>
      <c r="F89" s="77"/>
      <c r="G89" s="95"/>
      <c r="H89" s="77"/>
    </row>
    <row r="90" spans="1:8" s="8" customFormat="1" ht="12.75" x14ac:dyDescent="0.25">
      <c r="A90" s="23"/>
      <c r="B90" s="23"/>
      <c r="C90" s="7"/>
      <c r="D90" s="84">
        <v>0</v>
      </c>
      <c r="E90" s="84">
        <v>0</v>
      </c>
      <c r="F90" s="75">
        <f>D90*E90</f>
        <v>0</v>
      </c>
      <c r="G90" s="84">
        <v>32.85</v>
      </c>
      <c r="H90" s="75">
        <f>F90*G90</f>
        <v>0</v>
      </c>
    </row>
    <row r="91" spans="1:8" s="8" customFormat="1" ht="12.75" x14ac:dyDescent="0.25">
      <c r="A91" s="23"/>
      <c r="B91" s="23"/>
      <c r="C91" s="9"/>
      <c r="D91" s="95"/>
      <c r="E91" s="95"/>
      <c r="F91" s="77"/>
      <c r="G91" s="95"/>
      <c r="H91" s="77"/>
    </row>
    <row r="92" spans="1:8" s="8" customFormat="1" ht="12.75" x14ac:dyDescent="0.25">
      <c r="A92" s="23" t="s">
        <v>138</v>
      </c>
      <c r="B92" s="23" t="s">
        <v>23</v>
      </c>
      <c r="C92" s="28" t="s">
        <v>65</v>
      </c>
      <c r="D92" s="95"/>
      <c r="E92" s="95"/>
      <c r="F92" s="77"/>
      <c r="G92" s="95"/>
      <c r="H92" s="77"/>
    </row>
    <row r="93" spans="1:8" s="32" customFormat="1" ht="59.25" customHeight="1" x14ac:dyDescent="0.25">
      <c r="A93" s="23"/>
      <c r="B93" s="23"/>
      <c r="C93" s="8" t="s">
        <v>136</v>
      </c>
      <c r="D93" s="95"/>
      <c r="E93" s="95"/>
      <c r="F93" s="77"/>
      <c r="G93" s="95"/>
      <c r="H93" s="77"/>
    </row>
    <row r="94" spans="1:8" s="8" customFormat="1" ht="12.75" x14ac:dyDescent="0.25">
      <c r="A94" s="23"/>
      <c r="B94" s="23"/>
      <c r="C94" s="7"/>
      <c r="D94" s="84">
        <v>11.7</v>
      </c>
      <c r="E94" s="84">
        <v>1</v>
      </c>
      <c r="F94" s="75">
        <f>D94*E94</f>
        <v>11.7</v>
      </c>
      <c r="G94" s="84">
        <v>35.39</v>
      </c>
      <c r="H94" s="75">
        <f>F94*G94</f>
        <v>414.06299999999999</v>
      </c>
    </row>
    <row r="95" spans="1:8" s="8" customFormat="1" ht="12.75" x14ac:dyDescent="0.25">
      <c r="A95" s="23"/>
      <c r="B95" s="23"/>
      <c r="C95" s="9"/>
      <c r="D95" s="95"/>
      <c r="E95" s="95"/>
      <c r="F95" s="77"/>
      <c r="G95" s="95"/>
      <c r="H95" s="77"/>
    </row>
    <row r="96" spans="1:8" s="8" customFormat="1" ht="12.75" x14ac:dyDescent="0.25">
      <c r="A96" s="23" t="s">
        <v>140</v>
      </c>
      <c r="B96" s="23" t="s">
        <v>23</v>
      </c>
      <c r="C96" s="28" t="s">
        <v>218</v>
      </c>
      <c r="D96" s="95"/>
      <c r="E96" s="95"/>
      <c r="F96" s="77"/>
      <c r="G96" s="95"/>
      <c r="H96" s="77"/>
    </row>
    <row r="97" spans="1:8" s="32" customFormat="1" ht="69" customHeight="1" x14ac:dyDescent="0.25">
      <c r="A97" s="23"/>
      <c r="B97" s="23"/>
      <c r="C97" s="8" t="s">
        <v>137</v>
      </c>
      <c r="D97" s="95"/>
      <c r="E97" s="95"/>
      <c r="F97" s="77"/>
      <c r="G97" s="95"/>
      <c r="H97" s="77"/>
    </row>
    <row r="98" spans="1:8" s="8" customFormat="1" ht="12.75" x14ac:dyDescent="0.25">
      <c r="A98" s="23"/>
      <c r="B98" s="23"/>
      <c r="C98" s="7"/>
      <c r="D98" s="84">
        <v>0</v>
      </c>
      <c r="E98" s="84">
        <v>0</v>
      </c>
      <c r="F98" s="75">
        <f>D98*E98</f>
        <v>0</v>
      </c>
      <c r="G98" s="84">
        <v>48.19</v>
      </c>
      <c r="H98" s="75">
        <f>F98*G98</f>
        <v>0</v>
      </c>
    </row>
    <row r="99" spans="1:8" s="8" customFormat="1" ht="13.5" thickBot="1" x14ac:dyDescent="0.3">
      <c r="A99" s="22"/>
      <c r="B99" s="23"/>
      <c r="D99" s="91"/>
      <c r="E99" s="91"/>
      <c r="F99" s="74"/>
      <c r="G99" s="74" t="s">
        <v>69</v>
      </c>
      <c r="H99" s="74">
        <f>SUM(H72:H98)</f>
        <v>1297.55386</v>
      </c>
    </row>
    <row r="100" spans="1:8" s="8" customFormat="1" ht="12.75" x14ac:dyDescent="0.25">
      <c r="A100" s="22"/>
      <c r="B100" s="23"/>
      <c r="D100" s="163"/>
      <c r="E100" s="163"/>
      <c r="F100" s="134"/>
      <c r="G100" s="134"/>
      <c r="H100" s="134"/>
    </row>
    <row r="101" spans="1:8" s="32" customFormat="1" ht="12" customHeight="1" x14ac:dyDescent="0.25">
      <c r="A101" s="22"/>
      <c r="B101" s="23"/>
      <c r="C101" s="8"/>
      <c r="D101" s="163"/>
      <c r="E101" s="163"/>
      <c r="F101" s="134"/>
      <c r="G101" s="134"/>
      <c r="H101" s="134"/>
    </row>
    <row r="102" spans="1:8" s="8" customFormat="1" ht="15.75" x14ac:dyDescent="0.25">
      <c r="A102" s="15" t="s">
        <v>8</v>
      </c>
      <c r="B102" s="127" t="s">
        <v>93</v>
      </c>
      <c r="C102" s="127"/>
      <c r="D102" s="125"/>
      <c r="E102" s="125"/>
      <c r="F102" s="125"/>
      <c r="G102" s="125"/>
      <c r="H102" s="125"/>
    </row>
    <row r="103" spans="1:8" s="8" customFormat="1" ht="38.25" x14ac:dyDescent="0.25">
      <c r="A103" s="126" t="s">
        <v>2</v>
      </c>
      <c r="B103" s="126" t="s">
        <v>3</v>
      </c>
      <c r="C103" s="20" t="s">
        <v>4</v>
      </c>
      <c r="D103" s="33" t="s">
        <v>20</v>
      </c>
      <c r="E103" s="33"/>
      <c r="F103" s="34"/>
      <c r="G103" s="33" t="s">
        <v>5</v>
      </c>
      <c r="H103" s="34" t="s">
        <v>12</v>
      </c>
    </row>
    <row r="104" spans="1:8" s="8" customFormat="1" ht="12.75" x14ac:dyDescent="0.25">
      <c r="A104" s="23" t="s">
        <v>49</v>
      </c>
      <c r="B104" s="23" t="s">
        <v>23</v>
      </c>
      <c r="C104" s="9" t="s">
        <v>148</v>
      </c>
      <c r="D104" s="95"/>
      <c r="E104" s="95"/>
      <c r="F104" s="77"/>
      <c r="G104" s="95"/>
      <c r="H104" s="77"/>
    </row>
    <row r="105" spans="1:8" s="7" customFormat="1" ht="53.25" customHeight="1" x14ac:dyDescent="0.25">
      <c r="A105" s="23"/>
      <c r="B105" s="23"/>
      <c r="C105" s="8" t="s">
        <v>147</v>
      </c>
      <c r="D105" s="95"/>
      <c r="E105" s="95"/>
      <c r="F105" s="77"/>
      <c r="G105" s="95"/>
      <c r="H105" s="77"/>
    </row>
    <row r="106" spans="1:8" s="8" customFormat="1" ht="12.75" x14ac:dyDescent="0.25">
      <c r="A106" s="23"/>
      <c r="B106" s="23"/>
      <c r="C106" s="9"/>
      <c r="D106" s="84">
        <v>1.89</v>
      </c>
      <c r="E106" s="84">
        <v>2</v>
      </c>
      <c r="F106" s="75">
        <f>D106*E106</f>
        <v>3.78</v>
      </c>
      <c r="G106" s="84">
        <v>24.31</v>
      </c>
      <c r="H106" s="75">
        <f>F106*G106</f>
        <v>91.891799999999989</v>
      </c>
    </row>
    <row r="107" spans="1:8" s="17" customFormat="1" ht="18" customHeight="1" x14ac:dyDescent="0.25">
      <c r="A107" s="23"/>
      <c r="B107" s="23"/>
      <c r="C107" s="9"/>
      <c r="D107" s="95"/>
      <c r="E107" s="95"/>
      <c r="F107" s="77"/>
      <c r="G107" s="95"/>
      <c r="H107" s="77"/>
    </row>
    <row r="108" spans="1:8" s="8" customFormat="1" ht="25.5" x14ac:dyDescent="0.25">
      <c r="A108" s="23" t="s">
        <v>50</v>
      </c>
      <c r="B108" s="23" t="s">
        <v>23</v>
      </c>
      <c r="C108" s="9" t="s">
        <v>60</v>
      </c>
      <c r="D108" s="95"/>
      <c r="E108" s="95"/>
      <c r="F108" s="77"/>
      <c r="G108" s="95"/>
      <c r="H108" s="77"/>
    </row>
    <row r="109" spans="1:8" s="7" customFormat="1" ht="64.5" customHeight="1" x14ac:dyDescent="0.25">
      <c r="A109" s="23"/>
      <c r="B109" s="23"/>
      <c r="C109" s="8" t="s">
        <v>61</v>
      </c>
      <c r="D109" s="95"/>
      <c r="E109" s="95"/>
      <c r="F109" s="77"/>
      <c r="G109" s="95"/>
      <c r="H109" s="77"/>
    </row>
    <row r="110" spans="1:8" s="8" customFormat="1" ht="12.75" x14ac:dyDescent="0.25">
      <c r="A110" s="23"/>
      <c r="B110" s="23"/>
      <c r="C110" s="9"/>
      <c r="D110" s="84">
        <f>9.2+5.01+5.02+5.11</f>
        <v>24.339999999999996</v>
      </c>
      <c r="E110" s="84">
        <v>2.2999999999999998</v>
      </c>
      <c r="F110" s="75">
        <f>D110*E110</f>
        <v>55.981999999999985</v>
      </c>
      <c r="G110" s="84">
        <v>42.55</v>
      </c>
      <c r="H110" s="75">
        <f>F110*G110</f>
        <v>2382.0340999999994</v>
      </c>
    </row>
    <row r="111" spans="1:8" s="17" customFormat="1" ht="18" customHeight="1" x14ac:dyDescent="0.25">
      <c r="A111" s="23"/>
      <c r="B111" s="23"/>
      <c r="C111" s="9"/>
      <c r="D111" s="95"/>
      <c r="E111" s="95"/>
      <c r="F111" s="77"/>
      <c r="G111" s="95"/>
      <c r="H111" s="77"/>
    </row>
    <row r="112" spans="1:8" s="32" customFormat="1" ht="12" customHeight="1" x14ac:dyDescent="0.25">
      <c r="A112" s="23" t="s">
        <v>51</v>
      </c>
      <c r="B112" s="23" t="s">
        <v>23</v>
      </c>
      <c r="C112" s="9" t="s">
        <v>70</v>
      </c>
      <c r="D112" s="95"/>
      <c r="E112" s="95"/>
      <c r="F112" s="77"/>
      <c r="G112" s="95"/>
      <c r="H112" s="77"/>
    </row>
    <row r="113" spans="1:8" s="32" customFormat="1" ht="50.25" customHeight="1" x14ac:dyDescent="0.25">
      <c r="A113" s="23"/>
      <c r="B113" s="23"/>
      <c r="C113" s="8" t="s">
        <v>141</v>
      </c>
      <c r="D113" s="95"/>
      <c r="E113" s="95"/>
      <c r="F113" s="77"/>
      <c r="G113" s="95"/>
      <c r="H113" s="77"/>
    </row>
    <row r="114" spans="1:8" s="32" customFormat="1" ht="12" customHeight="1" x14ac:dyDescent="0.25">
      <c r="A114" s="23"/>
      <c r="B114" s="23"/>
      <c r="C114" s="9"/>
      <c r="D114" s="84">
        <f>11.7-0.76</f>
        <v>10.94</v>
      </c>
      <c r="E114" s="84">
        <v>1</v>
      </c>
      <c r="F114" s="75">
        <f>D114*E114</f>
        <v>10.94</v>
      </c>
      <c r="G114" s="84">
        <v>52.14</v>
      </c>
      <c r="H114" s="75">
        <f>F114*G114</f>
        <v>570.41160000000002</v>
      </c>
    </row>
    <row r="115" spans="1:8" s="32" customFormat="1" ht="12" customHeight="1" x14ac:dyDescent="0.25">
      <c r="A115" s="23"/>
      <c r="B115" s="23"/>
      <c r="C115" s="9"/>
      <c r="D115" s="132"/>
      <c r="E115" s="132"/>
      <c r="F115" s="130"/>
      <c r="G115" s="132"/>
      <c r="H115" s="130"/>
    </row>
    <row r="116" spans="1:8" s="32" customFormat="1" ht="12" customHeight="1" x14ac:dyDescent="0.25">
      <c r="A116" s="23" t="s">
        <v>107</v>
      </c>
      <c r="B116" s="23" t="s">
        <v>23</v>
      </c>
      <c r="C116" s="9" t="s">
        <v>144</v>
      </c>
      <c r="D116" s="95"/>
      <c r="E116" s="95"/>
      <c r="F116" s="77"/>
      <c r="G116" s="95"/>
      <c r="H116" s="77"/>
    </row>
    <row r="117" spans="1:8" s="32" customFormat="1" ht="36" customHeight="1" x14ac:dyDescent="0.25">
      <c r="A117" s="23"/>
      <c r="B117" s="23"/>
      <c r="C117" s="8" t="s">
        <v>142</v>
      </c>
      <c r="D117" s="95"/>
      <c r="E117" s="95"/>
      <c r="F117" s="77"/>
      <c r="G117" s="95"/>
      <c r="H117" s="77"/>
    </row>
    <row r="118" spans="1:8" s="32" customFormat="1" ht="12" customHeight="1" x14ac:dyDescent="0.25">
      <c r="A118" s="23"/>
      <c r="B118" s="23"/>
      <c r="C118" s="9"/>
      <c r="D118" s="84">
        <v>0.11</v>
      </c>
      <c r="E118" s="84">
        <v>2</v>
      </c>
      <c r="F118" s="75">
        <f>D118*E118</f>
        <v>0.22</v>
      </c>
      <c r="G118" s="84">
        <v>104.04</v>
      </c>
      <c r="H118" s="75">
        <f>F118*G118</f>
        <v>22.8888</v>
      </c>
    </row>
    <row r="119" spans="1:8" s="162" customFormat="1" ht="12" customHeight="1" x14ac:dyDescent="0.25">
      <c r="A119" s="22"/>
      <c r="B119" s="23"/>
      <c r="C119" s="8"/>
      <c r="D119" s="132"/>
      <c r="E119" s="132"/>
      <c r="F119" s="130"/>
      <c r="G119" s="130"/>
      <c r="H119" s="130"/>
    </row>
    <row r="120" spans="1:8" s="32" customFormat="1" ht="12" customHeight="1" x14ac:dyDescent="0.25">
      <c r="A120" s="23" t="s">
        <v>149</v>
      </c>
      <c r="B120" s="23" t="s">
        <v>216</v>
      </c>
      <c r="C120" s="9" t="s">
        <v>145</v>
      </c>
      <c r="D120" s="95"/>
      <c r="E120" s="95"/>
      <c r="F120" s="77"/>
      <c r="G120" s="95"/>
      <c r="H120" s="77"/>
    </row>
    <row r="121" spans="1:8" s="32" customFormat="1" ht="36.75" customHeight="1" x14ac:dyDescent="0.25">
      <c r="A121" s="23"/>
      <c r="B121" s="23"/>
      <c r="C121" s="8" t="s">
        <v>146</v>
      </c>
      <c r="D121" s="95"/>
      <c r="E121" s="95"/>
      <c r="F121" s="77"/>
      <c r="G121" s="95"/>
      <c r="H121" s="77"/>
    </row>
    <row r="122" spans="1:8" s="32" customFormat="1" ht="12" customHeight="1" x14ac:dyDescent="0.25">
      <c r="A122" s="23"/>
      <c r="B122" s="23"/>
      <c r="C122" s="9"/>
      <c r="D122" s="84">
        <f>24.34-0.7-0.7-0.7</f>
        <v>22.240000000000002</v>
      </c>
      <c r="E122" s="84">
        <v>1</v>
      </c>
      <c r="F122" s="75">
        <f>D122*E122</f>
        <v>22.240000000000002</v>
      </c>
      <c r="G122" s="84">
        <v>44.32</v>
      </c>
      <c r="H122" s="75">
        <f>F122*G122</f>
        <v>985.67680000000007</v>
      </c>
    </row>
    <row r="123" spans="1:8" s="32" customFormat="1" ht="12" customHeight="1" x14ac:dyDescent="0.25">
      <c r="A123" s="23"/>
      <c r="B123" s="23"/>
      <c r="C123" s="9"/>
      <c r="D123" s="132"/>
      <c r="E123" s="132"/>
      <c r="F123" s="130"/>
      <c r="G123" s="132"/>
      <c r="H123" s="130"/>
    </row>
    <row r="124" spans="1:8" s="8" customFormat="1" ht="13.5" thickBot="1" x14ac:dyDescent="0.3">
      <c r="A124" s="22"/>
      <c r="B124" s="23"/>
      <c r="D124" s="91"/>
      <c r="E124" s="91"/>
      <c r="F124" s="74"/>
      <c r="G124" s="74" t="s">
        <v>69</v>
      </c>
      <c r="H124" s="74">
        <f>SUM(H105:H123)</f>
        <v>4052.9030999999995</v>
      </c>
    </row>
    <row r="125" spans="1:8" s="162" customFormat="1" ht="12" customHeight="1" x14ac:dyDescent="0.25">
      <c r="A125" s="22"/>
      <c r="B125" s="23"/>
      <c r="C125" s="7"/>
      <c r="D125" s="163"/>
      <c r="E125" s="163"/>
      <c r="F125" s="134"/>
      <c r="G125" s="134"/>
      <c r="H125" s="134"/>
    </row>
    <row r="126" spans="1:8" s="162" customFormat="1" ht="28.5" customHeight="1" x14ac:dyDescent="0.25">
      <c r="A126" s="23"/>
      <c r="B126" s="23"/>
      <c r="C126" s="8"/>
      <c r="D126" s="8"/>
      <c r="E126" s="8"/>
      <c r="F126" s="9"/>
      <c r="G126" s="134"/>
      <c r="H126" s="9"/>
    </row>
    <row r="127" spans="1:8" s="162" customFormat="1" ht="16.5" customHeight="1" x14ac:dyDescent="0.25">
      <c r="A127" s="15" t="s">
        <v>9</v>
      </c>
      <c r="B127" s="127" t="s">
        <v>96</v>
      </c>
      <c r="C127" s="127"/>
      <c r="D127" s="125"/>
      <c r="E127" s="125"/>
      <c r="F127" s="125"/>
      <c r="G127" s="125"/>
      <c r="H127" s="125"/>
    </row>
    <row r="128" spans="1:8" s="162" customFormat="1" ht="38.25" customHeight="1" x14ac:dyDescent="0.25">
      <c r="A128" s="126" t="s">
        <v>2</v>
      </c>
      <c r="B128" s="126" t="s">
        <v>3</v>
      </c>
      <c r="C128" s="20" t="s">
        <v>4</v>
      </c>
      <c r="D128" s="33" t="s">
        <v>20</v>
      </c>
      <c r="E128" s="33"/>
      <c r="F128" s="34"/>
      <c r="G128" s="33" t="s">
        <v>5</v>
      </c>
      <c r="H128" s="34" t="s">
        <v>12</v>
      </c>
    </row>
    <row r="129" spans="1:8" s="10" customFormat="1" ht="12.75" x14ac:dyDescent="0.25">
      <c r="A129" s="23" t="s">
        <v>32</v>
      </c>
      <c r="B129" s="23" t="s">
        <v>16</v>
      </c>
      <c r="C129" s="9" t="s">
        <v>153</v>
      </c>
      <c r="D129" s="95"/>
      <c r="E129" s="95"/>
      <c r="F129" s="77"/>
      <c r="G129" s="95"/>
      <c r="H129" s="77"/>
    </row>
    <row r="130" spans="1:8" s="10" customFormat="1" ht="89.25" x14ac:dyDescent="0.25">
      <c r="A130" s="23"/>
      <c r="B130" s="23"/>
      <c r="C130" s="3" t="s">
        <v>150</v>
      </c>
      <c r="D130" s="95"/>
      <c r="E130" s="95"/>
      <c r="F130" s="77"/>
      <c r="G130" s="95"/>
      <c r="H130" s="77"/>
    </row>
    <row r="131" spans="1:8" s="40" customFormat="1" ht="12.75" x14ac:dyDescent="0.25">
      <c r="A131" s="23"/>
      <c r="B131" s="23"/>
      <c r="C131" s="7"/>
      <c r="D131" s="84">
        <v>0</v>
      </c>
      <c r="E131" s="84">
        <v>0</v>
      </c>
      <c r="F131" s="75">
        <f>D131*E131</f>
        <v>0</v>
      </c>
      <c r="G131" s="84">
        <v>229.96</v>
      </c>
      <c r="H131" s="75">
        <f>F131*G131</f>
        <v>0</v>
      </c>
    </row>
    <row r="132" spans="1:8" s="40" customFormat="1" ht="12.75" x14ac:dyDescent="0.25">
      <c r="A132" s="23"/>
      <c r="B132" s="23"/>
      <c r="C132" s="7"/>
      <c r="D132" s="132"/>
      <c r="E132" s="132"/>
      <c r="F132" s="130"/>
      <c r="G132" s="132"/>
      <c r="H132" s="130"/>
    </row>
    <row r="133" spans="1:8" s="10" customFormat="1" ht="12.75" x14ac:dyDescent="0.25">
      <c r="A133" s="23" t="s">
        <v>82</v>
      </c>
      <c r="B133" s="23" t="s">
        <v>16</v>
      </c>
      <c r="C133" s="9" t="s">
        <v>152</v>
      </c>
      <c r="D133" s="95"/>
      <c r="E133" s="95"/>
      <c r="F133" s="77"/>
      <c r="G133" s="95"/>
      <c r="H133" s="77"/>
    </row>
    <row r="134" spans="1:8" s="10" customFormat="1" ht="66.75" customHeight="1" x14ac:dyDescent="0.25">
      <c r="A134" s="23"/>
      <c r="B134" s="23"/>
      <c r="C134" s="8" t="s">
        <v>154</v>
      </c>
      <c r="D134" s="95"/>
      <c r="E134" s="95"/>
      <c r="F134" s="77"/>
      <c r="G134" s="95"/>
      <c r="H134" s="77"/>
    </row>
    <row r="135" spans="1:8" s="40" customFormat="1" ht="12.75" x14ac:dyDescent="0.25">
      <c r="A135" s="23"/>
      <c r="B135" s="23"/>
      <c r="C135" s="7"/>
      <c r="D135" s="84">
        <v>0</v>
      </c>
      <c r="E135" s="84">
        <v>0</v>
      </c>
      <c r="F135" s="75">
        <f>D135*E135</f>
        <v>0</v>
      </c>
      <c r="G135" s="84">
        <v>357.11</v>
      </c>
      <c r="H135" s="75">
        <f>F135*G135</f>
        <v>0</v>
      </c>
    </row>
    <row r="136" spans="1:8" s="40" customFormat="1" ht="12.75" x14ac:dyDescent="0.25">
      <c r="A136" s="23"/>
      <c r="B136" s="23"/>
      <c r="C136" s="7"/>
      <c r="D136" s="132"/>
      <c r="E136" s="132"/>
      <c r="F136" s="130"/>
      <c r="G136" s="132"/>
      <c r="H136" s="130"/>
    </row>
    <row r="137" spans="1:8" s="10" customFormat="1" ht="12.75" x14ac:dyDescent="0.25">
      <c r="A137" s="23" t="s">
        <v>83</v>
      </c>
      <c r="B137" s="23" t="s">
        <v>16</v>
      </c>
      <c r="C137" s="9" t="s">
        <v>151</v>
      </c>
      <c r="D137" s="95"/>
      <c r="E137" s="95"/>
      <c r="F137" s="77"/>
      <c r="G137" s="95"/>
      <c r="H137" s="77"/>
    </row>
    <row r="138" spans="1:8" s="10" customFormat="1" ht="76.5" x14ac:dyDescent="0.25">
      <c r="A138" s="23"/>
      <c r="B138" s="23"/>
      <c r="C138" s="3" t="s">
        <v>155</v>
      </c>
      <c r="D138" s="95"/>
      <c r="E138" s="95"/>
      <c r="F138" s="77"/>
      <c r="G138" s="95"/>
      <c r="H138" s="77"/>
    </row>
    <row r="139" spans="1:8" s="40" customFormat="1" ht="12.75" x14ac:dyDescent="0.25">
      <c r="A139" s="23"/>
      <c r="B139" s="23"/>
      <c r="C139" s="7"/>
      <c r="D139" s="84">
        <v>3</v>
      </c>
      <c r="E139" s="84">
        <v>1</v>
      </c>
      <c r="F139" s="75">
        <f>D139*E139</f>
        <v>3</v>
      </c>
      <c r="G139" s="84">
        <v>221.68</v>
      </c>
      <c r="H139" s="75">
        <f>F139*G139</f>
        <v>665.04</v>
      </c>
    </row>
    <row r="140" spans="1:8" s="40" customFormat="1" ht="12.75" x14ac:dyDescent="0.25">
      <c r="A140" s="23"/>
      <c r="B140" s="23"/>
      <c r="C140" s="7"/>
      <c r="D140" s="132"/>
      <c r="E140" s="132"/>
      <c r="F140" s="130"/>
      <c r="G140" s="132"/>
      <c r="H140" s="130"/>
    </row>
    <row r="141" spans="1:8" s="10" customFormat="1" ht="12.75" x14ac:dyDescent="0.25">
      <c r="A141" s="23" t="s">
        <v>84</v>
      </c>
      <c r="B141" s="23" t="s">
        <v>23</v>
      </c>
      <c r="C141" s="9" t="s">
        <v>104</v>
      </c>
      <c r="D141" s="95"/>
      <c r="E141" s="95"/>
      <c r="F141" s="77"/>
      <c r="G141" s="95"/>
      <c r="H141" s="77"/>
    </row>
    <row r="142" spans="1:8" s="10" customFormat="1" ht="25.5" x14ac:dyDescent="0.25">
      <c r="A142" s="23"/>
      <c r="B142" s="23"/>
      <c r="C142" s="8" t="s">
        <v>225</v>
      </c>
      <c r="D142" s="95"/>
      <c r="E142" s="95"/>
      <c r="F142" s="77"/>
      <c r="G142" s="95"/>
      <c r="H142" s="77"/>
    </row>
    <row r="143" spans="1:8" s="40" customFormat="1" ht="12.75" x14ac:dyDescent="0.25">
      <c r="A143" s="23"/>
      <c r="B143" s="23"/>
      <c r="C143" s="9"/>
      <c r="D143" s="84">
        <v>0</v>
      </c>
      <c r="E143" s="84">
        <v>0</v>
      </c>
      <c r="F143" s="75">
        <f>D143*E143</f>
        <v>0</v>
      </c>
      <c r="G143" s="84">
        <v>250.8</v>
      </c>
      <c r="H143" s="75">
        <f>F143*G143</f>
        <v>0</v>
      </c>
    </row>
    <row r="144" spans="1:8" s="40" customFormat="1" ht="12.75" x14ac:dyDescent="0.25">
      <c r="A144" s="23"/>
      <c r="B144" s="23"/>
      <c r="C144" s="9"/>
      <c r="D144" s="132"/>
      <c r="E144" s="132"/>
      <c r="F144" s="130"/>
      <c r="G144" s="132"/>
      <c r="H144" s="130"/>
    </row>
    <row r="145" spans="1:8" s="10" customFormat="1" ht="12.75" x14ac:dyDescent="0.25">
      <c r="A145" s="23" t="s">
        <v>182</v>
      </c>
      <c r="B145" s="23" t="s">
        <v>23</v>
      </c>
      <c r="C145" s="9" t="s">
        <v>156</v>
      </c>
      <c r="D145" s="95"/>
      <c r="E145" s="95"/>
      <c r="F145" s="77"/>
      <c r="G145" s="95"/>
      <c r="H145" s="77"/>
    </row>
    <row r="146" spans="1:8" s="10" customFormat="1" ht="69.75" customHeight="1" x14ac:dyDescent="0.25">
      <c r="A146" s="23"/>
      <c r="B146" s="23"/>
      <c r="C146" s="8" t="s">
        <v>157</v>
      </c>
      <c r="D146" s="95"/>
      <c r="E146" s="95"/>
      <c r="F146" s="77"/>
      <c r="G146" s="95"/>
      <c r="H146" s="77"/>
    </row>
    <row r="147" spans="1:8" s="40" customFormat="1" ht="12.75" x14ac:dyDescent="0.25">
      <c r="A147" s="23"/>
      <c r="B147" s="23"/>
      <c r="C147" s="9"/>
      <c r="D147" s="84">
        <v>0</v>
      </c>
      <c r="E147" s="84">
        <v>0</v>
      </c>
      <c r="F147" s="75">
        <f>D147*E147</f>
        <v>0</v>
      </c>
      <c r="G147" s="84">
        <v>144.08000000000001</v>
      </c>
      <c r="H147" s="75">
        <f>F147*G147</f>
        <v>0</v>
      </c>
    </row>
    <row r="148" spans="1:8" s="40" customFormat="1" ht="12.75" x14ac:dyDescent="0.25">
      <c r="A148" s="23"/>
      <c r="B148" s="23"/>
      <c r="C148" s="9"/>
      <c r="D148" s="132"/>
      <c r="E148" s="132"/>
      <c r="F148" s="130"/>
      <c r="G148" s="132"/>
      <c r="H148" s="130"/>
    </row>
    <row r="149" spans="1:8" s="10" customFormat="1" ht="12.75" x14ac:dyDescent="0.25">
      <c r="A149" s="23" t="s">
        <v>241</v>
      </c>
      <c r="B149" s="23" t="s">
        <v>23</v>
      </c>
      <c r="C149" s="28" t="s">
        <v>158</v>
      </c>
      <c r="D149" s="95"/>
      <c r="E149" s="95"/>
      <c r="F149" s="77"/>
      <c r="G149" s="95"/>
      <c r="H149" s="77"/>
    </row>
    <row r="150" spans="1:8" s="10" customFormat="1" ht="70.5" customHeight="1" x14ac:dyDescent="0.25">
      <c r="A150" s="23"/>
      <c r="B150" s="23"/>
      <c r="C150" s="8" t="s">
        <v>159</v>
      </c>
      <c r="D150" s="95"/>
      <c r="E150" s="95"/>
      <c r="F150" s="77"/>
      <c r="G150" s="95"/>
      <c r="H150" s="77"/>
    </row>
    <row r="151" spans="1:8" s="40" customFormat="1" ht="12.75" x14ac:dyDescent="0.25">
      <c r="A151" s="23"/>
      <c r="B151" s="23"/>
      <c r="C151" s="9"/>
      <c r="D151" s="84">
        <v>0</v>
      </c>
      <c r="E151" s="84">
        <v>0</v>
      </c>
      <c r="F151" s="75">
        <f>D151*E151</f>
        <v>0</v>
      </c>
      <c r="G151" s="84">
        <v>283.02</v>
      </c>
      <c r="H151" s="75">
        <f>F151*G151</f>
        <v>0</v>
      </c>
    </row>
    <row r="152" spans="1:8" s="8" customFormat="1" ht="13.5" thickBot="1" x14ac:dyDescent="0.3">
      <c r="A152" s="22"/>
      <c r="B152" s="23"/>
      <c r="D152" s="91"/>
      <c r="E152" s="91"/>
      <c r="F152" s="74"/>
      <c r="G152" s="74" t="s">
        <v>69</v>
      </c>
      <c r="H152" s="74">
        <f>SUM(H130:H151)</f>
        <v>665.04</v>
      </c>
    </row>
    <row r="153" spans="1:8" s="40" customFormat="1" ht="12.75" x14ac:dyDescent="0.25">
      <c r="A153" s="23"/>
      <c r="B153" s="23"/>
      <c r="C153" s="9"/>
      <c r="D153" s="8"/>
      <c r="E153" s="8"/>
      <c r="F153" s="9"/>
      <c r="G153" s="8"/>
      <c r="H153" s="9"/>
    </row>
    <row r="154" spans="1:8" s="10" customFormat="1" ht="12.75" x14ac:dyDescent="0.25">
      <c r="A154" s="23"/>
      <c r="B154" s="23"/>
      <c r="C154" s="8"/>
      <c r="D154" s="8"/>
      <c r="E154" s="8"/>
      <c r="F154" s="9"/>
      <c r="G154" s="134"/>
      <c r="H154" s="9"/>
    </row>
    <row r="155" spans="1:8" s="10" customFormat="1" ht="15.75" x14ac:dyDescent="0.25">
      <c r="A155" s="15" t="s">
        <v>10</v>
      </c>
      <c r="B155" s="127" t="s">
        <v>29</v>
      </c>
      <c r="C155" s="127"/>
      <c r="D155" s="125"/>
      <c r="E155" s="125"/>
      <c r="F155" s="125"/>
      <c r="G155" s="125"/>
      <c r="H155" s="125"/>
    </row>
    <row r="156" spans="1:8" s="40" customFormat="1" ht="38.25" x14ac:dyDescent="0.25">
      <c r="A156" s="126" t="s">
        <v>2</v>
      </c>
      <c r="B156" s="126" t="s">
        <v>3</v>
      </c>
      <c r="C156" s="20" t="s">
        <v>4</v>
      </c>
      <c r="D156" s="33" t="s">
        <v>20</v>
      </c>
      <c r="E156" s="33"/>
      <c r="F156" s="34"/>
      <c r="G156" s="33" t="s">
        <v>5</v>
      </c>
      <c r="H156" s="34" t="s">
        <v>12</v>
      </c>
    </row>
    <row r="157" spans="1:8" s="40" customFormat="1" ht="12.75" x14ac:dyDescent="0.25">
      <c r="A157" s="23"/>
      <c r="B157" s="23"/>
      <c r="C157" s="23"/>
      <c r="D157" s="157"/>
      <c r="E157" s="157"/>
      <c r="F157" s="156"/>
      <c r="G157" s="157"/>
      <c r="H157" s="156"/>
    </row>
    <row r="158" spans="1:8" s="10" customFormat="1" ht="12.75" x14ac:dyDescent="0.25">
      <c r="A158" s="23" t="s">
        <v>52</v>
      </c>
      <c r="B158" s="23" t="s">
        <v>16</v>
      </c>
      <c r="C158" s="9" t="s">
        <v>66</v>
      </c>
      <c r="D158" s="95"/>
      <c r="E158" s="95"/>
      <c r="F158" s="77"/>
      <c r="G158" s="95"/>
      <c r="H158" s="77"/>
    </row>
    <row r="159" spans="1:8" s="10" customFormat="1" ht="31.5" customHeight="1" x14ac:dyDescent="0.25">
      <c r="A159" s="23"/>
      <c r="B159" s="23"/>
      <c r="C159" s="8" t="s">
        <v>162</v>
      </c>
      <c r="D159" s="95"/>
      <c r="E159" s="95"/>
      <c r="F159" s="77"/>
      <c r="G159" s="95"/>
      <c r="H159" s="77"/>
    </row>
    <row r="160" spans="1:8" s="10" customFormat="1" ht="12.75" x14ac:dyDescent="0.25">
      <c r="A160" s="23"/>
      <c r="B160" s="23"/>
      <c r="C160" s="8"/>
      <c r="D160" s="84">
        <v>1</v>
      </c>
      <c r="E160" s="84">
        <v>1</v>
      </c>
      <c r="F160" s="75">
        <f>D160*E160</f>
        <v>1</v>
      </c>
      <c r="G160" s="84">
        <v>30.5</v>
      </c>
      <c r="H160" s="75">
        <f>F160*G160</f>
        <v>30.5</v>
      </c>
    </row>
    <row r="161" spans="1:11" s="10" customFormat="1" ht="12.75" x14ac:dyDescent="0.25">
      <c r="A161" s="23" t="s">
        <v>53</v>
      </c>
      <c r="B161" s="23" t="s">
        <v>16</v>
      </c>
      <c r="C161" s="9" t="s">
        <v>263</v>
      </c>
      <c r="D161" s="95"/>
      <c r="E161" s="95"/>
      <c r="F161" s="77"/>
      <c r="G161" s="95"/>
      <c r="H161" s="77"/>
    </row>
    <row r="162" spans="1:11" s="10" customFormat="1" ht="31.5" customHeight="1" x14ac:dyDescent="0.25">
      <c r="A162" s="23"/>
      <c r="B162" s="23"/>
      <c r="C162" s="8" t="s">
        <v>264</v>
      </c>
      <c r="D162" s="95"/>
      <c r="E162" s="95"/>
      <c r="F162" s="77"/>
      <c r="G162" s="95"/>
      <c r="H162" s="77"/>
    </row>
    <row r="163" spans="1:11" s="10" customFormat="1" ht="12.75" x14ac:dyDescent="0.25">
      <c r="A163" s="23"/>
      <c r="B163" s="23"/>
      <c r="C163" s="8"/>
      <c r="D163" s="84">
        <v>1</v>
      </c>
      <c r="E163" s="84">
        <v>1</v>
      </c>
      <c r="F163" s="75">
        <f>D163*E163</f>
        <v>1</v>
      </c>
      <c r="G163" s="84">
        <v>80.099999999999994</v>
      </c>
      <c r="H163" s="75">
        <f>F163*G163</f>
        <v>80.099999999999994</v>
      </c>
    </row>
    <row r="164" spans="1:11" s="10" customFormat="1" ht="12.75" x14ac:dyDescent="0.25">
      <c r="A164" s="23"/>
      <c r="B164" s="23"/>
      <c r="C164" s="23"/>
      <c r="D164" s="157"/>
      <c r="E164" s="157"/>
      <c r="F164" s="156"/>
      <c r="G164" s="157"/>
      <c r="H164" s="156"/>
    </row>
    <row r="165" spans="1:11" s="10" customFormat="1" ht="12.75" x14ac:dyDescent="0.25">
      <c r="A165" s="23" t="s">
        <v>54</v>
      </c>
      <c r="B165" s="23" t="s">
        <v>217</v>
      </c>
      <c r="C165" s="9" t="s">
        <v>35</v>
      </c>
      <c r="D165" s="95"/>
      <c r="E165" s="95"/>
      <c r="F165" s="77"/>
      <c r="G165" s="95"/>
      <c r="H165" s="77"/>
      <c r="I165" s="161"/>
      <c r="J165" s="161"/>
      <c r="K165" s="160"/>
    </row>
    <row r="166" spans="1:11" s="10" customFormat="1" ht="109.5" customHeight="1" x14ac:dyDescent="0.3">
      <c r="A166" s="23"/>
      <c r="B166" s="23"/>
      <c r="C166" s="8" t="s">
        <v>163</v>
      </c>
      <c r="D166" s="95"/>
      <c r="E166" s="95"/>
      <c r="F166" s="77"/>
      <c r="G166" s="95"/>
      <c r="H166" s="77"/>
      <c r="K166" s="44"/>
    </row>
    <row r="167" spans="1:11" s="10" customFormat="1" ht="12.75" customHeight="1" x14ac:dyDescent="0.3">
      <c r="A167" s="23"/>
      <c r="B167" s="23"/>
      <c r="C167" s="64" t="s">
        <v>160</v>
      </c>
      <c r="D167" s="95">
        <v>5</v>
      </c>
      <c r="E167" s="95"/>
      <c r="F167" s="77"/>
      <c r="G167" s="95"/>
      <c r="H167" s="77"/>
      <c r="K167" s="44"/>
    </row>
    <row r="168" spans="1:11" s="10" customFormat="1" ht="12.75" customHeight="1" x14ac:dyDescent="0.3">
      <c r="A168" s="23"/>
      <c r="B168" s="23"/>
      <c r="C168" s="64" t="s">
        <v>161</v>
      </c>
      <c r="D168" s="95">
        <v>5</v>
      </c>
      <c r="E168" s="95"/>
      <c r="F168" s="77"/>
      <c r="G168" s="95"/>
      <c r="H168" s="77"/>
      <c r="K168" s="44"/>
    </row>
    <row r="169" spans="1:11" s="40" customFormat="1" ht="12.75" x14ac:dyDescent="0.2">
      <c r="A169" s="23"/>
      <c r="B169" s="23"/>
      <c r="C169" s="12"/>
      <c r="D169" s="84">
        <f>SUM(D167:D168)</f>
        <v>10</v>
      </c>
      <c r="E169" s="84">
        <v>1</v>
      </c>
      <c r="F169" s="75">
        <f>D169*E169</f>
        <v>10</v>
      </c>
      <c r="G169" s="84">
        <v>159.86000000000001</v>
      </c>
      <c r="H169" s="75">
        <f>F169*G169</f>
        <v>1598.6000000000001</v>
      </c>
      <c r="I169" s="159"/>
      <c r="J169" s="159"/>
      <c r="K169" s="158"/>
    </row>
    <row r="170" spans="1:11" s="10" customFormat="1" ht="12.75" x14ac:dyDescent="0.2">
      <c r="A170" s="23"/>
      <c r="B170" s="23"/>
      <c r="C170" s="8"/>
      <c r="D170" s="95"/>
      <c r="E170" s="95"/>
      <c r="F170" s="77"/>
      <c r="G170" s="95"/>
      <c r="H170" s="77"/>
      <c r="I170" s="159"/>
      <c r="J170" s="159"/>
      <c r="K170" s="158"/>
    </row>
    <row r="171" spans="1:11" s="10" customFormat="1" ht="12.75" x14ac:dyDescent="0.25">
      <c r="A171" s="23" t="s">
        <v>265</v>
      </c>
      <c r="B171" s="23" t="s">
        <v>217</v>
      </c>
      <c r="C171" s="9" t="s">
        <v>75</v>
      </c>
      <c r="D171" s="157"/>
      <c r="E171" s="157"/>
      <c r="F171" s="156"/>
      <c r="G171" s="157"/>
      <c r="H171" s="156"/>
    </row>
    <row r="172" spans="1:11" s="10" customFormat="1" ht="84" customHeight="1" x14ac:dyDescent="0.25">
      <c r="A172" s="23"/>
      <c r="B172" s="23"/>
      <c r="C172" s="8" t="s">
        <v>164</v>
      </c>
      <c r="D172" s="95"/>
      <c r="E172" s="95"/>
      <c r="F172" s="77"/>
      <c r="G172" s="95"/>
      <c r="H172" s="77"/>
    </row>
    <row r="173" spans="1:11" s="10" customFormat="1" ht="12.75" customHeight="1" x14ac:dyDescent="0.25">
      <c r="A173" s="23"/>
      <c r="B173" s="23"/>
      <c r="C173" s="64" t="s">
        <v>165</v>
      </c>
      <c r="D173" s="95">
        <v>2</v>
      </c>
      <c r="E173" s="95"/>
      <c r="F173" s="77"/>
      <c r="G173" s="95"/>
      <c r="H173" s="77"/>
    </row>
    <row r="174" spans="1:11" s="10" customFormat="1" ht="12.75" customHeight="1" x14ac:dyDescent="0.25">
      <c r="A174" s="23"/>
      <c r="B174" s="23"/>
      <c r="C174" s="64" t="s">
        <v>166</v>
      </c>
      <c r="D174" s="95">
        <v>2</v>
      </c>
      <c r="E174" s="95"/>
      <c r="F174" s="77"/>
      <c r="G174" s="95"/>
      <c r="H174" s="77"/>
    </row>
    <row r="175" spans="1:11" s="10" customFormat="1" ht="12.75" customHeight="1" x14ac:dyDescent="0.25">
      <c r="A175" s="23"/>
      <c r="B175" s="23"/>
      <c r="C175" s="64" t="s">
        <v>169</v>
      </c>
      <c r="D175" s="95"/>
      <c r="E175" s="95"/>
      <c r="F175" s="77"/>
      <c r="G175" s="95"/>
      <c r="H175" s="77"/>
    </row>
    <row r="176" spans="1:11" s="10" customFormat="1" ht="12.75" customHeight="1" x14ac:dyDescent="0.25">
      <c r="A176" s="23"/>
      <c r="B176" s="23"/>
      <c r="C176" s="64" t="s">
        <v>167</v>
      </c>
      <c r="D176" s="95">
        <v>1</v>
      </c>
      <c r="E176" s="95"/>
      <c r="F176" s="77"/>
      <c r="G176" s="95"/>
      <c r="H176" s="77"/>
    </row>
    <row r="177" spans="1:8" s="10" customFormat="1" ht="12.75" customHeight="1" x14ac:dyDescent="0.25">
      <c r="A177" s="23"/>
      <c r="B177" s="23"/>
      <c r="C177" s="64" t="s">
        <v>220</v>
      </c>
      <c r="D177" s="95"/>
      <c r="E177" s="95"/>
      <c r="F177" s="77"/>
      <c r="G177" s="95"/>
      <c r="H177" s="77"/>
    </row>
    <row r="178" spans="1:8" s="10" customFormat="1" ht="12.75" customHeight="1" x14ac:dyDescent="0.25">
      <c r="A178" s="23"/>
      <c r="B178" s="23"/>
      <c r="C178" s="64" t="s">
        <v>219</v>
      </c>
      <c r="D178" s="95"/>
      <c r="E178" s="95"/>
      <c r="F178" s="77"/>
      <c r="G178" s="95"/>
      <c r="H178" s="77"/>
    </row>
    <row r="179" spans="1:8" s="10" customFormat="1" ht="12.75" customHeight="1" x14ac:dyDescent="0.25">
      <c r="A179" s="23"/>
      <c r="B179" s="23"/>
      <c r="C179" s="64" t="s">
        <v>168</v>
      </c>
      <c r="D179" s="95"/>
      <c r="E179" s="95"/>
      <c r="F179" s="77"/>
      <c r="G179" s="95"/>
      <c r="H179" s="77"/>
    </row>
    <row r="180" spans="1:8" s="40" customFormat="1" ht="12.75" x14ac:dyDescent="0.25">
      <c r="A180" s="23"/>
      <c r="B180" s="23"/>
      <c r="C180" s="12"/>
      <c r="D180" s="84">
        <f>SUM(D173:D179)</f>
        <v>5</v>
      </c>
      <c r="E180" s="84">
        <v>1</v>
      </c>
      <c r="F180" s="75">
        <f>D180*E180</f>
        <v>5</v>
      </c>
      <c r="G180" s="84">
        <v>137.09</v>
      </c>
      <c r="H180" s="75">
        <f>F180*G180</f>
        <v>685.45</v>
      </c>
    </row>
    <row r="181" spans="1:8" s="32" customFormat="1" ht="12" customHeight="1" thickBot="1" x14ac:dyDescent="0.3">
      <c r="A181" s="30"/>
      <c r="B181" s="30"/>
      <c r="C181" s="12"/>
      <c r="D181" s="104"/>
      <c r="E181" s="104"/>
      <c r="F181" s="105"/>
      <c r="G181" s="106" t="s">
        <v>69</v>
      </c>
      <c r="H181" s="105">
        <f>SUM(H157:H180)</f>
        <v>2394.65</v>
      </c>
    </row>
    <row r="182" spans="1:8" s="17" customFormat="1" ht="18" customHeight="1" x14ac:dyDescent="0.25">
      <c r="A182" s="23"/>
      <c r="B182" s="23"/>
      <c r="C182" s="9"/>
      <c r="D182" s="8"/>
      <c r="E182" s="8"/>
      <c r="F182" s="9"/>
      <c r="G182" s="134"/>
      <c r="H182" s="9"/>
    </row>
    <row r="183" spans="1:8" s="32" customFormat="1" ht="16.5" customHeight="1" x14ac:dyDescent="0.25">
      <c r="A183" s="15" t="s">
        <v>11</v>
      </c>
      <c r="B183" s="127" t="s">
        <v>1</v>
      </c>
      <c r="C183" s="127"/>
      <c r="D183" s="125"/>
      <c r="E183" s="125"/>
      <c r="F183" s="125"/>
      <c r="G183" s="125"/>
      <c r="H183" s="125"/>
    </row>
    <row r="184" spans="1:8" s="10" customFormat="1" ht="38.25" x14ac:dyDescent="0.25">
      <c r="A184" s="126" t="s">
        <v>2</v>
      </c>
      <c r="B184" s="126" t="s">
        <v>3</v>
      </c>
      <c r="C184" s="20" t="s">
        <v>4</v>
      </c>
      <c r="D184" s="33" t="s">
        <v>20</v>
      </c>
      <c r="E184" s="33"/>
      <c r="F184" s="34"/>
      <c r="G184" s="33" t="s">
        <v>5</v>
      </c>
      <c r="H184" s="34" t="s">
        <v>12</v>
      </c>
    </row>
    <row r="185" spans="1:8" s="10" customFormat="1" ht="12.75" x14ac:dyDescent="0.25">
      <c r="A185" s="155"/>
      <c r="B185" s="155"/>
      <c r="C185" s="154"/>
      <c r="D185" s="153"/>
      <c r="E185" s="153"/>
      <c r="F185" s="152"/>
      <c r="G185" s="153"/>
      <c r="H185" s="152"/>
    </row>
    <row r="186" spans="1:8" s="8" customFormat="1" ht="12.75" x14ac:dyDescent="0.25">
      <c r="A186" s="155"/>
      <c r="B186" s="155"/>
      <c r="C186" s="154"/>
      <c r="D186" s="153"/>
      <c r="E186" s="153"/>
      <c r="F186" s="152"/>
      <c r="G186" s="153"/>
      <c r="H186" s="152"/>
    </row>
    <row r="187" spans="1:8" s="8" customFormat="1" ht="12.75" x14ac:dyDescent="0.25">
      <c r="A187" s="22"/>
      <c r="B187" s="150"/>
      <c r="C187" s="28" t="s">
        <v>79</v>
      </c>
      <c r="D187" s="148"/>
      <c r="E187" s="148"/>
      <c r="F187" s="147"/>
      <c r="G187" s="148"/>
      <c r="H187" s="147"/>
    </row>
    <row r="188" spans="1:8" s="8" customFormat="1" ht="25.5" x14ac:dyDescent="0.25">
      <c r="A188" s="22"/>
      <c r="B188" s="150"/>
      <c r="C188" s="6" t="s">
        <v>81</v>
      </c>
      <c r="D188" s="148"/>
      <c r="E188" s="148"/>
      <c r="F188" s="147"/>
      <c r="G188" s="148"/>
      <c r="H188" s="147"/>
    </row>
    <row r="189" spans="1:8" s="8" customFormat="1" ht="12.75" x14ac:dyDescent="0.25">
      <c r="A189" s="22"/>
      <c r="B189" s="150"/>
      <c r="C189" s="151"/>
      <c r="D189" s="148"/>
      <c r="E189" s="148"/>
      <c r="F189" s="147"/>
      <c r="G189" s="148"/>
      <c r="H189" s="147"/>
    </row>
    <row r="190" spans="1:8" s="8" customFormat="1" ht="12.75" x14ac:dyDescent="0.25">
      <c r="A190" s="150"/>
      <c r="B190" s="150"/>
      <c r="C190" s="149"/>
      <c r="D190" s="148"/>
      <c r="E190" s="148"/>
      <c r="F190" s="147"/>
      <c r="G190" s="148"/>
      <c r="H190" s="147"/>
    </row>
    <row r="191" spans="1:8" s="10" customFormat="1" ht="12.75" x14ac:dyDescent="0.25">
      <c r="A191" s="22" t="s">
        <v>43</v>
      </c>
      <c r="B191" s="22" t="s">
        <v>16</v>
      </c>
      <c r="C191" s="28" t="s">
        <v>172</v>
      </c>
      <c r="D191" s="141"/>
      <c r="E191" s="141"/>
      <c r="F191" s="141"/>
      <c r="G191" s="141"/>
      <c r="H191" s="141"/>
    </row>
    <row r="192" spans="1:8" s="10" customFormat="1" ht="45" customHeight="1" x14ac:dyDescent="0.3">
      <c r="A192" s="65"/>
      <c r="B192" s="66"/>
      <c r="C192" s="10" t="s">
        <v>171</v>
      </c>
      <c r="D192" s="112"/>
      <c r="E192" s="112"/>
      <c r="F192" s="80"/>
      <c r="G192" s="112"/>
      <c r="H192" s="80"/>
    </row>
    <row r="193" spans="1:8" s="10" customFormat="1" ht="12.75" x14ac:dyDescent="0.25">
      <c r="A193" s="146"/>
      <c r="B193" s="53"/>
      <c r="C193" s="11"/>
      <c r="D193" s="84">
        <v>1</v>
      </c>
      <c r="E193" s="84">
        <v>1</v>
      </c>
      <c r="F193" s="75">
        <f>D193*E193</f>
        <v>1</v>
      </c>
      <c r="G193" s="84">
        <v>12.39</v>
      </c>
      <c r="H193" s="75">
        <f>F193*G193</f>
        <v>12.39</v>
      </c>
    </row>
    <row r="194" spans="1:8" s="8" customFormat="1" ht="12.75" x14ac:dyDescent="0.25">
      <c r="A194" s="54"/>
      <c r="B194" s="54"/>
      <c r="C194" s="40"/>
      <c r="D194" s="132"/>
      <c r="E194" s="132"/>
      <c r="F194" s="130"/>
      <c r="G194" s="132"/>
      <c r="H194" s="130"/>
    </row>
    <row r="195" spans="1:8" s="10" customFormat="1" ht="12.75" x14ac:dyDescent="0.25">
      <c r="A195" s="22" t="s">
        <v>44</v>
      </c>
      <c r="B195" s="22" t="s">
        <v>16</v>
      </c>
      <c r="C195" s="28" t="s">
        <v>170</v>
      </c>
      <c r="D195" s="112"/>
      <c r="E195" s="112"/>
      <c r="F195" s="80"/>
      <c r="G195" s="112"/>
      <c r="H195" s="80"/>
    </row>
    <row r="196" spans="1:8" s="10" customFormat="1" ht="89.25" x14ac:dyDescent="0.25">
      <c r="A196" s="22"/>
      <c r="B196" s="22"/>
      <c r="C196" s="10" t="s">
        <v>80</v>
      </c>
      <c r="D196" s="112"/>
      <c r="E196" s="112"/>
      <c r="F196" s="80"/>
      <c r="G196" s="112"/>
      <c r="H196" s="80"/>
    </row>
    <row r="197" spans="1:8" s="10" customFormat="1" ht="12.75" x14ac:dyDescent="0.25">
      <c r="A197" s="146"/>
      <c r="B197" s="53"/>
      <c r="C197" s="11"/>
      <c r="D197" s="84">
        <v>1</v>
      </c>
      <c r="E197" s="84">
        <v>1</v>
      </c>
      <c r="F197" s="75">
        <f>D197*E197</f>
        <v>1</v>
      </c>
      <c r="G197" s="84">
        <v>218.8</v>
      </c>
      <c r="H197" s="75">
        <f>F197*G197</f>
        <v>218.8</v>
      </c>
    </row>
    <row r="198" spans="1:8" s="8" customFormat="1" ht="12.75" x14ac:dyDescent="0.25">
      <c r="A198" s="54"/>
      <c r="B198" s="54"/>
      <c r="C198" s="40"/>
      <c r="D198" s="132"/>
      <c r="E198" s="132"/>
      <c r="F198" s="130"/>
      <c r="G198" s="132"/>
      <c r="H198" s="130"/>
    </row>
    <row r="199" spans="1:8" s="8" customFormat="1" ht="12.75" x14ac:dyDescent="0.25">
      <c r="A199" s="22" t="s">
        <v>45</v>
      </c>
      <c r="B199" s="22" t="s">
        <v>23</v>
      </c>
      <c r="C199" s="28" t="s">
        <v>78</v>
      </c>
      <c r="D199" s="141"/>
      <c r="E199" s="141"/>
      <c r="F199" s="141"/>
      <c r="G199" s="141"/>
      <c r="H199" s="141"/>
    </row>
    <row r="200" spans="1:8" s="8" customFormat="1" ht="38.25" x14ac:dyDescent="0.3">
      <c r="A200" s="55"/>
      <c r="B200" s="56"/>
      <c r="C200" s="10" t="s">
        <v>180</v>
      </c>
      <c r="D200" s="112"/>
      <c r="E200" s="112"/>
      <c r="F200" s="80"/>
      <c r="G200" s="112"/>
      <c r="H200" s="80"/>
    </row>
    <row r="201" spans="1:8" s="8" customFormat="1" ht="12.75" x14ac:dyDescent="0.25">
      <c r="A201" s="140"/>
      <c r="B201" s="58"/>
      <c r="C201" s="7"/>
      <c r="D201" s="84">
        <f>6.19+1.8+0.81+1.9</f>
        <v>10.700000000000001</v>
      </c>
      <c r="E201" s="84">
        <v>1</v>
      </c>
      <c r="F201" s="75">
        <f>D201*E201</f>
        <v>10.700000000000001</v>
      </c>
      <c r="G201" s="84">
        <v>22.86</v>
      </c>
      <c r="H201" s="75">
        <f>F201*G201</f>
        <v>244.60200000000003</v>
      </c>
    </row>
    <row r="202" spans="1:8" s="8" customFormat="1" ht="12.75" x14ac:dyDescent="0.2">
      <c r="A202" s="140"/>
      <c r="B202" s="58"/>
      <c r="C202" s="4"/>
      <c r="D202" s="145"/>
      <c r="E202" s="145"/>
      <c r="F202" s="143"/>
      <c r="G202" s="144"/>
      <c r="H202" s="143"/>
    </row>
    <row r="203" spans="1:8" s="8" customFormat="1" ht="12.75" x14ac:dyDescent="0.25">
      <c r="A203" s="22" t="s">
        <v>46</v>
      </c>
      <c r="B203" s="22" t="s">
        <v>16</v>
      </c>
      <c r="C203" s="28" t="s">
        <v>173</v>
      </c>
      <c r="D203" s="112"/>
      <c r="E203" s="112"/>
      <c r="F203" s="80"/>
      <c r="G203" s="112"/>
      <c r="H203" s="80"/>
    </row>
    <row r="204" spans="1:8" s="8" customFormat="1" ht="38.25" x14ac:dyDescent="0.25">
      <c r="A204" s="22"/>
      <c r="B204" s="22"/>
      <c r="C204" s="10" t="s">
        <v>176</v>
      </c>
      <c r="D204" s="112"/>
      <c r="E204" s="112"/>
      <c r="F204" s="80"/>
      <c r="G204" s="112"/>
      <c r="H204" s="80"/>
    </row>
    <row r="205" spans="1:8" s="8" customFormat="1" ht="12.75" x14ac:dyDescent="0.25">
      <c r="A205" s="22"/>
      <c r="B205" s="22"/>
      <c r="C205" s="10"/>
      <c r="D205" s="84">
        <v>4</v>
      </c>
      <c r="E205" s="84">
        <v>1</v>
      </c>
      <c r="F205" s="75">
        <f>D205*E205</f>
        <v>4</v>
      </c>
      <c r="G205" s="84">
        <v>46.3</v>
      </c>
      <c r="H205" s="75">
        <f>F205*G205</f>
        <v>185.2</v>
      </c>
    </row>
    <row r="206" spans="1:8" s="8" customFormat="1" ht="12.75" x14ac:dyDescent="0.2">
      <c r="A206" s="22"/>
      <c r="B206" s="22"/>
      <c r="C206" s="10"/>
      <c r="D206" s="145"/>
      <c r="E206" s="145"/>
      <c r="F206" s="143"/>
      <c r="G206" s="144"/>
      <c r="H206" s="143"/>
    </row>
    <row r="207" spans="1:8" s="8" customFormat="1" ht="12.75" x14ac:dyDescent="0.25">
      <c r="A207" s="22" t="s">
        <v>235</v>
      </c>
      <c r="B207" s="22" t="s">
        <v>16</v>
      </c>
      <c r="C207" s="28" t="s">
        <v>174</v>
      </c>
      <c r="D207" s="112"/>
      <c r="E207" s="112"/>
      <c r="F207" s="80"/>
      <c r="G207" s="112"/>
      <c r="H207" s="80"/>
    </row>
    <row r="208" spans="1:8" s="8" customFormat="1" ht="25.5" x14ac:dyDescent="0.25">
      <c r="A208" s="22"/>
      <c r="B208" s="22"/>
      <c r="C208" s="10" t="s">
        <v>175</v>
      </c>
      <c r="D208" s="112"/>
      <c r="E208" s="112"/>
      <c r="F208" s="80"/>
      <c r="G208" s="112"/>
      <c r="H208" s="80"/>
    </row>
    <row r="209" spans="1:8" s="8" customFormat="1" ht="12.75" x14ac:dyDescent="0.25">
      <c r="A209" s="22"/>
      <c r="B209" s="22"/>
      <c r="C209" s="10"/>
      <c r="D209" s="84">
        <v>3</v>
      </c>
      <c r="E209" s="84">
        <v>1</v>
      </c>
      <c r="F209" s="75">
        <f>D209*E209</f>
        <v>3</v>
      </c>
      <c r="G209" s="84">
        <v>48.3</v>
      </c>
      <c r="H209" s="75">
        <f>F209*G209</f>
        <v>144.89999999999998</v>
      </c>
    </row>
    <row r="210" spans="1:8" s="8" customFormat="1" ht="12.75" x14ac:dyDescent="0.2">
      <c r="A210" s="22"/>
      <c r="B210" s="22"/>
      <c r="C210" s="10"/>
      <c r="D210" s="145"/>
      <c r="E210" s="145"/>
      <c r="F210" s="143"/>
      <c r="G210" s="144"/>
      <c r="H210" s="143"/>
    </row>
    <row r="211" spans="1:8" s="8" customFormat="1" ht="12.75" x14ac:dyDescent="0.25">
      <c r="A211" s="22" t="s">
        <v>55</v>
      </c>
      <c r="B211" s="22" t="s">
        <v>16</v>
      </c>
      <c r="C211" s="28" t="s">
        <v>67</v>
      </c>
      <c r="D211" s="112"/>
      <c r="E211" s="112"/>
      <c r="F211" s="80"/>
      <c r="G211" s="112"/>
      <c r="H211" s="80"/>
    </row>
    <row r="212" spans="1:8" s="8" customFormat="1" ht="25.5" x14ac:dyDescent="0.25">
      <c r="A212" s="22"/>
      <c r="B212" s="22"/>
      <c r="C212" s="10" t="s">
        <v>68</v>
      </c>
      <c r="D212" s="112"/>
      <c r="E212" s="112"/>
      <c r="F212" s="80"/>
      <c r="G212" s="112"/>
      <c r="H212" s="80"/>
    </row>
    <row r="213" spans="1:8" s="8" customFormat="1" ht="12.75" x14ac:dyDescent="0.25">
      <c r="A213" s="22"/>
      <c r="B213" s="22"/>
      <c r="C213" s="10"/>
      <c r="D213" s="84">
        <v>5</v>
      </c>
      <c r="E213" s="84">
        <v>1</v>
      </c>
      <c r="F213" s="75">
        <f>D213*E213</f>
        <v>5</v>
      </c>
      <c r="G213" s="84">
        <v>205.1</v>
      </c>
      <c r="H213" s="75">
        <f>F213*G213</f>
        <v>1025.5</v>
      </c>
    </row>
    <row r="214" spans="1:8" s="8" customFormat="1" ht="12.75" x14ac:dyDescent="0.2">
      <c r="A214" s="22"/>
      <c r="B214" s="22"/>
      <c r="C214" s="10"/>
      <c r="D214" s="145"/>
      <c r="E214" s="145"/>
      <c r="F214" s="143"/>
      <c r="G214" s="144"/>
      <c r="H214" s="143"/>
    </row>
    <row r="215" spans="1:8" s="8" customFormat="1" ht="12.75" x14ac:dyDescent="0.25">
      <c r="A215" s="22" t="s">
        <v>236</v>
      </c>
      <c r="B215" s="22" t="s">
        <v>16</v>
      </c>
      <c r="C215" s="28" t="s">
        <v>178</v>
      </c>
      <c r="D215" s="112"/>
      <c r="E215" s="112"/>
      <c r="F215" s="80"/>
      <c r="G215" s="112"/>
      <c r="H215" s="80"/>
    </row>
    <row r="216" spans="1:8" s="8" customFormat="1" ht="25.5" x14ac:dyDescent="0.25">
      <c r="A216" s="22"/>
      <c r="B216" s="22"/>
      <c r="C216" s="10" t="s">
        <v>177</v>
      </c>
      <c r="D216" s="112"/>
      <c r="E216" s="112"/>
      <c r="F216" s="80"/>
      <c r="G216" s="112"/>
      <c r="H216" s="80"/>
    </row>
    <row r="217" spans="1:8" s="8" customFormat="1" ht="12.75" x14ac:dyDescent="0.25">
      <c r="A217" s="22"/>
      <c r="B217" s="22"/>
      <c r="C217" s="10"/>
      <c r="D217" s="84">
        <v>0</v>
      </c>
      <c r="E217" s="84">
        <v>1</v>
      </c>
      <c r="F217" s="75">
        <f>D217*E217</f>
        <v>0</v>
      </c>
      <c r="G217" s="84">
        <v>248.18</v>
      </c>
      <c r="H217" s="75">
        <f>F217*G217</f>
        <v>0</v>
      </c>
    </row>
    <row r="218" spans="1:8" s="8" customFormat="1" ht="12.75" x14ac:dyDescent="0.2">
      <c r="A218" s="22"/>
      <c r="B218" s="22"/>
      <c r="C218" s="10"/>
      <c r="D218" s="145"/>
      <c r="E218" s="145"/>
      <c r="F218" s="143"/>
      <c r="G218" s="144"/>
      <c r="H218" s="143"/>
    </row>
    <row r="219" spans="1:8" s="8" customFormat="1" ht="12.75" x14ac:dyDescent="0.25">
      <c r="A219" s="22" t="s">
        <v>237</v>
      </c>
      <c r="B219" s="22" t="s">
        <v>16</v>
      </c>
      <c r="C219" s="28" t="s">
        <v>179</v>
      </c>
      <c r="D219" s="112"/>
      <c r="E219" s="112"/>
      <c r="F219" s="80"/>
      <c r="G219" s="112"/>
      <c r="H219" s="80"/>
    </row>
    <row r="220" spans="1:8" s="8" customFormat="1" ht="63.75" x14ac:dyDescent="0.25">
      <c r="A220" s="22"/>
      <c r="B220" s="22"/>
      <c r="C220" s="10" t="s">
        <v>221</v>
      </c>
      <c r="D220" s="112"/>
      <c r="E220" s="112"/>
      <c r="F220" s="80"/>
      <c r="G220" s="112"/>
      <c r="H220" s="80"/>
    </row>
    <row r="221" spans="1:8" s="8" customFormat="1" ht="12.75" x14ac:dyDescent="0.25">
      <c r="A221" s="22"/>
      <c r="B221" s="22"/>
      <c r="C221" s="10"/>
      <c r="D221" s="84">
        <v>0</v>
      </c>
      <c r="E221" s="84">
        <v>1</v>
      </c>
      <c r="F221" s="75">
        <f>D221*E221</f>
        <v>0</v>
      </c>
      <c r="G221" s="84">
        <v>79.78</v>
      </c>
      <c r="H221" s="75">
        <f>F221*G221</f>
        <v>0</v>
      </c>
    </row>
    <row r="222" spans="1:8" s="8" customFormat="1" ht="12.75" x14ac:dyDescent="0.2">
      <c r="A222" s="22"/>
      <c r="B222" s="22"/>
      <c r="C222" s="10"/>
      <c r="D222" s="145"/>
      <c r="E222" s="145"/>
      <c r="F222" s="143"/>
      <c r="G222" s="144"/>
      <c r="H222" s="143"/>
    </row>
    <row r="223" spans="1:8" s="8" customFormat="1" ht="12.75" x14ac:dyDescent="0.25">
      <c r="A223" s="22" t="s">
        <v>238</v>
      </c>
      <c r="B223" s="22" t="s">
        <v>16</v>
      </c>
      <c r="C223" s="28" t="s">
        <v>76</v>
      </c>
      <c r="D223" s="141"/>
      <c r="E223" s="141"/>
      <c r="F223" s="141"/>
      <c r="G223" s="141"/>
      <c r="H223" s="141"/>
    </row>
    <row r="224" spans="1:8" s="10" customFormat="1" ht="54" customHeight="1" x14ac:dyDescent="0.3">
      <c r="A224" s="55"/>
      <c r="B224" s="56"/>
      <c r="C224" s="10" t="s">
        <v>77</v>
      </c>
      <c r="D224" s="112"/>
      <c r="E224" s="112"/>
      <c r="F224" s="80"/>
      <c r="G224" s="112"/>
      <c r="H224" s="80"/>
    </row>
    <row r="225" spans="1:8" s="10" customFormat="1" ht="12.75" x14ac:dyDescent="0.25">
      <c r="A225" s="140"/>
      <c r="B225" s="58"/>
      <c r="C225" s="7"/>
      <c r="D225" s="84">
        <v>1</v>
      </c>
      <c r="E225" s="84">
        <v>1</v>
      </c>
      <c r="F225" s="75">
        <f>D225*E225</f>
        <v>1</v>
      </c>
      <c r="G225" s="84">
        <v>64.2</v>
      </c>
      <c r="H225" s="75">
        <f>F225*G225</f>
        <v>64.2</v>
      </c>
    </row>
    <row r="226" spans="1:8" s="10" customFormat="1" ht="12.75" x14ac:dyDescent="0.25">
      <c r="A226" s="140"/>
      <c r="B226" s="58"/>
      <c r="C226" s="7"/>
      <c r="D226" s="132"/>
      <c r="E226" s="132"/>
      <c r="F226" s="130"/>
      <c r="G226" s="132"/>
      <c r="H226" s="130"/>
    </row>
    <row r="227" spans="1:8" s="10" customFormat="1" ht="12.75" x14ac:dyDescent="0.25">
      <c r="A227" s="22" t="s">
        <v>239</v>
      </c>
      <c r="B227" s="22" t="s">
        <v>16</v>
      </c>
      <c r="C227" s="28" t="s">
        <v>112</v>
      </c>
      <c r="D227" s="141"/>
      <c r="E227" s="141"/>
      <c r="F227" s="141"/>
      <c r="G227" s="141"/>
      <c r="H227" s="141"/>
    </row>
    <row r="228" spans="1:8" s="10" customFormat="1" ht="60" customHeight="1" x14ac:dyDescent="0.3">
      <c r="A228" s="65"/>
      <c r="B228" s="66"/>
      <c r="C228" s="10" t="s">
        <v>181</v>
      </c>
      <c r="D228" s="112"/>
      <c r="E228" s="112"/>
      <c r="F228" s="80"/>
      <c r="G228" s="112"/>
      <c r="H228" s="80"/>
    </row>
    <row r="229" spans="1:8" s="10" customFormat="1" ht="12.75" x14ac:dyDescent="0.25">
      <c r="A229" s="142"/>
      <c r="B229" s="68"/>
      <c r="C229" s="69"/>
      <c r="D229" s="114">
        <v>1</v>
      </c>
      <c r="E229" s="114">
        <v>1</v>
      </c>
      <c r="F229" s="78">
        <f>D229*E229</f>
        <v>1</v>
      </c>
      <c r="G229" s="114">
        <v>250.14</v>
      </c>
      <c r="H229" s="75">
        <f>F229*G229</f>
        <v>250.14</v>
      </c>
    </row>
    <row r="230" spans="1:8" s="10" customFormat="1" ht="12.75" x14ac:dyDescent="0.25">
      <c r="A230" s="140"/>
      <c r="B230" s="58"/>
      <c r="C230" s="12"/>
      <c r="D230" s="132"/>
      <c r="E230" s="132"/>
      <c r="F230" s="130"/>
      <c r="G230" s="132"/>
      <c r="H230" s="130"/>
    </row>
    <row r="231" spans="1:8" s="8" customFormat="1" ht="12.75" x14ac:dyDescent="0.25">
      <c r="A231" s="22" t="s">
        <v>240</v>
      </c>
      <c r="B231" s="22" t="s">
        <v>16</v>
      </c>
      <c r="C231" s="28" t="s">
        <v>222</v>
      </c>
      <c r="D231" s="141"/>
      <c r="E231" s="141"/>
      <c r="F231" s="141"/>
      <c r="G231" s="141"/>
      <c r="H231" s="141"/>
    </row>
    <row r="232" spans="1:8" s="10" customFormat="1" ht="31.5" customHeight="1" x14ac:dyDescent="0.3">
      <c r="A232" s="55"/>
      <c r="B232" s="56"/>
      <c r="C232" s="10" t="s">
        <v>197</v>
      </c>
      <c r="D232" s="112"/>
      <c r="E232" s="112"/>
      <c r="F232" s="80"/>
      <c r="G232" s="112"/>
      <c r="H232" s="80"/>
    </row>
    <row r="233" spans="1:8" s="10" customFormat="1" ht="12.75" x14ac:dyDescent="0.25">
      <c r="A233" s="140"/>
      <c r="B233" s="58"/>
      <c r="C233" s="7"/>
      <c r="D233" s="84">
        <v>0</v>
      </c>
      <c r="E233" s="84">
        <v>0</v>
      </c>
      <c r="F233" s="75">
        <f>D233*E233</f>
        <v>0</v>
      </c>
      <c r="G233" s="84">
        <v>282.99</v>
      </c>
      <c r="H233" s="75">
        <f>F233*G233</f>
        <v>0</v>
      </c>
    </row>
    <row r="234" spans="1:8" s="8" customFormat="1" ht="13.5" thickBot="1" x14ac:dyDescent="0.3">
      <c r="A234" s="23"/>
      <c r="B234" s="23"/>
      <c r="C234" s="23"/>
      <c r="D234" s="115"/>
      <c r="E234" s="115"/>
      <c r="F234" s="76"/>
      <c r="G234" s="74" t="s">
        <v>69</v>
      </c>
      <c r="H234" s="76">
        <f>SUM(H186:H233)</f>
        <v>2145.732</v>
      </c>
    </row>
    <row r="235" spans="1:8" s="8" customFormat="1" ht="12.75" x14ac:dyDescent="0.25">
      <c r="A235" s="23"/>
      <c r="B235" s="23"/>
      <c r="C235" s="23"/>
      <c r="D235" s="23"/>
      <c r="E235" s="23"/>
      <c r="F235" s="133"/>
      <c r="G235" s="134"/>
      <c r="H235" s="133"/>
    </row>
    <row r="236" spans="1:8" s="17" customFormat="1" ht="18" customHeight="1" x14ac:dyDescent="0.25">
      <c r="A236" s="15" t="s">
        <v>31</v>
      </c>
      <c r="B236" s="127" t="s">
        <v>30</v>
      </c>
      <c r="C236" s="127"/>
      <c r="D236" s="125"/>
      <c r="E236" s="125"/>
      <c r="F236" s="125"/>
      <c r="G236" s="125"/>
      <c r="H236" s="125"/>
    </row>
    <row r="237" spans="1:8" s="32" customFormat="1" ht="38.25" customHeight="1" x14ac:dyDescent="0.25">
      <c r="A237" s="126" t="s">
        <v>2</v>
      </c>
      <c r="B237" s="126" t="s">
        <v>3</v>
      </c>
      <c r="C237" s="20" t="s">
        <v>4</v>
      </c>
      <c r="D237" s="33" t="s">
        <v>20</v>
      </c>
      <c r="E237" s="33"/>
      <c r="F237" s="34"/>
      <c r="G237" s="33" t="s">
        <v>5</v>
      </c>
      <c r="H237" s="34" t="s">
        <v>12</v>
      </c>
    </row>
    <row r="238" spans="1:8" s="8" customFormat="1" ht="12.75" x14ac:dyDescent="0.25">
      <c r="A238" s="22" t="s">
        <v>183</v>
      </c>
      <c r="B238" s="22" t="s">
        <v>16</v>
      </c>
      <c r="C238" s="28" t="s">
        <v>33</v>
      </c>
      <c r="D238" s="112"/>
      <c r="E238" s="112"/>
      <c r="F238" s="80"/>
      <c r="G238" s="112"/>
      <c r="H238" s="80"/>
    </row>
    <row r="239" spans="1:8" s="8" customFormat="1" ht="51" x14ac:dyDescent="0.25">
      <c r="A239" s="22"/>
      <c r="B239" s="22"/>
      <c r="C239" s="10" t="s">
        <v>198</v>
      </c>
      <c r="D239" s="112"/>
      <c r="E239" s="112"/>
      <c r="F239" s="80"/>
      <c r="G239" s="112"/>
      <c r="H239" s="80"/>
    </row>
    <row r="240" spans="1:8" s="8" customFormat="1" ht="12.75" x14ac:dyDescent="0.25">
      <c r="A240" s="23"/>
      <c r="B240" s="23"/>
      <c r="C240" s="7"/>
      <c r="D240" s="114">
        <v>2</v>
      </c>
      <c r="E240" s="114">
        <v>1</v>
      </c>
      <c r="F240" s="78">
        <f>D240*E240</f>
        <v>2</v>
      </c>
      <c r="G240" s="114">
        <v>507.77</v>
      </c>
      <c r="H240" s="78">
        <f>F240*G240</f>
        <v>1015.54</v>
      </c>
    </row>
    <row r="241" spans="1:8" s="8" customFormat="1" ht="12.75" x14ac:dyDescent="0.2">
      <c r="A241" s="23"/>
      <c r="B241" s="23"/>
      <c r="D241" s="132"/>
      <c r="E241" s="132"/>
      <c r="F241" s="130"/>
      <c r="G241" s="131"/>
      <c r="H241" s="130"/>
    </row>
    <row r="242" spans="1:8" s="8" customFormat="1" ht="12.75" x14ac:dyDescent="0.25">
      <c r="A242" s="23" t="s">
        <v>184</v>
      </c>
      <c r="B242" s="23" t="s">
        <v>16</v>
      </c>
      <c r="C242" s="9" t="s">
        <v>71</v>
      </c>
      <c r="D242" s="95"/>
      <c r="E242" s="95"/>
      <c r="F242" s="77"/>
      <c r="G242" s="95"/>
      <c r="H242" s="77"/>
    </row>
    <row r="243" spans="1:8" s="8" customFormat="1" ht="25.5" x14ac:dyDescent="0.25">
      <c r="A243" s="23"/>
      <c r="B243" s="23"/>
      <c r="C243" s="8" t="s">
        <v>199</v>
      </c>
      <c r="D243" s="95"/>
      <c r="E243" s="95"/>
      <c r="F243" s="77"/>
      <c r="G243" s="95"/>
      <c r="H243" s="77"/>
    </row>
    <row r="244" spans="1:8" s="8" customFormat="1" ht="12.75" x14ac:dyDescent="0.25">
      <c r="A244" s="23"/>
      <c r="B244" s="23"/>
      <c r="C244" s="7"/>
      <c r="D244" s="114">
        <v>2</v>
      </c>
      <c r="E244" s="114">
        <v>1</v>
      </c>
      <c r="F244" s="78">
        <f>D244*E244</f>
        <v>2</v>
      </c>
      <c r="G244" s="114">
        <v>56.14</v>
      </c>
      <c r="H244" s="78">
        <f>F244*G244</f>
        <v>112.28</v>
      </c>
    </row>
    <row r="245" spans="1:8" s="8" customFormat="1" ht="12.75" x14ac:dyDescent="0.25">
      <c r="A245" s="23"/>
      <c r="B245" s="23"/>
      <c r="D245" s="95"/>
      <c r="E245" s="95"/>
      <c r="F245" s="77"/>
      <c r="G245" s="95"/>
      <c r="H245" s="77"/>
    </row>
    <row r="246" spans="1:8" s="8" customFormat="1" ht="12.75" x14ac:dyDescent="0.25">
      <c r="A246" s="23" t="s">
        <v>185</v>
      </c>
      <c r="B246" s="23" t="s">
        <v>16</v>
      </c>
      <c r="C246" s="9" t="s">
        <v>34</v>
      </c>
      <c r="D246" s="95"/>
      <c r="E246" s="95"/>
      <c r="F246" s="77"/>
      <c r="G246" s="95"/>
      <c r="H246" s="77"/>
    </row>
    <row r="247" spans="1:8" s="8" customFormat="1" ht="76.5" x14ac:dyDescent="0.25">
      <c r="A247" s="23"/>
      <c r="B247" s="23"/>
      <c r="C247" s="8" t="s">
        <v>200</v>
      </c>
      <c r="D247" s="95"/>
      <c r="E247" s="95"/>
      <c r="F247" s="77"/>
      <c r="G247" s="95"/>
      <c r="H247" s="77"/>
    </row>
    <row r="248" spans="1:8" s="8" customFormat="1" ht="12.75" x14ac:dyDescent="0.25">
      <c r="A248" s="23"/>
      <c r="B248" s="23"/>
      <c r="C248" s="7"/>
      <c r="D248" s="114">
        <v>2</v>
      </c>
      <c r="E248" s="114">
        <v>1</v>
      </c>
      <c r="F248" s="78">
        <f>D248*E248</f>
        <v>2</v>
      </c>
      <c r="G248" s="114">
        <v>417.51</v>
      </c>
      <c r="H248" s="78">
        <f>F248*G248</f>
        <v>835.02</v>
      </c>
    </row>
    <row r="249" spans="1:8" s="8" customFormat="1" ht="12.75" x14ac:dyDescent="0.25">
      <c r="A249" s="23"/>
      <c r="B249" s="23"/>
      <c r="D249" s="95"/>
      <c r="E249" s="95"/>
      <c r="F249" s="77"/>
      <c r="G249" s="95"/>
      <c r="H249" s="77"/>
    </row>
    <row r="250" spans="1:8" s="8" customFormat="1" ht="12.75" x14ac:dyDescent="0.25">
      <c r="A250" s="23" t="s">
        <v>186</v>
      </c>
      <c r="B250" s="23" t="s">
        <v>16</v>
      </c>
      <c r="C250" s="9" t="s">
        <v>201</v>
      </c>
      <c r="D250" s="95"/>
      <c r="E250" s="95"/>
      <c r="F250" s="77"/>
      <c r="G250" s="95"/>
      <c r="H250" s="77"/>
    </row>
    <row r="251" spans="1:8" s="8" customFormat="1" ht="63.75" x14ac:dyDescent="0.25">
      <c r="A251" s="23"/>
      <c r="B251" s="23"/>
      <c r="C251" s="8" t="s">
        <v>203</v>
      </c>
      <c r="D251" s="95"/>
      <c r="E251" s="95"/>
      <c r="F251" s="77"/>
      <c r="G251" s="95"/>
      <c r="H251" s="77"/>
    </row>
    <row r="252" spans="1:8" s="8" customFormat="1" ht="12.75" x14ac:dyDescent="0.25">
      <c r="A252" s="23"/>
      <c r="B252" s="23"/>
      <c r="C252" s="7"/>
      <c r="D252" s="114">
        <v>0</v>
      </c>
      <c r="E252" s="114">
        <v>0</v>
      </c>
      <c r="F252" s="78">
        <f>D252*E252</f>
        <v>0</v>
      </c>
      <c r="G252" s="114">
        <v>396.09</v>
      </c>
      <c r="H252" s="78">
        <f>F252*G252</f>
        <v>0</v>
      </c>
    </row>
    <row r="253" spans="1:8" s="8" customFormat="1" ht="12.75" x14ac:dyDescent="0.25">
      <c r="A253" s="23"/>
      <c r="B253" s="23"/>
      <c r="D253" s="95"/>
      <c r="E253" s="95"/>
      <c r="F253" s="77"/>
      <c r="G253" s="95"/>
      <c r="H253" s="77"/>
    </row>
    <row r="254" spans="1:8" s="8" customFormat="1" ht="12.75" x14ac:dyDescent="0.25">
      <c r="A254" s="22" t="s">
        <v>187</v>
      </c>
      <c r="B254" s="22" t="s">
        <v>16</v>
      </c>
      <c r="C254" s="28" t="s">
        <v>100</v>
      </c>
      <c r="D254" s="112"/>
      <c r="E254" s="112"/>
      <c r="F254" s="80"/>
      <c r="G254" s="112"/>
      <c r="H254" s="80"/>
    </row>
    <row r="255" spans="1:8" s="8" customFormat="1" ht="38.25" x14ac:dyDescent="0.25">
      <c r="A255" s="10"/>
      <c r="B255" s="22"/>
      <c r="C255" s="10" t="s">
        <v>202</v>
      </c>
      <c r="D255" s="112"/>
      <c r="E255" s="112"/>
      <c r="F255" s="80"/>
      <c r="G255" s="112"/>
      <c r="H255" s="80"/>
    </row>
    <row r="256" spans="1:8" s="8" customFormat="1" ht="12.75" x14ac:dyDescent="0.25">
      <c r="A256" s="22"/>
      <c r="B256" s="22"/>
      <c r="C256" s="7"/>
      <c r="D256" s="114">
        <v>0</v>
      </c>
      <c r="E256" s="114">
        <v>0</v>
      </c>
      <c r="F256" s="78">
        <f>D256*E256</f>
        <v>0</v>
      </c>
      <c r="G256" s="114">
        <v>47.37</v>
      </c>
      <c r="H256" s="78">
        <f>F256*G256</f>
        <v>0</v>
      </c>
    </row>
    <row r="257" spans="1:8" s="8" customFormat="1" ht="12.75" x14ac:dyDescent="0.25">
      <c r="A257" s="22"/>
      <c r="B257" s="22"/>
      <c r="C257" s="10"/>
      <c r="D257" s="132"/>
      <c r="E257" s="132"/>
      <c r="F257" s="130"/>
      <c r="G257" s="132"/>
      <c r="H257" s="130"/>
    </row>
    <row r="258" spans="1:8" s="8" customFormat="1" ht="12.75" x14ac:dyDescent="0.25">
      <c r="A258" s="22" t="s">
        <v>188</v>
      </c>
      <c r="B258" s="22" t="s">
        <v>16</v>
      </c>
      <c r="C258" s="9" t="s">
        <v>101</v>
      </c>
      <c r="D258" s="112"/>
      <c r="E258" s="112"/>
      <c r="F258" s="80"/>
      <c r="G258" s="112"/>
      <c r="H258" s="80"/>
    </row>
    <row r="259" spans="1:8" s="10" customFormat="1" ht="63.75" x14ac:dyDescent="0.25">
      <c r="B259" s="22"/>
      <c r="C259" s="8" t="s">
        <v>102</v>
      </c>
      <c r="D259" s="112"/>
      <c r="E259" s="112"/>
      <c r="F259" s="80"/>
      <c r="G259" s="112"/>
      <c r="H259" s="80"/>
    </row>
    <row r="260" spans="1:8" s="10" customFormat="1" ht="12.75" x14ac:dyDescent="0.25">
      <c r="A260" s="22"/>
      <c r="B260" s="22"/>
      <c r="C260" s="7"/>
      <c r="D260" s="114">
        <v>0</v>
      </c>
      <c r="E260" s="114">
        <v>0</v>
      </c>
      <c r="F260" s="78">
        <f>D260*E260</f>
        <v>0</v>
      </c>
      <c r="G260" s="114">
        <v>303.85000000000002</v>
      </c>
      <c r="H260" s="78">
        <f>F260*G260</f>
        <v>0</v>
      </c>
    </row>
    <row r="261" spans="1:8" s="40" customFormat="1" ht="13.5" thickBot="1" x14ac:dyDescent="0.3">
      <c r="A261" s="23"/>
      <c r="B261" s="23"/>
      <c r="C261" s="8"/>
      <c r="D261" s="91"/>
      <c r="E261" s="91"/>
      <c r="F261" s="74"/>
      <c r="G261" s="74" t="s">
        <v>69</v>
      </c>
      <c r="H261" s="74">
        <f>SUM(H238:H260)</f>
        <v>1962.84</v>
      </c>
    </row>
    <row r="262" spans="1:8" s="40" customFormat="1" ht="12.75" x14ac:dyDescent="0.25">
      <c r="A262" s="23"/>
      <c r="B262" s="23"/>
      <c r="C262" s="8"/>
      <c r="D262" s="163"/>
      <c r="E262" s="163"/>
      <c r="F262" s="134"/>
      <c r="G262" s="134"/>
      <c r="H262" s="134"/>
    </row>
    <row r="263" spans="1:8" ht="16.5" customHeight="1" x14ac:dyDescent="0.3">
      <c r="A263" s="15" t="s">
        <v>97</v>
      </c>
      <c r="B263" s="127" t="s">
        <v>37</v>
      </c>
      <c r="C263" s="127"/>
      <c r="D263" s="125"/>
      <c r="E263" s="125"/>
      <c r="F263" s="125"/>
      <c r="G263" s="125"/>
      <c r="H263" s="125"/>
    </row>
    <row r="264" spans="1:8" ht="38.25" x14ac:dyDescent="0.3">
      <c r="A264" s="126" t="s">
        <v>2</v>
      </c>
      <c r="B264" s="126" t="s">
        <v>3</v>
      </c>
      <c r="C264" s="20" t="s">
        <v>4</v>
      </c>
      <c r="D264" s="33" t="s">
        <v>20</v>
      </c>
      <c r="E264" s="33"/>
      <c r="F264" s="34"/>
      <c r="G264" s="33" t="s">
        <v>5</v>
      </c>
      <c r="H264" s="34" t="s">
        <v>12</v>
      </c>
    </row>
    <row r="265" spans="1:8" s="17" customFormat="1" ht="13.5" customHeight="1" x14ac:dyDescent="0.25">
      <c r="A265" s="23" t="s">
        <v>189</v>
      </c>
      <c r="B265" s="23" t="s">
        <v>16</v>
      </c>
      <c r="C265" s="9" t="s">
        <v>38</v>
      </c>
      <c r="D265" s="95"/>
      <c r="E265" s="95"/>
      <c r="F265" s="77"/>
      <c r="G265" s="95"/>
      <c r="H265" s="77"/>
    </row>
    <row r="266" spans="1:8" s="32" customFormat="1" ht="38.25" x14ac:dyDescent="0.25">
      <c r="A266" s="23"/>
      <c r="B266" s="23"/>
      <c r="C266" s="8" t="s">
        <v>204</v>
      </c>
      <c r="D266" s="95"/>
      <c r="E266" s="95"/>
      <c r="F266" s="77"/>
      <c r="G266" s="95"/>
      <c r="H266" s="77"/>
    </row>
    <row r="267" spans="1:8" s="8" customFormat="1" ht="13.5" customHeight="1" x14ac:dyDescent="0.25">
      <c r="A267" s="23"/>
      <c r="B267" s="23"/>
      <c r="C267" s="9"/>
      <c r="D267" s="114">
        <v>1</v>
      </c>
      <c r="E267" s="114">
        <v>1</v>
      </c>
      <c r="F267" s="78">
        <f>D267*E267</f>
        <v>1</v>
      </c>
      <c r="G267" s="114">
        <v>204.71</v>
      </c>
      <c r="H267" s="78">
        <f>F267*G267</f>
        <v>204.71</v>
      </c>
    </row>
    <row r="268" spans="1:8" s="8" customFormat="1" ht="13.5" customHeight="1" x14ac:dyDescent="0.25">
      <c r="A268" s="23"/>
      <c r="B268" s="23"/>
      <c r="D268" s="95"/>
      <c r="E268" s="95"/>
      <c r="F268" s="77"/>
      <c r="G268" s="95"/>
      <c r="H268" s="77"/>
    </row>
    <row r="269" spans="1:8" s="8" customFormat="1" ht="13.5" customHeight="1" x14ac:dyDescent="0.25">
      <c r="A269" s="23" t="s">
        <v>190</v>
      </c>
      <c r="B269" s="23" t="s">
        <v>16</v>
      </c>
      <c r="C269" s="9" t="s">
        <v>39</v>
      </c>
      <c r="D269" s="95"/>
      <c r="E269" s="95"/>
      <c r="F269" s="77"/>
      <c r="G269" s="95"/>
      <c r="H269" s="77"/>
    </row>
    <row r="270" spans="1:8" s="8" customFormat="1" ht="38.25" x14ac:dyDescent="0.25">
      <c r="A270" s="23"/>
      <c r="B270" s="23"/>
      <c r="C270" s="8" t="s">
        <v>205</v>
      </c>
      <c r="D270" s="95"/>
      <c r="E270" s="95"/>
      <c r="F270" s="77"/>
      <c r="G270" s="95"/>
      <c r="H270" s="77"/>
    </row>
    <row r="271" spans="1:8" s="8" customFormat="1" ht="13.5" customHeight="1" x14ac:dyDescent="0.25">
      <c r="A271" s="23"/>
      <c r="B271" s="23"/>
      <c r="C271" s="9"/>
      <c r="D271" s="114">
        <v>2</v>
      </c>
      <c r="E271" s="114">
        <v>1</v>
      </c>
      <c r="F271" s="78">
        <f>D271*E271</f>
        <v>2</v>
      </c>
      <c r="G271" s="114">
        <v>51.19</v>
      </c>
      <c r="H271" s="78">
        <f>F271*G271</f>
        <v>102.38</v>
      </c>
    </row>
    <row r="272" spans="1:8" s="8" customFormat="1" ht="13.5" customHeight="1" x14ac:dyDescent="0.25">
      <c r="A272" s="23"/>
      <c r="B272" s="23"/>
      <c r="D272" s="95"/>
      <c r="E272" s="95"/>
      <c r="F272" s="77"/>
      <c r="G272" s="95"/>
      <c r="H272" s="77"/>
    </row>
    <row r="273" spans="1:8" s="8" customFormat="1" ht="13.5" customHeight="1" x14ac:dyDescent="0.25">
      <c r="A273" s="23" t="s">
        <v>191</v>
      </c>
      <c r="B273" s="23" t="s">
        <v>16</v>
      </c>
      <c r="C273" s="9" t="s">
        <v>40</v>
      </c>
      <c r="D273" s="95"/>
      <c r="E273" s="95"/>
      <c r="F273" s="77"/>
      <c r="G273" s="95"/>
      <c r="H273" s="77"/>
    </row>
    <row r="274" spans="1:8" ht="51" x14ac:dyDescent="0.3">
      <c r="A274" s="23"/>
      <c r="B274" s="23"/>
      <c r="C274" s="8" t="s">
        <v>206</v>
      </c>
      <c r="D274" s="95"/>
      <c r="E274" s="95"/>
      <c r="F274" s="77"/>
      <c r="G274" s="95"/>
      <c r="H274" s="77"/>
    </row>
    <row r="275" spans="1:8" ht="13.5" customHeight="1" x14ac:dyDescent="0.3">
      <c r="A275" s="23"/>
      <c r="B275" s="23"/>
      <c r="C275" s="9"/>
      <c r="D275" s="114">
        <v>2</v>
      </c>
      <c r="E275" s="114">
        <v>1</v>
      </c>
      <c r="F275" s="78">
        <f>D275*E275</f>
        <v>2</v>
      </c>
      <c r="G275" s="114">
        <v>72.19</v>
      </c>
      <c r="H275" s="78">
        <f>F275*G275</f>
        <v>144.38</v>
      </c>
    </row>
    <row r="276" spans="1:8" ht="13.5" customHeight="1" x14ac:dyDescent="0.3">
      <c r="A276" s="23"/>
      <c r="B276" s="23"/>
      <c r="C276" s="8"/>
      <c r="D276" s="95"/>
      <c r="E276" s="95"/>
      <c r="F276" s="77"/>
      <c r="G276" s="95"/>
      <c r="H276" s="77"/>
    </row>
    <row r="277" spans="1:8" ht="13.5" customHeight="1" x14ac:dyDescent="0.3">
      <c r="A277" s="23" t="s">
        <v>192</v>
      </c>
      <c r="B277" s="23" t="s">
        <v>16</v>
      </c>
      <c r="C277" s="9" t="s">
        <v>41</v>
      </c>
      <c r="D277" s="95"/>
      <c r="E277" s="95"/>
      <c r="F277" s="77"/>
      <c r="G277" s="95"/>
      <c r="H277" s="77"/>
    </row>
    <row r="278" spans="1:8" ht="25.5" x14ac:dyDescent="0.3">
      <c r="A278" s="23"/>
      <c r="B278" s="23"/>
      <c r="C278" s="8" t="s">
        <v>207</v>
      </c>
      <c r="D278" s="95"/>
      <c r="E278" s="95"/>
      <c r="F278" s="77"/>
      <c r="G278" s="95"/>
      <c r="H278" s="77"/>
    </row>
    <row r="279" spans="1:8" ht="13.5" customHeight="1" x14ac:dyDescent="0.3">
      <c r="A279" s="23"/>
      <c r="B279" s="23"/>
      <c r="C279" s="9"/>
      <c r="D279" s="114">
        <v>3</v>
      </c>
      <c r="E279" s="114">
        <v>1</v>
      </c>
      <c r="F279" s="78">
        <f>D279*E279</f>
        <v>3</v>
      </c>
      <c r="G279" s="114">
        <v>23.32</v>
      </c>
      <c r="H279" s="78">
        <f>F279*G279</f>
        <v>69.960000000000008</v>
      </c>
    </row>
    <row r="280" spans="1:8" ht="13.5" customHeight="1" x14ac:dyDescent="0.3">
      <c r="A280" s="23"/>
      <c r="B280" s="23"/>
      <c r="C280" s="8"/>
      <c r="D280" s="95"/>
      <c r="E280" s="95"/>
      <c r="F280" s="77"/>
      <c r="G280" s="95"/>
      <c r="H280" s="77"/>
    </row>
    <row r="281" spans="1:8" ht="13.5" customHeight="1" x14ac:dyDescent="0.3">
      <c r="A281" s="23" t="s">
        <v>193</v>
      </c>
      <c r="B281" s="23" t="s">
        <v>16</v>
      </c>
      <c r="C281" s="9" t="s">
        <v>36</v>
      </c>
      <c r="D281" s="95"/>
      <c r="E281" s="95"/>
      <c r="F281" s="77"/>
      <c r="G281" s="95"/>
      <c r="H281" s="77"/>
    </row>
    <row r="282" spans="1:8" ht="25.5" x14ac:dyDescent="0.3">
      <c r="A282" s="23"/>
      <c r="B282" s="23"/>
      <c r="C282" s="8" t="s">
        <v>208</v>
      </c>
      <c r="D282" s="95"/>
      <c r="E282" s="95"/>
      <c r="F282" s="77"/>
      <c r="G282" s="95"/>
      <c r="H282" s="77"/>
    </row>
    <row r="283" spans="1:8" ht="13.5" customHeight="1" x14ac:dyDescent="0.3">
      <c r="A283" s="23"/>
      <c r="B283" s="23"/>
      <c r="C283" s="8"/>
      <c r="D283" s="114">
        <v>2</v>
      </c>
      <c r="E283" s="114">
        <v>1</v>
      </c>
      <c r="F283" s="78">
        <f>D283*E283</f>
        <v>2</v>
      </c>
      <c r="G283" s="114">
        <v>69.599999999999994</v>
      </c>
      <c r="H283" s="78">
        <f>F283*G283</f>
        <v>139.19999999999999</v>
      </c>
    </row>
    <row r="284" spans="1:8" ht="13.5" customHeight="1" x14ac:dyDescent="0.3">
      <c r="A284" s="23"/>
      <c r="B284" s="23"/>
      <c r="C284" s="8"/>
      <c r="D284" s="95"/>
      <c r="E284" s="95"/>
      <c r="F284" s="77"/>
      <c r="G284" s="95"/>
      <c r="H284" s="77"/>
    </row>
    <row r="285" spans="1:8" ht="13.5" customHeight="1" x14ac:dyDescent="0.3">
      <c r="A285" s="23" t="s">
        <v>194</v>
      </c>
      <c r="B285" s="23" t="s">
        <v>16</v>
      </c>
      <c r="C285" s="9" t="s">
        <v>42</v>
      </c>
      <c r="D285" s="95"/>
      <c r="E285" s="95"/>
      <c r="F285" s="77"/>
      <c r="G285" s="95"/>
      <c r="H285" s="77"/>
    </row>
    <row r="286" spans="1:8" ht="28.5" customHeight="1" x14ac:dyDescent="0.3">
      <c r="A286" s="23"/>
      <c r="B286" s="23"/>
      <c r="C286" s="8" t="s">
        <v>209</v>
      </c>
      <c r="D286" s="95"/>
      <c r="E286" s="95"/>
      <c r="F286" s="77"/>
      <c r="G286" s="95"/>
      <c r="H286" s="77"/>
    </row>
    <row r="287" spans="1:8" ht="13.5" customHeight="1" x14ac:dyDescent="0.3">
      <c r="A287" s="23"/>
      <c r="B287" s="23"/>
      <c r="C287" s="9"/>
      <c r="D287" s="114">
        <v>2</v>
      </c>
      <c r="E287" s="114">
        <v>1</v>
      </c>
      <c r="F287" s="78">
        <f>D287*E287</f>
        <v>2</v>
      </c>
      <c r="G287" s="114">
        <v>48.92</v>
      </c>
      <c r="H287" s="78">
        <f>F287*G287</f>
        <v>97.84</v>
      </c>
    </row>
    <row r="288" spans="1:8" ht="13.5" customHeight="1" x14ac:dyDescent="0.3">
      <c r="A288" s="23"/>
      <c r="B288" s="23"/>
      <c r="C288" s="9"/>
      <c r="D288" s="132"/>
      <c r="E288" s="132"/>
      <c r="F288" s="130"/>
      <c r="G288" s="131"/>
      <c r="H288" s="130"/>
    </row>
    <row r="289" spans="1:8" ht="13.5" customHeight="1" x14ac:dyDescent="0.3">
      <c r="A289" s="23" t="s">
        <v>195</v>
      </c>
      <c r="B289" s="23" t="s">
        <v>16</v>
      </c>
      <c r="C289" s="9" t="s">
        <v>103</v>
      </c>
      <c r="D289" s="95"/>
      <c r="E289" s="95"/>
      <c r="F289" s="77"/>
      <c r="G289" s="95"/>
      <c r="H289" s="77"/>
    </row>
    <row r="290" spans="1:8" x14ac:dyDescent="0.3">
      <c r="A290" s="23"/>
      <c r="B290" s="23"/>
      <c r="C290" s="10" t="s">
        <v>233</v>
      </c>
      <c r="D290" s="95"/>
      <c r="E290" s="95"/>
      <c r="F290" s="77"/>
      <c r="G290" s="95"/>
      <c r="H290" s="77"/>
    </row>
    <row r="291" spans="1:8" ht="13.5" customHeight="1" x14ac:dyDescent="0.3">
      <c r="A291" s="23"/>
      <c r="B291" s="23"/>
      <c r="C291" s="9"/>
      <c r="D291" s="114">
        <v>0</v>
      </c>
      <c r="E291" s="114">
        <v>0</v>
      </c>
      <c r="F291" s="78">
        <f>D291*E291</f>
        <v>0</v>
      </c>
      <c r="G291" s="114">
        <v>180</v>
      </c>
      <c r="H291" s="78">
        <f>F291*G291</f>
        <v>0</v>
      </c>
    </row>
    <row r="292" spans="1:8" ht="13.5" customHeight="1" x14ac:dyDescent="0.3">
      <c r="A292" s="23"/>
      <c r="B292" s="23"/>
      <c r="C292" s="9"/>
      <c r="D292" s="132"/>
      <c r="E292" s="132"/>
      <c r="F292" s="130"/>
      <c r="G292" s="131"/>
      <c r="H292" s="130"/>
    </row>
    <row r="293" spans="1:8" ht="13.5" customHeight="1" x14ac:dyDescent="0.3">
      <c r="A293" s="23" t="s">
        <v>229</v>
      </c>
      <c r="B293" s="23" t="s">
        <v>16</v>
      </c>
      <c r="C293" s="9" t="s">
        <v>210</v>
      </c>
      <c r="D293" s="95"/>
      <c r="E293" s="95"/>
      <c r="F293" s="77"/>
      <c r="G293" s="95"/>
      <c r="H293" s="77"/>
    </row>
    <row r="294" spans="1:8" x14ac:dyDescent="0.3">
      <c r="A294" s="23"/>
      <c r="B294" s="23"/>
      <c r="C294" s="8" t="s">
        <v>233</v>
      </c>
      <c r="D294" s="95"/>
      <c r="E294" s="95"/>
      <c r="F294" s="77"/>
      <c r="G294" s="95"/>
      <c r="H294" s="77"/>
    </row>
    <row r="295" spans="1:8" ht="13.5" customHeight="1" x14ac:dyDescent="0.3">
      <c r="A295" s="23"/>
      <c r="B295" s="23"/>
      <c r="C295" s="9"/>
      <c r="D295" s="114">
        <v>3</v>
      </c>
      <c r="E295" s="114">
        <v>1</v>
      </c>
      <c r="F295" s="78">
        <f>D295*E295</f>
        <v>3</v>
      </c>
      <c r="G295" s="114">
        <v>44.64</v>
      </c>
      <c r="H295" s="78">
        <f>F295*G295</f>
        <v>133.92000000000002</v>
      </c>
    </row>
    <row r="296" spans="1:8" ht="13.5" customHeight="1" x14ac:dyDescent="0.3">
      <c r="A296" s="23"/>
      <c r="B296" s="23"/>
      <c r="C296" s="9"/>
      <c r="D296" s="132"/>
      <c r="E296" s="132"/>
      <c r="F296" s="130"/>
      <c r="G296" s="131"/>
      <c r="H296" s="130"/>
    </row>
    <row r="297" spans="1:8" ht="13.5" customHeight="1" x14ac:dyDescent="0.3">
      <c r="A297" s="23" t="s">
        <v>230</v>
      </c>
      <c r="B297" s="23" t="s">
        <v>16</v>
      </c>
      <c r="C297" s="9" t="s">
        <v>211</v>
      </c>
      <c r="D297" s="95"/>
      <c r="E297" s="95"/>
      <c r="F297" s="77"/>
      <c r="G297" s="95"/>
      <c r="H297" s="77"/>
    </row>
    <row r="298" spans="1:8" ht="13.5" customHeight="1" x14ac:dyDescent="0.3">
      <c r="A298" s="23"/>
      <c r="B298" s="23"/>
      <c r="C298" s="8" t="s">
        <v>233</v>
      </c>
      <c r="D298" s="95"/>
      <c r="E298" s="95"/>
      <c r="F298" s="77"/>
      <c r="G298" s="95"/>
      <c r="H298" s="77"/>
    </row>
    <row r="299" spans="1:8" ht="13.5" customHeight="1" x14ac:dyDescent="0.3">
      <c r="A299" s="23"/>
      <c r="B299" s="23"/>
      <c r="C299" s="8"/>
      <c r="D299" s="95"/>
      <c r="E299" s="95"/>
      <c r="F299" s="77"/>
      <c r="G299" s="95"/>
      <c r="H299" s="77"/>
    </row>
    <row r="300" spans="1:8" ht="13.5" customHeight="1" x14ac:dyDescent="0.3">
      <c r="A300" s="23"/>
      <c r="B300" s="23"/>
      <c r="C300" s="9"/>
      <c r="D300" s="114">
        <v>0</v>
      </c>
      <c r="E300" s="114">
        <v>0</v>
      </c>
      <c r="F300" s="78">
        <f>D300*E300</f>
        <v>0</v>
      </c>
      <c r="G300" s="114">
        <v>121.87</v>
      </c>
      <c r="H300" s="78">
        <f>F300*G300</f>
        <v>0</v>
      </c>
    </row>
    <row r="301" spans="1:8" ht="13.5" customHeight="1" x14ac:dyDescent="0.3">
      <c r="A301" s="23"/>
      <c r="B301" s="23"/>
      <c r="C301" s="9"/>
      <c r="D301" s="132"/>
      <c r="E301" s="132"/>
      <c r="F301" s="130"/>
      <c r="G301" s="132"/>
      <c r="H301" s="130"/>
    </row>
    <row r="302" spans="1:8" ht="13.5" customHeight="1" x14ac:dyDescent="0.3">
      <c r="A302" s="23" t="s">
        <v>231</v>
      </c>
      <c r="B302" s="23" t="s">
        <v>16</v>
      </c>
      <c r="C302" s="9" t="s">
        <v>223</v>
      </c>
      <c r="D302" s="95"/>
      <c r="E302" s="95"/>
      <c r="F302" s="77"/>
      <c r="G302" s="95"/>
      <c r="H302" s="77"/>
    </row>
    <row r="303" spans="1:8" x14ac:dyDescent="0.3">
      <c r="A303" s="23"/>
      <c r="B303" s="23"/>
      <c r="C303" s="8" t="s">
        <v>233</v>
      </c>
      <c r="D303" s="95"/>
      <c r="E303" s="95"/>
      <c r="F303" s="77"/>
      <c r="G303" s="95"/>
      <c r="H303" s="77"/>
    </row>
    <row r="304" spans="1:8" ht="13.5" customHeight="1" x14ac:dyDescent="0.3">
      <c r="A304" s="23"/>
      <c r="B304" s="23"/>
      <c r="C304" s="7"/>
      <c r="D304" s="114">
        <v>0</v>
      </c>
      <c r="E304" s="114">
        <v>0</v>
      </c>
      <c r="F304" s="78">
        <f>D304*E304</f>
        <v>0</v>
      </c>
      <c r="G304" s="114">
        <v>201.41</v>
      </c>
      <c r="H304" s="78">
        <f>F304*G304</f>
        <v>0</v>
      </c>
    </row>
    <row r="305" spans="1:8" ht="13.5" customHeight="1" x14ac:dyDescent="0.3">
      <c r="A305" s="23"/>
      <c r="B305" s="23"/>
      <c r="C305" s="9"/>
      <c r="D305" s="132"/>
      <c r="E305" s="132"/>
      <c r="F305" s="130"/>
      <c r="G305" s="131"/>
      <c r="H305" s="130"/>
    </row>
    <row r="306" spans="1:8" ht="13.5" customHeight="1" x14ac:dyDescent="0.3">
      <c r="A306" s="22" t="s">
        <v>232</v>
      </c>
      <c r="B306" s="22" t="s">
        <v>16</v>
      </c>
      <c r="C306" s="28" t="s">
        <v>213</v>
      </c>
      <c r="D306" s="112"/>
      <c r="E306" s="112"/>
      <c r="F306" s="80"/>
      <c r="G306" s="112"/>
      <c r="H306" s="80"/>
    </row>
    <row r="307" spans="1:8" x14ac:dyDescent="0.3">
      <c r="A307" s="22"/>
      <c r="B307" s="22"/>
      <c r="C307" s="10" t="s">
        <v>212</v>
      </c>
      <c r="D307" s="112"/>
      <c r="E307" s="112"/>
      <c r="F307" s="80"/>
      <c r="G307" s="112"/>
      <c r="H307" s="80"/>
    </row>
    <row r="308" spans="1:8" ht="13.5" customHeight="1" x14ac:dyDescent="0.3">
      <c r="A308" s="54"/>
      <c r="B308" s="54"/>
      <c r="C308" s="61"/>
      <c r="D308" s="114">
        <v>1</v>
      </c>
      <c r="E308" s="114">
        <v>1</v>
      </c>
      <c r="F308" s="78">
        <f>D308*E308</f>
        <v>1</v>
      </c>
      <c r="G308" s="114">
        <v>6.33</v>
      </c>
      <c r="H308" s="78">
        <f>F308*G308</f>
        <v>6.33</v>
      </c>
    </row>
    <row r="309" spans="1:8" ht="13.5" customHeight="1" thickBot="1" x14ac:dyDescent="0.35">
      <c r="D309" s="117"/>
      <c r="E309" s="117"/>
      <c r="F309" s="118"/>
      <c r="G309" s="74" t="s">
        <v>69</v>
      </c>
      <c r="H309" s="74">
        <f>SUM(H265:H308)</f>
        <v>898.72000000000014</v>
      </c>
    </row>
    <row r="310" spans="1:8" ht="13.5" customHeight="1" x14ac:dyDescent="0.3"/>
    <row r="311" spans="1:8" x14ac:dyDescent="0.3">
      <c r="A311" s="15" t="s">
        <v>98</v>
      </c>
      <c r="B311" s="127" t="s">
        <v>86</v>
      </c>
      <c r="C311" s="127"/>
      <c r="D311" s="125"/>
      <c r="E311" s="125"/>
      <c r="F311" s="125"/>
      <c r="G311" s="125"/>
      <c r="H311" s="125"/>
    </row>
    <row r="312" spans="1:8" ht="38.25" x14ac:dyDescent="0.3">
      <c r="A312" s="126" t="s">
        <v>2</v>
      </c>
      <c r="B312" s="126" t="s">
        <v>3</v>
      </c>
      <c r="C312" s="20" t="s">
        <v>4</v>
      </c>
      <c r="D312" s="33" t="s">
        <v>20</v>
      </c>
      <c r="E312" s="33"/>
      <c r="F312" s="34"/>
      <c r="G312" s="33" t="s">
        <v>5</v>
      </c>
      <c r="H312" s="34" t="s">
        <v>12</v>
      </c>
    </row>
    <row r="313" spans="1:8" ht="12.75" customHeight="1" x14ac:dyDescent="0.3">
      <c r="A313" s="23"/>
      <c r="B313" s="23"/>
      <c r="C313" s="8"/>
      <c r="D313" s="95"/>
      <c r="E313" s="95"/>
      <c r="F313" s="77"/>
      <c r="G313" s="95"/>
      <c r="H313" s="77"/>
    </row>
    <row r="314" spans="1:8" ht="12.75" customHeight="1" x14ac:dyDescent="0.3">
      <c r="A314" s="23" t="s">
        <v>234</v>
      </c>
      <c r="B314" s="23" t="s">
        <v>16</v>
      </c>
      <c r="C314" s="9" t="s">
        <v>105</v>
      </c>
      <c r="D314" s="95"/>
      <c r="E314" s="95"/>
      <c r="F314" s="77"/>
      <c r="G314" s="95"/>
      <c r="H314" s="77"/>
    </row>
    <row r="315" spans="1:8" ht="27" customHeight="1" x14ac:dyDescent="0.3">
      <c r="A315" s="23"/>
      <c r="B315" s="23"/>
      <c r="C315" s="8" t="s">
        <v>215</v>
      </c>
      <c r="D315" s="95"/>
      <c r="E315" s="95"/>
      <c r="F315" s="77"/>
      <c r="G315" s="95"/>
      <c r="H315" s="77"/>
    </row>
    <row r="316" spans="1:8" ht="12.75" customHeight="1" x14ac:dyDescent="0.3">
      <c r="A316" s="23"/>
      <c r="B316" s="23"/>
      <c r="C316" s="9"/>
      <c r="D316" s="114">
        <v>11.7</v>
      </c>
      <c r="E316" s="114">
        <v>1</v>
      </c>
      <c r="F316" s="78">
        <f>D316*E316</f>
        <v>11.7</v>
      </c>
      <c r="G316" s="114">
        <v>6.15</v>
      </c>
      <c r="H316" s="78">
        <f>F316*G316</f>
        <v>71.954999999999998</v>
      </c>
    </row>
    <row r="317" spans="1:8" ht="12.75" customHeight="1" x14ac:dyDescent="0.3">
      <c r="A317" s="23"/>
      <c r="B317" s="23"/>
      <c r="C317" s="8"/>
      <c r="D317" s="95"/>
      <c r="E317" s="95"/>
      <c r="F317" s="77"/>
      <c r="G317" s="95"/>
      <c r="H317" s="77"/>
    </row>
    <row r="318" spans="1:8" ht="12.75" customHeight="1" x14ac:dyDescent="0.3">
      <c r="A318" s="23" t="s">
        <v>196</v>
      </c>
      <c r="B318" s="23" t="s">
        <v>16</v>
      </c>
      <c r="C318" s="9" t="s">
        <v>106</v>
      </c>
      <c r="D318" s="95"/>
      <c r="E318" s="95"/>
      <c r="F318" s="77"/>
      <c r="G318" s="95"/>
      <c r="H318" s="77"/>
    </row>
    <row r="319" spans="1:8" ht="33.75" customHeight="1" x14ac:dyDescent="0.3">
      <c r="A319" s="23"/>
      <c r="B319" s="23"/>
      <c r="C319" s="8" t="s">
        <v>214</v>
      </c>
      <c r="D319" s="95"/>
      <c r="E319" s="95"/>
      <c r="F319" s="77"/>
      <c r="G319" s="95"/>
      <c r="H319" s="77"/>
    </row>
    <row r="320" spans="1:8" ht="12.75" customHeight="1" x14ac:dyDescent="0.3">
      <c r="A320" s="23"/>
      <c r="B320" s="23"/>
      <c r="C320" s="9"/>
      <c r="D320" s="114">
        <v>3.78</v>
      </c>
      <c r="E320" s="114">
        <v>1</v>
      </c>
      <c r="F320" s="78">
        <f>D320*E320</f>
        <v>3.78</v>
      </c>
      <c r="G320" s="114">
        <v>6.15</v>
      </c>
      <c r="H320" s="78">
        <f>F320*G320</f>
        <v>23.247</v>
      </c>
    </row>
    <row r="321" spans="2:8" ht="12.75" customHeight="1" thickBot="1" x14ac:dyDescent="0.35">
      <c r="D321" s="117"/>
      <c r="E321" s="117"/>
      <c r="F321" s="118"/>
      <c r="G321" s="74" t="s">
        <v>69</v>
      </c>
      <c r="H321" s="74">
        <f>SUM(H313:H320)</f>
        <v>95.201999999999998</v>
      </c>
    </row>
    <row r="322" spans="2:8" x14ac:dyDescent="0.3">
      <c r="C322" s="12"/>
      <c r="F322" s="2"/>
      <c r="H322" s="2"/>
    </row>
    <row r="323" spans="2:8" x14ac:dyDescent="0.3">
      <c r="F323" s="2"/>
      <c r="H323" s="2"/>
    </row>
    <row r="324" spans="2:8" x14ac:dyDescent="0.3">
      <c r="B324" s="119" t="s">
        <v>226</v>
      </c>
      <c r="C324" s="120"/>
      <c r="D324" s="120"/>
      <c r="E324" s="120"/>
      <c r="F324" s="120"/>
      <c r="G324" s="120"/>
      <c r="H324" s="120"/>
    </row>
    <row r="325" spans="2:8" x14ac:dyDescent="0.3">
      <c r="B325" s="121" t="s">
        <v>227</v>
      </c>
      <c r="C325" s="121"/>
      <c r="D325" s="121"/>
      <c r="E325" s="121"/>
      <c r="F325" s="121"/>
      <c r="G325" s="121"/>
      <c r="H325" s="121"/>
    </row>
    <row r="326" spans="2:8" x14ac:dyDescent="0.3">
      <c r="B326" s="122" t="s">
        <v>6</v>
      </c>
      <c r="C326" s="123" t="s">
        <v>0</v>
      </c>
      <c r="D326" s="123"/>
      <c r="E326" s="123"/>
      <c r="F326" s="123"/>
      <c r="G326" s="123"/>
      <c r="H326" s="124">
        <f>H67</f>
        <v>3452.6172960000008</v>
      </c>
    </row>
    <row r="327" spans="2:8" x14ac:dyDescent="0.3">
      <c r="B327" s="122" t="s">
        <v>7</v>
      </c>
      <c r="C327" s="123" t="s">
        <v>94</v>
      </c>
      <c r="D327" s="123"/>
      <c r="E327" s="123"/>
      <c r="F327" s="123"/>
      <c r="G327" s="123"/>
      <c r="H327" s="124">
        <f>H99</f>
        <v>1297.55386</v>
      </c>
    </row>
    <row r="328" spans="2:8" x14ac:dyDescent="0.3">
      <c r="B328" s="122" t="s">
        <v>8</v>
      </c>
      <c r="C328" s="123" t="s">
        <v>93</v>
      </c>
      <c r="D328" s="123"/>
      <c r="E328" s="123"/>
      <c r="F328" s="123"/>
      <c r="G328" s="123"/>
      <c r="H328" s="124">
        <f>H124</f>
        <v>4052.9030999999995</v>
      </c>
    </row>
    <row r="329" spans="2:8" x14ac:dyDescent="0.3">
      <c r="B329" s="122" t="s">
        <v>9</v>
      </c>
      <c r="C329" s="123" t="s">
        <v>96</v>
      </c>
      <c r="D329" s="123"/>
      <c r="E329" s="123"/>
      <c r="F329" s="123"/>
      <c r="G329" s="123"/>
      <c r="H329" s="124">
        <f>H152</f>
        <v>665.04</v>
      </c>
    </row>
    <row r="330" spans="2:8" x14ac:dyDescent="0.3">
      <c r="B330" s="122" t="s">
        <v>10</v>
      </c>
      <c r="C330" s="123" t="s">
        <v>29</v>
      </c>
      <c r="D330" s="123"/>
      <c r="E330" s="123"/>
      <c r="F330" s="123"/>
      <c r="G330" s="123"/>
      <c r="H330" s="124">
        <f>H181</f>
        <v>2394.65</v>
      </c>
    </row>
    <row r="331" spans="2:8" x14ac:dyDescent="0.3">
      <c r="B331" s="122" t="s">
        <v>11</v>
      </c>
      <c r="C331" s="123" t="s">
        <v>1</v>
      </c>
      <c r="D331" s="123"/>
      <c r="E331" s="123"/>
      <c r="F331" s="123"/>
      <c r="G331" s="123"/>
      <c r="H331" s="124">
        <f>H234</f>
        <v>2145.732</v>
      </c>
    </row>
    <row r="332" spans="2:8" x14ac:dyDescent="0.3">
      <c r="B332" s="122" t="s">
        <v>31</v>
      </c>
      <c r="C332" s="123" t="s">
        <v>30</v>
      </c>
      <c r="D332" s="123"/>
      <c r="E332" s="123"/>
      <c r="F332" s="123"/>
      <c r="G332" s="123"/>
      <c r="H332" s="124">
        <f>H261</f>
        <v>1962.84</v>
      </c>
    </row>
    <row r="333" spans="2:8" x14ac:dyDescent="0.3">
      <c r="B333" s="122" t="s">
        <v>97</v>
      </c>
      <c r="C333" s="123" t="s">
        <v>37</v>
      </c>
      <c r="D333" s="123"/>
      <c r="E333" s="123"/>
      <c r="F333" s="123"/>
      <c r="G333" s="123"/>
      <c r="H333" s="124">
        <f>H309</f>
        <v>898.72000000000014</v>
      </c>
    </row>
    <row r="334" spans="2:8" x14ac:dyDescent="0.3">
      <c r="B334" s="122" t="s">
        <v>98</v>
      </c>
      <c r="C334" s="123" t="s">
        <v>86</v>
      </c>
      <c r="D334" s="123"/>
      <c r="E334" s="123"/>
      <c r="F334" s="123"/>
      <c r="G334" s="123"/>
      <c r="H334" s="124">
        <f>H321</f>
        <v>95.201999999999998</v>
      </c>
    </row>
    <row r="335" spans="2:8" x14ac:dyDescent="0.3">
      <c r="B335"/>
      <c r="C335"/>
      <c r="D335" s="169"/>
      <c r="E335" s="169"/>
      <c r="F335" s="169"/>
      <c r="G335" s="169"/>
      <c r="H335" s="169"/>
    </row>
    <row r="336" spans="2:8" ht="17.25" thickBot="1" x14ac:dyDescent="0.35">
      <c r="B336"/>
      <c r="C336" s="1" t="s">
        <v>228</v>
      </c>
      <c r="D336" s="117"/>
      <c r="E336" s="117"/>
      <c r="F336" s="118"/>
      <c r="G336" s="74"/>
      <c r="H336" s="170">
        <f>SUM(H326:H335)</f>
        <v>16965.258256000001</v>
      </c>
    </row>
    <row r="337" spans="3:8" x14ac:dyDescent="0.3">
      <c r="D337" s="171">
        <v>0.06</v>
      </c>
      <c r="H337" s="124">
        <f>H336*D337</f>
        <v>1017.91549536</v>
      </c>
    </row>
    <row r="338" spans="3:8" x14ac:dyDescent="0.3">
      <c r="D338" s="171">
        <v>0.13</v>
      </c>
      <c r="H338" s="124">
        <f>H336*D338</f>
        <v>2205.4835732800002</v>
      </c>
    </row>
    <row r="339" spans="3:8" ht="17.25" thickBot="1" x14ac:dyDescent="0.35">
      <c r="C339" s="1" t="s">
        <v>268</v>
      </c>
      <c r="D339" s="117"/>
      <c r="E339" s="117"/>
      <c r="F339" s="118"/>
      <c r="G339" s="74"/>
      <c r="H339" s="170">
        <f>SUM(H336:H338)</f>
        <v>20188.65732464</v>
      </c>
    </row>
  </sheetData>
  <mergeCells count="10">
    <mergeCell ref="B183:C183"/>
    <mergeCell ref="B236:C236"/>
    <mergeCell ref="B263:C263"/>
    <mergeCell ref="B311:C311"/>
    <mergeCell ref="B1:C1"/>
    <mergeCell ref="D2:E2"/>
    <mergeCell ref="B70:C70"/>
    <mergeCell ref="B102:C102"/>
    <mergeCell ref="B127:C127"/>
    <mergeCell ref="B155:C155"/>
  </mergeCells>
  <pageMargins left="0.7" right="0.7" top="0.75" bottom="0.75" header="0.3" footer="0.3"/>
  <pageSetup paperSize="9" scale="70" orientation="portrait" r:id="rId1"/>
  <rowBreaks count="8" manualBreakCount="8">
    <brk id="69" max="7" man="1"/>
    <brk id="101" max="7" man="1"/>
    <brk id="126" max="7" man="1"/>
    <brk id="154" max="7" man="1"/>
    <brk id="182" max="7" man="1"/>
    <brk id="235" max="7" man="1"/>
    <brk id="262" max="7" man="1"/>
    <brk id="310" max="7"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19"/>
  <sheetViews>
    <sheetView tabSelected="1" workbookViewId="0">
      <selection activeCell="H25" sqref="H25"/>
    </sheetView>
  </sheetViews>
  <sheetFormatPr baseColWidth="10" defaultRowHeight="15" x14ac:dyDescent="0.25"/>
  <sheetData>
    <row r="1" spans="1:10" ht="16.5" x14ac:dyDescent="0.3">
      <c r="A1" s="119" t="s">
        <v>226</v>
      </c>
      <c r="B1" s="120"/>
      <c r="C1" s="120"/>
      <c r="D1" s="120"/>
      <c r="E1" s="120"/>
      <c r="F1" s="120"/>
      <c r="G1" s="120"/>
    </row>
    <row r="2" spans="1:10" ht="16.5" x14ac:dyDescent="0.3">
      <c r="A2" s="121" t="s">
        <v>227</v>
      </c>
      <c r="B2" s="121"/>
      <c r="C2" s="121"/>
      <c r="D2" s="121"/>
      <c r="E2" s="121"/>
      <c r="F2" s="121"/>
      <c r="G2" s="121"/>
    </row>
    <row r="3" spans="1:10" ht="16.5" x14ac:dyDescent="0.3">
      <c r="B3" s="122" t="s">
        <v>6</v>
      </c>
      <c r="C3" s="123" t="s">
        <v>269</v>
      </c>
      <c r="D3" s="123"/>
      <c r="E3" s="123"/>
      <c r="F3" s="123"/>
      <c r="G3" s="124">
        <f>CORNELLÀ!I332</f>
        <v>9267.1226800000004</v>
      </c>
      <c r="H3" s="1"/>
      <c r="I3" s="1"/>
      <c r="J3" s="1"/>
    </row>
    <row r="4" spans="1:10" ht="16.5" x14ac:dyDescent="0.3">
      <c r="B4" s="122" t="s">
        <v>7</v>
      </c>
      <c r="C4" s="123" t="s">
        <v>270</v>
      </c>
      <c r="D4" s="123"/>
      <c r="E4" s="123"/>
      <c r="F4" s="123"/>
      <c r="G4" s="124">
        <f>'IDELFONS CERDÀ'!H350</f>
        <v>11673.913208</v>
      </c>
      <c r="H4" s="1"/>
      <c r="I4" s="1"/>
      <c r="J4" s="1"/>
    </row>
    <row r="5" spans="1:10" ht="16.5" x14ac:dyDescent="0.3">
      <c r="B5" s="122" t="s">
        <v>8</v>
      </c>
      <c r="C5" s="123" t="s">
        <v>271</v>
      </c>
      <c r="D5" s="123"/>
      <c r="E5" s="123"/>
      <c r="F5" s="123"/>
      <c r="G5" s="124">
        <f>ALMEDA!I332</f>
        <v>17673.538400000005</v>
      </c>
      <c r="H5" s="1"/>
      <c r="I5" s="1"/>
      <c r="J5" s="1"/>
    </row>
    <row r="6" spans="1:10" ht="16.5" x14ac:dyDescent="0.3">
      <c r="B6" s="122" t="s">
        <v>9</v>
      </c>
      <c r="C6" s="123" t="s">
        <v>272</v>
      </c>
      <c r="D6" s="123"/>
      <c r="E6" s="123"/>
      <c r="F6" s="123"/>
      <c r="G6" s="124">
        <f>'SANT JOSEP'!H335</f>
        <v>14453.155580000001</v>
      </c>
      <c r="H6" s="1"/>
      <c r="I6" s="1"/>
      <c r="J6" s="1"/>
    </row>
    <row r="7" spans="1:10" ht="16.5" x14ac:dyDescent="0.3">
      <c r="B7" s="122" t="s">
        <v>10</v>
      </c>
      <c r="C7" s="123" t="s">
        <v>273</v>
      </c>
      <c r="D7" s="123"/>
      <c r="E7" s="123"/>
      <c r="F7" s="123"/>
      <c r="G7" s="124">
        <f>RUBI!H345</f>
        <v>14261.438579999998</v>
      </c>
      <c r="H7" s="1"/>
      <c r="I7" s="1"/>
      <c r="J7" s="1"/>
    </row>
    <row r="8" spans="1:10" ht="16.5" x14ac:dyDescent="0.3">
      <c r="B8" s="122" t="s">
        <v>11</v>
      </c>
      <c r="C8" s="123" t="s">
        <v>274</v>
      </c>
      <c r="D8" s="123"/>
      <c r="E8" s="123"/>
      <c r="F8" s="123"/>
      <c r="G8" s="124">
        <f>TERRASSA!H345</f>
        <v>14511.590399999999</v>
      </c>
      <c r="H8" s="1"/>
      <c r="I8" s="1"/>
      <c r="J8" s="1"/>
    </row>
    <row r="9" spans="1:10" ht="16.5" x14ac:dyDescent="0.3">
      <c r="B9" s="122" t="s">
        <v>31</v>
      </c>
      <c r="C9" s="123" t="s">
        <v>275</v>
      </c>
      <c r="D9" s="123"/>
      <c r="E9" s="123"/>
      <c r="F9" s="123"/>
      <c r="G9" s="124">
        <f>MUNTANER!I336</f>
        <v>14627.175639999999</v>
      </c>
      <c r="H9" s="1"/>
      <c r="I9" s="1"/>
      <c r="J9" s="1"/>
    </row>
    <row r="10" spans="1:10" ht="16.5" x14ac:dyDescent="0.3">
      <c r="B10" s="122" t="s">
        <v>97</v>
      </c>
      <c r="C10" s="123" t="s">
        <v>276</v>
      </c>
      <c r="D10" s="123"/>
      <c r="E10" s="123"/>
      <c r="F10" s="123"/>
      <c r="G10" s="124">
        <f>'REINA ELISENDA'!H332</f>
        <v>18833.974910000001</v>
      </c>
      <c r="H10" s="1"/>
      <c r="I10" s="1"/>
      <c r="J10" s="1"/>
    </row>
    <row r="11" spans="1:10" ht="16.5" x14ac:dyDescent="0.3">
      <c r="B11" s="122" t="s">
        <v>98</v>
      </c>
      <c r="C11" s="123" t="s">
        <v>283</v>
      </c>
      <c r="D11" s="123"/>
      <c r="E11" s="123"/>
      <c r="F11" s="123"/>
      <c r="G11" s="124">
        <f>BELLATERRA!H345</f>
        <v>9594.5957600000002</v>
      </c>
      <c r="H11" s="1"/>
      <c r="I11" s="1"/>
      <c r="J11" s="1"/>
    </row>
    <row r="12" spans="1:10" ht="16.5" x14ac:dyDescent="0.3">
      <c r="B12" s="122" t="s">
        <v>278</v>
      </c>
      <c r="C12" s="123" t="s">
        <v>277</v>
      </c>
      <c r="D12" s="123"/>
      <c r="E12" s="123"/>
      <c r="F12" s="123"/>
      <c r="G12" s="124">
        <f>'PLAÇA MOLINA'!H349</f>
        <v>15024.274449999999</v>
      </c>
      <c r="H12" s="1"/>
      <c r="I12" s="1"/>
      <c r="J12" s="1"/>
    </row>
    <row r="13" spans="1:10" ht="16.5" x14ac:dyDescent="0.3">
      <c r="B13" s="122" t="s">
        <v>279</v>
      </c>
      <c r="C13" s="123" t="s">
        <v>282</v>
      </c>
      <c r="D13" s="123"/>
      <c r="E13" s="123"/>
      <c r="F13" s="123"/>
      <c r="G13" s="124">
        <f>SARRIÀ!H336</f>
        <v>16965.258256000001</v>
      </c>
      <c r="H13" s="1"/>
      <c r="I13" s="1"/>
      <c r="J13" s="1"/>
    </row>
    <row r="14" spans="1:10" ht="16.5" x14ac:dyDescent="0.3">
      <c r="B14" s="122" t="s">
        <v>280</v>
      </c>
      <c r="C14" s="123" t="s">
        <v>281</v>
      </c>
      <c r="D14" s="123"/>
      <c r="E14" s="123"/>
      <c r="F14" s="123"/>
      <c r="G14" s="124">
        <v>10000</v>
      </c>
      <c r="H14" s="1"/>
      <c r="I14" s="1"/>
      <c r="J14" s="1"/>
    </row>
    <row r="16" spans="1:10" ht="16.5" x14ac:dyDescent="0.3">
      <c r="B16" s="1" t="s">
        <v>228</v>
      </c>
      <c r="G16" s="73">
        <f>SUM(G3:G15)</f>
        <v>166886.03786400001</v>
      </c>
    </row>
    <row r="17" spans="2:7" ht="16.5" x14ac:dyDescent="0.3">
      <c r="B17" s="2"/>
      <c r="C17" s="171">
        <v>0.06</v>
      </c>
      <c r="D17" s="2"/>
      <c r="E17" s="63"/>
      <c r="F17" s="2"/>
      <c r="G17" s="124">
        <f>G16*C17</f>
        <v>10013.162271840001</v>
      </c>
    </row>
    <row r="18" spans="2:7" ht="16.5" x14ac:dyDescent="0.3">
      <c r="B18" s="2"/>
      <c r="C18" s="171">
        <v>0.13</v>
      </c>
      <c r="D18" s="2"/>
      <c r="E18" s="63"/>
      <c r="F18" s="2"/>
      <c r="G18" s="124">
        <f>G16*C18</f>
        <v>21695.184922320001</v>
      </c>
    </row>
    <row r="19" spans="2:7" ht="17.25" thickBot="1" x14ac:dyDescent="0.35">
      <c r="B19" s="1" t="s">
        <v>268</v>
      </c>
      <c r="C19" s="117"/>
      <c r="D19" s="117"/>
      <c r="E19" s="118"/>
      <c r="F19" s="74"/>
      <c r="G19" s="174">
        <f>SUM(G16:G18)</f>
        <v>198594.38505816003</v>
      </c>
    </row>
  </sheetData>
  <pageMargins left="0.7" right="0.7" top="0.75" bottom="0.75" header="0.3" footer="0.3"/>
  <pageSetup paperSize="9" orientation="portrait" r:id="rId1"/>
  <ignoredErrors>
    <ignoredError sqref="G10"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9B4821-D668-4D1A-AD67-D4B1745A23FD}">
  <dimension ref="A1:K353"/>
  <sheetViews>
    <sheetView topLeftCell="A337" zoomScale="120" zoomScaleNormal="120" workbookViewId="0">
      <selection activeCell="D357" sqref="D357"/>
    </sheetView>
  </sheetViews>
  <sheetFormatPr baseColWidth="10" defaultRowHeight="16.5" x14ac:dyDescent="0.3"/>
  <cols>
    <col min="1" max="1" width="5.5703125" style="62" bestFit="1" customWidth="1"/>
    <col min="2" max="2" width="3.7109375" style="62" bestFit="1" customWidth="1"/>
    <col min="3" max="3" width="70.7109375" style="2" customWidth="1"/>
    <col min="4" max="4" width="6" style="2" bestFit="1" customWidth="1"/>
    <col min="5" max="5" width="5.7109375" style="2" customWidth="1"/>
    <col min="6" max="6" width="5.7109375" style="63" customWidth="1"/>
    <col min="7" max="7" width="8.7109375" style="2" customWidth="1"/>
    <col min="8" max="8" width="8.7109375" style="63" customWidth="1"/>
    <col min="9" max="16384" width="11.42578125" style="2"/>
  </cols>
  <sheetData>
    <row r="1" spans="1:8" s="17" customFormat="1" ht="15.75" customHeight="1" x14ac:dyDescent="0.25">
      <c r="A1" s="15" t="s">
        <v>6</v>
      </c>
      <c r="B1" s="129" t="s">
        <v>0</v>
      </c>
      <c r="C1" s="129"/>
      <c r="D1" s="125"/>
      <c r="E1" s="125"/>
      <c r="F1" s="125"/>
      <c r="G1" s="125"/>
      <c r="H1" s="125"/>
    </row>
    <row r="2" spans="1:8" s="8" customFormat="1" ht="38.25" customHeight="1" x14ac:dyDescent="0.25">
      <c r="A2" s="126" t="s">
        <v>2</v>
      </c>
      <c r="B2" s="126" t="s">
        <v>3</v>
      </c>
      <c r="C2" s="20" t="s">
        <v>4</v>
      </c>
      <c r="D2" s="128" t="s">
        <v>20</v>
      </c>
      <c r="E2" s="128"/>
      <c r="F2" s="21" t="s">
        <v>69</v>
      </c>
      <c r="G2" s="126" t="s">
        <v>5</v>
      </c>
      <c r="H2" s="21" t="s">
        <v>12</v>
      </c>
    </row>
    <row r="3" spans="1:8" s="8" customFormat="1" ht="12.75" x14ac:dyDescent="0.25">
      <c r="A3" s="22" t="s">
        <v>13</v>
      </c>
      <c r="B3" s="23" t="s">
        <v>23</v>
      </c>
      <c r="C3" s="9" t="s">
        <v>56</v>
      </c>
      <c r="D3" s="132"/>
      <c r="E3" s="132"/>
      <c r="F3" s="130"/>
      <c r="G3" s="132"/>
      <c r="H3" s="130"/>
    </row>
    <row r="4" spans="1:8" s="8" customFormat="1" ht="105.75" customHeight="1" x14ac:dyDescent="0.25">
      <c r="A4" s="22"/>
      <c r="B4" s="23"/>
      <c r="C4" s="3" t="s">
        <v>57</v>
      </c>
      <c r="D4" s="95"/>
      <c r="E4" s="95"/>
      <c r="F4" s="77"/>
      <c r="G4" s="95"/>
      <c r="H4" s="77"/>
    </row>
    <row r="5" spans="1:8" s="8" customFormat="1" ht="12.75" x14ac:dyDescent="0.25">
      <c r="A5" s="22"/>
      <c r="B5" s="23"/>
      <c r="D5" s="84">
        <v>10.199999999999999</v>
      </c>
      <c r="E5" s="84">
        <v>1</v>
      </c>
      <c r="F5" s="75">
        <f>D5*E5</f>
        <v>10.199999999999999</v>
      </c>
      <c r="G5" s="84">
        <f>125/5</f>
        <v>25</v>
      </c>
      <c r="H5" s="75">
        <f>F5*G5</f>
        <v>254.99999999999997</v>
      </c>
    </row>
    <row r="6" spans="1:8" s="8" customFormat="1" ht="12.75" x14ac:dyDescent="0.25">
      <c r="A6" s="10"/>
      <c r="B6" s="23"/>
      <c r="D6" s="95"/>
      <c r="E6" s="95"/>
      <c r="F6" s="77"/>
      <c r="G6" s="95"/>
      <c r="H6" s="77"/>
    </row>
    <row r="7" spans="1:8" s="8" customFormat="1" ht="12.75" x14ac:dyDescent="0.25">
      <c r="A7" s="22" t="s">
        <v>15</v>
      </c>
      <c r="B7" s="23" t="s">
        <v>16</v>
      </c>
      <c r="C7" s="28" t="s">
        <v>58</v>
      </c>
      <c r="D7" s="132"/>
      <c r="E7" s="132"/>
      <c r="F7" s="130"/>
      <c r="G7" s="132"/>
      <c r="H7" s="130"/>
    </row>
    <row r="8" spans="1:8" s="8" customFormat="1" ht="25.5" x14ac:dyDescent="0.25">
      <c r="A8" s="22"/>
      <c r="B8" s="23"/>
      <c r="C8" s="8" t="s">
        <v>62</v>
      </c>
      <c r="D8" s="95"/>
      <c r="E8" s="95"/>
      <c r="F8" s="77"/>
      <c r="G8" s="95"/>
      <c r="H8" s="77"/>
    </row>
    <row r="9" spans="1:8" s="8" customFormat="1" ht="12.75" x14ac:dyDescent="0.25">
      <c r="A9" s="22"/>
      <c r="B9" s="23"/>
      <c r="D9" s="84">
        <v>3</v>
      </c>
      <c r="E9" s="84">
        <v>1</v>
      </c>
      <c r="F9" s="75">
        <f>D9*E9</f>
        <v>3</v>
      </c>
      <c r="G9" s="84">
        <v>188.37</v>
      </c>
      <c r="H9" s="75">
        <f>F9*G9</f>
        <v>565.11</v>
      </c>
    </row>
    <row r="10" spans="1:8" s="8" customFormat="1" ht="12.75" x14ac:dyDescent="0.25">
      <c r="A10" s="10"/>
      <c r="B10" s="23"/>
      <c r="D10" s="95"/>
      <c r="E10" s="95"/>
      <c r="F10" s="77"/>
      <c r="G10" s="95"/>
      <c r="H10" s="77"/>
    </row>
    <row r="11" spans="1:8" s="7" customFormat="1" ht="12.75" x14ac:dyDescent="0.25">
      <c r="B11" s="30"/>
      <c r="D11" s="167"/>
      <c r="E11" s="167"/>
      <c r="F11" s="166"/>
      <c r="G11" s="167"/>
      <c r="H11" s="166"/>
    </row>
    <row r="12" spans="1:8" s="8" customFormat="1" ht="12.75" x14ac:dyDescent="0.25">
      <c r="A12" s="22" t="s">
        <v>17</v>
      </c>
      <c r="B12" s="23" t="s">
        <v>23</v>
      </c>
      <c r="C12" s="9" t="s">
        <v>14</v>
      </c>
      <c r="D12" s="132"/>
      <c r="E12" s="132"/>
      <c r="F12" s="130"/>
      <c r="G12" s="132"/>
      <c r="H12" s="130"/>
    </row>
    <row r="13" spans="1:8" s="8" customFormat="1" ht="63.75" x14ac:dyDescent="0.25">
      <c r="A13" s="22"/>
      <c r="B13" s="23"/>
      <c r="C13" s="8" t="s">
        <v>113</v>
      </c>
      <c r="D13" s="132"/>
      <c r="E13" s="132"/>
      <c r="F13" s="130"/>
      <c r="G13" s="132"/>
      <c r="H13" s="130"/>
    </row>
    <row r="14" spans="1:8" s="8" customFormat="1" ht="12.75" x14ac:dyDescent="0.25">
      <c r="A14" s="22"/>
      <c r="B14" s="23"/>
      <c r="D14" s="84">
        <v>10.199999999999999</v>
      </c>
      <c r="E14" s="84">
        <v>1</v>
      </c>
      <c r="F14" s="75">
        <f>D14*E14</f>
        <v>10.199999999999999</v>
      </c>
      <c r="G14" s="84">
        <f>75/5</f>
        <v>15</v>
      </c>
      <c r="H14" s="75">
        <f>F14*G14</f>
        <v>153</v>
      </c>
    </row>
    <row r="15" spans="1:8" s="8" customFormat="1" ht="12.75" x14ac:dyDescent="0.25">
      <c r="A15" s="22"/>
      <c r="B15" s="23"/>
      <c r="D15" s="95"/>
      <c r="E15" s="95"/>
      <c r="F15" s="77"/>
      <c r="G15" s="95"/>
      <c r="H15" s="77"/>
    </row>
    <row r="16" spans="1:8" s="8" customFormat="1" ht="12.75" x14ac:dyDescent="0.25">
      <c r="A16" s="22" t="s">
        <v>19</v>
      </c>
      <c r="B16" s="23" t="s">
        <v>23</v>
      </c>
      <c r="C16" s="9" t="s">
        <v>224</v>
      </c>
      <c r="D16" s="132"/>
      <c r="E16" s="132"/>
      <c r="F16" s="130"/>
      <c r="G16" s="132"/>
      <c r="H16" s="130"/>
    </row>
    <row r="17" spans="1:8" s="8" customFormat="1" ht="51" x14ac:dyDescent="0.25">
      <c r="A17" s="22"/>
      <c r="B17" s="23"/>
      <c r="C17" s="8" t="s">
        <v>63</v>
      </c>
      <c r="D17" s="95"/>
      <c r="E17" s="95"/>
      <c r="F17" s="77"/>
      <c r="G17" s="95"/>
      <c r="H17" s="77"/>
    </row>
    <row r="18" spans="1:8" s="8" customFormat="1" ht="12.75" x14ac:dyDescent="0.25">
      <c r="A18" s="22"/>
      <c r="B18" s="23"/>
      <c r="D18" s="84">
        <v>10.199999999999999</v>
      </c>
      <c r="E18" s="84">
        <v>1</v>
      </c>
      <c r="F18" s="75">
        <f>D18*E18</f>
        <v>10.199999999999999</v>
      </c>
      <c r="G18" s="84">
        <v>45.7</v>
      </c>
      <c r="H18" s="75">
        <f>F18*G18</f>
        <v>466.14</v>
      </c>
    </row>
    <row r="19" spans="1:8" s="8" customFormat="1" ht="12.75" x14ac:dyDescent="0.25">
      <c r="A19" s="10"/>
      <c r="B19" s="23"/>
      <c r="D19" s="95"/>
      <c r="E19" s="95"/>
      <c r="F19" s="77"/>
      <c r="G19" s="95"/>
      <c r="H19" s="77"/>
    </row>
    <row r="20" spans="1:8" s="8" customFormat="1" ht="12.75" x14ac:dyDescent="0.25">
      <c r="A20" s="22" t="s">
        <v>21</v>
      </c>
      <c r="B20" s="23" t="s">
        <v>23</v>
      </c>
      <c r="C20" s="9" t="s">
        <v>59</v>
      </c>
      <c r="D20" s="132"/>
      <c r="E20" s="132"/>
      <c r="F20" s="130"/>
      <c r="G20" s="132"/>
      <c r="H20" s="130"/>
    </row>
    <row r="21" spans="1:8" s="8" customFormat="1" ht="111" customHeight="1" x14ac:dyDescent="0.25">
      <c r="A21" s="22"/>
      <c r="B21" s="23"/>
      <c r="C21" s="10" t="s">
        <v>64</v>
      </c>
      <c r="D21" s="95"/>
      <c r="E21" s="95"/>
      <c r="F21" s="77"/>
      <c r="G21" s="95"/>
      <c r="H21" s="77"/>
    </row>
    <row r="22" spans="1:8" s="8" customFormat="1" ht="12.75" x14ac:dyDescent="0.25">
      <c r="A22" s="22"/>
      <c r="B22" s="23"/>
      <c r="C22" s="7"/>
      <c r="D22" s="84">
        <v>10.199999999999999</v>
      </c>
      <c r="E22" s="84">
        <v>1</v>
      </c>
      <c r="F22" s="75">
        <f>D22*E22</f>
        <v>10.199999999999999</v>
      </c>
      <c r="G22" s="84">
        <v>31.45</v>
      </c>
      <c r="H22" s="75">
        <f>F22*G22</f>
        <v>320.78999999999996</v>
      </c>
    </row>
    <row r="23" spans="1:8" s="8" customFormat="1" ht="12.75" x14ac:dyDescent="0.25">
      <c r="A23" s="22"/>
      <c r="B23" s="23"/>
      <c r="D23" s="95"/>
      <c r="E23" s="95"/>
      <c r="F23" s="77"/>
      <c r="G23" s="95"/>
      <c r="H23" s="77"/>
    </row>
    <row r="24" spans="1:8" s="8" customFormat="1" ht="12.75" x14ac:dyDescent="0.25">
      <c r="A24" s="22" t="s">
        <v>22</v>
      </c>
      <c r="B24" s="23" t="s">
        <v>217</v>
      </c>
      <c r="C24" s="9" t="s">
        <v>18</v>
      </c>
      <c r="D24" s="132"/>
      <c r="E24" s="132"/>
      <c r="F24" s="130"/>
      <c r="G24" s="132"/>
      <c r="H24" s="130"/>
    </row>
    <row r="25" spans="1:8" s="8" customFormat="1" ht="25.5" x14ac:dyDescent="0.25">
      <c r="A25" s="22"/>
      <c r="B25" s="23"/>
      <c r="C25" s="8" t="s">
        <v>116</v>
      </c>
      <c r="D25" s="95"/>
      <c r="E25" s="95"/>
      <c r="F25" s="77"/>
      <c r="G25" s="95"/>
      <c r="H25" s="77"/>
    </row>
    <row r="26" spans="1:8" s="8" customFormat="1" ht="12.75" x14ac:dyDescent="0.25">
      <c r="A26" s="22"/>
      <c r="B26" s="23"/>
      <c r="D26" s="84">
        <v>6</v>
      </c>
      <c r="E26" s="84">
        <v>1</v>
      </c>
      <c r="F26" s="75">
        <f>D26*E26</f>
        <v>6</v>
      </c>
      <c r="G26" s="84">
        <v>14.29</v>
      </c>
      <c r="H26" s="75">
        <f>F26*G26</f>
        <v>85.74</v>
      </c>
    </row>
    <row r="27" spans="1:8" s="8" customFormat="1" ht="12" customHeight="1" x14ac:dyDescent="0.25">
      <c r="A27" s="22"/>
      <c r="B27" s="23"/>
      <c r="D27" s="95"/>
      <c r="E27" s="95"/>
      <c r="F27" s="77"/>
      <c r="G27" s="95"/>
      <c r="H27" s="77"/>
    </row>
    <row r="28" spans="1:8" s="10" customFormat="1" ht="12.75" x14ac:dyDescent="0.25">
      <c r="A28" s="22" t="s">
        <v>24</v>
      </c>
      <c r="B28" s="22" t="s">
        <v>23</v>
      </c>
      <c r="C28" s="28" t="s">
        <v>72</v>
      </c>
      <c r="D28" s="145"/>
      <c r="E28" s="145"/>
      <c r="F28" s="143"/>
      <c r="G28" s="145"/>
      <c r="H28" s="143"/>
    </row>
    <row r="29" spans="1:8" s="10" customFormat="1" ht="25.5" x14ac:dyDescent="0.25">
      <c r="A29" s="22"/>
      <c r="B29" s="22"/>
      <c r="C29" s="10" t="s">
        <v>74</v>
      </c>
      <c r="D29" s="112"/>
      <c r="E29" s="112"/>
      <c r="F29" s="80"/>
      <c r="G29" s="112"/>
      <c r="H29" s="80"/>
    </row>
    <row r="30" spans="1:8" s="10" customFormat="1" ht="12.75" x14ac:dyDescent="0.25">
      <c r="A30" s="22"/>
      <c r="B30" s="22"/>
      <c r="C30" s="7"/>
      <c r="D30" s="84">
        <v>10.199999999999999</v>
      </c>
      <c r="E30" s="84">
        <v>1</v>
      </c>
      <c r="F30" s="75">
        <f>D30*E30</f>
        <v>10.199999999999999</v>
      </c>
      <c r="G30" s="84">
        <v>8.08</v>
      </c>
      <c r="H30" s="75">
        <f>F30*G30</f>
        <v>82.415999999999997</v>
      </c>
    </row>
    <row r="31" spans="1:8" s="10" customFormat="1" ht="12.75" x14ac:dyDescent="0.25">
      <c r="A31" s="22"/>
      <c r="B31" s="22"/>
      <c r="D31" s="145"/>
      <c r="E31" s="145"/>
      <c r="F31" s="143"/>
      <c r="G31" s="145"/>
      <c r="H31" s="143"/>
    </row>
    <row r="32" spans="1:8" s="10" customFormat="1" ht="12.75" x14ac:dyDescent="0.25">
      <c r="A32" s="22" t="s">
        <v>25</v>
      </c>
      <c r="B32" s="22" t="s">
        <v>23</v>
      </c>
      <c r="C32" s="28" t="s">
        <v>73</v>
      </c>
      <c r="D32" s="145"/>
      <c r="E32" s="145"/>
      <c r="F32" s="143"/>
      <c r="G32" s="145"/>
      <c r="H32" s="143"/>
    </row>
    <row r="33" spans="1:8" s="10" customFormat="1" ht="45" customHeight="1" x14ac:dyDescent="0.25">
      <c r="A33" s="22"/>
      <c r="B33" s="22"/>
      <c r="C33" s="10" t="s">
        <v>115</v>
      </c>
      <c r="D33" s="112"/>
      <c r="E33" s="112"/>
      <c r="F33" s="80"/>
      <c r="G33" s="112"/>
      <c r="H33" s="80"/>
    </row>
    <row r="34" spans="1:8" s="10" customFormat="1" ht="12.75" x14ac:dyDescent="0.25">
      <c r="A34" s="22"/>
      <c r="B34" s="22"/>
      <c r="D34" s="84">
        <v>12.9</v>
      </c>
      <c r="E34" s="84">
        <v>2.78</v>
      </c>
      <c r="F34" s="75">
        <f>D34*E34</f>
        <v>35.862000000000002</v>
      </c>
      <c r="G34" s="84">
        <v>9.3000000000000007</v>
      </c>
      <c r="H34" s="75">
        <f>F34*G34</f>
        <v>333.51660000000004</v>
      </c>
    </row>
    <row r="35" spans="1:8" s="8" customFormat="1" ht="12" customHeight="1" x14ac:dyDescent="0.25">
      <c r="A35" s="22"/>
      <c r="B35" s="23"/>
      <c r="D35" s="95"/>
      <c r="E35" s="95"/>
      <c r="F35" s="77"/>
      <c r="G35" s="95"/>
      <c r="H35" s="77"/>
    </row>
    <row r="36" spans="1:8" s="10" customFormat="1" ht="12.75" x14ac:dyDescent="0.25">
      <c r="A36" s="22" t="s">
        <v>26</v>
      </c>
      <c r="B36" s="22" t="s">
        <v>23</v>
      </c>
      <c r="C36" s="28" t="s">
        <v>87</v>
      </c>
      <c r="D36" s="145"/>
      <c r="E36" s="145"/>
      <c r="F36" s="143"/>
      <c r="G36" s="145"/>
      <c r="H36" s="143"/>
    </row>
    <row r="37" spans="1:8" s="10" customFormat="1" ht="96.75" customHeight="1" x14ac:dyDescent="0.25">
      <c r="A37" s="22"/>
      <c r="B37" s="22"/>
      <c r="C37" s="10" t="s">
        <v>114</v>
      </c>
      <c r="D37" s="112"/>
      <c r="E37" s="112"/>
      <c r="F37" s="80"/>
      <c r="G37" s="112"/>
      <c r="H37" s="80"/>
    </row>
    <row r="38" spans="1:8" s="10" customFormat="1" ht="12.75" customHeight="1" x14ac:dyDescent="0.25">
      <c r="A38" s="22"/>
      <c r="B38" s="22"/>
      <c r="C38" s="13" t="s">
        <v>117</v>
      </c>
      <c r="D38" s="112">
        <v>0</v>
      </c>
      <c r="E38" s="112">
        <v>0</v>
      </c>
      <c r="F38" s="130">
        <f>D38*E38</f>
        <v>0</v>
      </c>
      <c r="G38" s="112">
        <v>5.86</v>
      </c>
      <c r="H38" s="130">
        <f>F38*G38</f>
        <v>0</v>
      </c>
    </row>
    <row r="39" spans="1:8" s="10" customFormat="1" ht="12.75" customHeight="1" x14ac:dyDescent="0.25">
      <c r="A39" s="22"/>
      <c r="B39" s="22"/>
      <c r="C39" s="13" t="s">
        <v>118</v>
      </c>
      <c r="D39" s="112">
        <v>5.4</v>
      </c>
      <c r="E39" s="112">
        <v>2.78</v>
      </c>
      <c r="F39" s="130">
        <f t="shared" ref="F39:F41" si="0">D39*E39</f>
        <v>15.012</v>
      </c>
      <c r="G39" s="112">
        <v>7.07</v>
      </c>
      <c r="H39" s="130">
        <f t="shared" ref="H39:H41" si="1">F39*G39</f>
        <v>106.13484000000001</v>
      </c>
    </row>
    <row r="40" spans="1:8" s="10" customFormat="1" ht="12.75" customHeight="1" x14ac:dyDescent="0.25">
      <c r="A40" s="22"/>
      <c r="B40" s="22"/>
      <c r="C40" s="13" t="s">
        <v>119</v>
      </c>
      <c r="D40" s="112">
        <v>0</v>
      </c>
      <c r="E40" s="112">
        <v>0</v>
      </c>
      <c r="F40" s="130">
        <f t="shared" si="0"/>
        <v>0</v>
      </c>
      <c r="G40" s="112">
        <v>10.1</v>
      </c>
      <c r="H40" s="130">
        <f t="shared" si="1"/>
        <v>0</v>
      </c>
    </row>
    <row r="41" spans="1:8" s="10" customFormat="1" ht="12.75" customHeight="1" x14ac:dyDescent="0.25">
      <c r="A41" s="22"/>
      <c r="B41" s="22"/>
      <c r="C41" s="13" t="s">
        <v>120</v>
      </c>
      <c r="D41" s="112">
        <v>0</v>
      </c>
      <c r="E41" s="112">
        <v>0</v>
      </c>
      <c r="F41" s="130">
        <f t="shared" si="0"/>
        <v>0</v>
      </c>
      <c r="G41" s="112">
        <v>11.09</v>
      </c>
      <c r="H41" s="130">
        <f t="shared" si="1"/>
        <v>0</v>
      </c>
    </row>
    <row r="42" spans="1:8" s="10" customFormat="1" ht="12.75" x14ac:dyDescent="0.25">
      <c r="A42" s="22"/>
      <c r="B42" s="22"/>
      <c r="C42" s="7"/>
      <c r="D42" s="84"/>
      <c r="E42" s="84"/>
      <c r="F42" s="75"/>
      <c r="G42" s="84"/>
      <c r="H42" s="75">
        <f>H38+H39+H40+H41</f>
        <v>106.13484000000001</v>
      </c>
    </row>
    <row r="43" spans="1:8" s="8" customFormat="1" ht="12" customHeight="1" x14ac:dyDescent="0.25">
      <c r="A43" s="22"/>
      <c r="B43" s="23"/>
      <c r="D43" s="95"/>
      <c r="E43" s="95"/>
      <c r="F43" s="77"/>
      <c r="G43" s="95"/>
      <c r="H43" s="77"/>
    </row>
    <row r="44" spans="1:8" s="10" customFormat="1" ht="12.75" x14ac:dyDescent="0.25">
      <c r="A44" s="22" t="s">
        <v>48</v>
      </c>
      <c r="B44" s="22" t="s">
        <v>23</v>
      </c>
      <c r="C44" s="28" t="s">
        <v>88</v>
      </c>
      <c r="D44" s="145"/>
      <c r="E44" s="145"/>
      <c r="F44" s="143"/>
      <c r="G44" s="145"/>
      <c r="H44" s="143"/>
    </row>
    <row r="45" spans="1:8" s="10" customFormat="1" ht="25.5" x14ac:dyDescent="0.25">
      <c r="A45" s="22"/>
      <c r="B45" s="22"/>
      <c r="C45" s="10" t="s">
        <v>121</v>
      </c>
      <c r="D45" s="112"/>
      <c r="E45" s="112"/>
      <c r="F45" s="80"/>
      <c r="G45" s="112"/>
      <c r="H45" s="80"/>
    </row>
    <row r="46" spans="1:8" s="10" customFormat="1" ht="12.75" x14ac:dyDescent="0.25">
      <c r="A46" s="22"/>
      <c r="B46" s="22"/>
      <c r="D46" s="84">
        <v>0</v>
      </c>
      <c r="E46" s="84">
        <v>0</v>
      </c>
      <c r="F46" s="75">
        <f>D46*E46</f>
        <v>0</v>
      </c>
      <c r="G46" s="84">
        <v>12.17</v>
      </c>
      <c r="H46" s="75">
        <f>F46*G46</f>
        <v>0</v>
      </c>
    </row>
    <row r="47" spans="1:8" s="8" customFormat="1" ht="12" customHeight="1" x14ac:dyDescent="0.25">
      <c r="A47" s="22"/>
      <c r="B47" s="23"/>
      <c r="D47" s="95"/>
      <c r="E47" s="95"/>
      <c r="F47" s="77"/>
      <c r="G47" s="95"/>
      <c r="H47" s="77"/>
    </row>
    <row r="48" spans="1:8" s="8" customFormat="1" ht="12.75" x14ac:dyDescent="0.25">
      <c r="A48" s="22" t="s">
        <v>108</v>
      </c>
      <c r="B48" s="22" t="s">
        <v>217</v>
      </c>
      <c r="C48" s="28" t="s">
        <v>92</v>
      </c>
      <c r="D48" s="145"/>
      <c r="E48" s="145"/>
      <c r="F48" s="143"/>
      <c r="G48" s="145"/>
      <c r="H48" s="143"/>
    </row>
    <row r="49" spans="1:8" s="8" customFormat="1" ht="89.25" x14ac:dyDescent="0.25">
      <c r="A49" s="22"/>
      <c r="B49" s="22"/>
      <c r="C49" s="10" t="s">
        <v>122</v>
      </c>
      <c r="D49" s="112"/>
      <c r="E49" s="112"/>
      <c r="F49" s="80"/>
      <c r="G49" s="112"/>
      <c r="H49" s="80"/>
    </row>
    <row r="50" spans="1:8" s="8" customFormat="1" ht="12.75" x14ac:dyDescent="0.25">
      <c r="A50" s="22"/>
      <c r="B50" s="22"/>
      <c r="C50" s="10"/>
      <c r="D50" s="84">
        <v>2</v>
      </c>
      <c r="E50" s="84">
        <v>1</v>
      </c>
      <c r="F50" s="75">
        <f>D50*E50</f>
        <v>2</v>
      </c>
      <c r="G50" s="84">
        <v>10.1</v>
      </c>
      <c r="H50" s="75">
        <f>F50*G50</f>
        <v>20.2</v>
      </c>
    </row>
    <row r="51" spans="1:8" s="17" customFormat="1" ht="18" customHeight="1" x14ac:dyDescent="0.25">
      <c r="A51" s="22"/>
      <c r="B51" s="22"/>
      <c r="C51" s="10"/>
      <c r="D51" s="132"/>
      <c r="E51" s="132"/>
      <c r="F51" s="130"/>
      <c r="G51" s="132"/>
      <c r="H51" s="130"/>
    </row>
    <row r="52" spans="1:8" s="32" customFormat="1" ht="12" customHeight="1" x14ac:dyDescent="0.25">
      <c r="A52" s="22" t="s">
        <v>109</v>
      </c>
      <c r="B52" s="22" t="s">
        <v>217</v>
      </c>
      <c r="C52" s="28" t="s">
        <v>90</v>
      </c>
      <c r="D52" s="145"/>
      <c r="E52" s="145"/>
      <c r="F52" s="143"/>
      <c r="G52" s="145"/>
      <c r="H52" s="143"/>
    </row>
    <row r="53" spans="1:8" s="8" customFormat="1" ht="25.5" x14ac:dyDescent="0.25">
      <c r="A53" s="22"/>
      <c r="B53" s="22"/>
      <c r="C53" s="10" t="s">
        <v>91</v>
      </c>
      <c r="D53" s="112"/>
      <c r="E53" s="112"/>
      <c r="F53" s="80"/>
      <c r="G53" s="112"/>
      <c r="H53" s="80"/>
    </row>
    <row r="54" spans="1:8" s="8" customFormat="1" ht="12.75" x14ac:dyDescent="0.25">
      <c r="A54" s="22"/>
      <c r="B54" s="22"/>
      <c r="C54" s="10"/>
      <c r="D54" s="84">
        <v>3</v>
      </c>
      <c r="E54" s="84">
        <v>1</v>
      </c>
      <c r="F54" s="75">
        <f>D54*E54</f>
        <v>3</v>
      </c>
      <c r="G54" s="84">
        <v>6.97</v>
      </c>
      <c r="H54" s="75">
        <f>F54*G54</f>
        <v>20.91</v>
      </c>
    </row>
    <row r="55" spans="1:8" s="8" customFormat="1" ht="12.75" x14ac:dyDescent="0.25">
      <c r="A55" s="22"/>
      <c r="B55" s="22"/>
      <c r="C55" s="10"/>
      <c r="D55" s="132"/>
      <c r="E55" s="132"/>
      <c r="F55" s="130"/>
      <c r="G55" s="132"/>
      <c r="H55" s="130"/>
    </row>
    <row r="56" spans="1:8" s="8" customFormat="1" ht="12.75" x14ac:dyDescent="0.25">
      <c r="A56" s="22" t="s">
        <v>110</v>
      </c>
      <c r="B56" s="22" t="s">
        <v>23</v>
      </c>
      <c r="C56" s="28" t="s">
        <v>89</v>
      </c>
      <c r="D56" s="145"/>
      <c r="E56" s="145"/>
      <c r="F56" s="143"/>
      <c r="G56" s="145"/>
      <c r="H56" s="143"/>
    </row>
    <row r="57" spans="1:8" s="8" customFormat="1" ht="63.75" x14ac:dyDescent="0.25">
      <c r="A57" s="22"/>
      <c r="B57" s="22"/>
      <c r="C57" s="10" t="s">
        <v>123</v>
      </c>
      <c r="D57" s="112"/>
      <c r="E57" s="112"/>
      <c r="F57" s="80"/>
      <c r="G57" s="112"/>
      <c r="H57" s="80"/>
    </row>
    <row r="58" spans="1:8" s="8" customFormat="1" ht="12.75" x14ac:dyDescent="0.25">
      <c r="A58" s="22"/>
      <c r="B58" s="22"/>
      <c r="C58" s="10"/>
      <c r="D58" s="84">
        <v>0</v>
      </c>
      <c r="E58" s="84">
        <v>0</v>
      </c>
      <c r="F58" s="75">
        <f>D58*E58</f>
        <v>0</v>
      </c>
      <c r="G58" s="84">
        <v>6.47</v>
      </c>
      <c r="H58" s="75">
        <f>F58*G58</f>
        <v>0</v>
      </c>
    </row>
    <row r="59" spans="1:8" s="10" customFormat="1" ht="12.75" x14ac:dyDescent="0.25">
      <c r="A59" s="22" t="s">
        <v>125</v>
      </c>
      <c r="B59" s="22" t="s">
        <v>217</v>
      </c>
      <c r="C59" s="28" t="s">
        <v>85</v>
      </c>
      <c r="D59" s="145"/>
      <c r="E59" s="145"/>
      <c r="F59" s="143"/>
      <c r="G59" s="145"/>
      <c r="H59" s="143"/>
    </row>
    <row r="60" spans="1:8" s="10" customFormat="1" ht="25.5" x14ac:dyDescent="0.25">
      <c r="A60" s="22"/>
      <c r="B60" s="22"/>
      <c r="C60" s="10" t="s">
        <v>124</v>
      </c>
      <c r="D60" s="112"/>
      <c r="E60" s="112"/>
      <c r="F60" s="80"/>
      <c r="G60" s="112"/>
      <c r="H60" s="80"/>
    </row>
    <row r="61" spans="1:8" s="10" customFormat="1" ht="12.75" x14ac:dyDescent="0.25">
      <c r="A61" s="22"/>
      <c r="B61" s="22"/>
      <c r="D61" s="84">
        <v>0</v>
      </c>
      <c r="E61" s="84">
        <v>0</v>
      </c>
      <c r="F61" s="75">
        <f>D61*E61</f>
        <v>0</v>
      </c>
      <c r="G61" s="84">
        <v>92.95</v>
      </c>
      <c r="H61" s="75">
        <f>F61*G61</f>
        <v>0</v>
      </c>
    </row>
    <row r="62" spans="1:8" s="8" customFormat="1" ht="12" customHeight="1" x14ac:dyDescent="0.25">
      <c r="A62" s="22"/>
      <c r="B62" s="23"/>
      <c r="D62" s="95"/>
      <c r="E62" s="95"/>
      <c r="F62" s="77"/>
      <c r="G62" s="95"/>
      <c r="H62" s="77"/>
    </row>
    <row r="63" spans="1:8" s="10" customFormat="1" ht="12.75" x14ac:dyDescent="0.25">
      <c r="A63" s="22" t="s">
        <v>127</v>
      </c>
      <c r="B63" s="22" t="s">
        <v>217</v>
      </c>
      <c r="C63" s="28" t="s">
        <v>111</v>
      </c>
      <c r="D63" s="145"/>
      <c r="E63" s="145"/>
      <c r="F63" s="143"/>
      <c r="G63" s="145"/>
      <c r="H63" s="143"/>
    </row>
    <row r="64" spans="1:8" s="10" customFormat="1" ht="144.75" customHeight="1" x14ac:dyDescent="0.25">
      <c r="A64" s="22"/>
      <c r="B64" s="22"/>
      <c r="C64" s="10" t="s">
        <v>126</v>
      </c>
      <c r="D64" s="112"/>
      <c r="E64" s="112"/>
      <c r="F64" s="80"/>
      <c r="G64" s="112"/>
      <c r="H64" s="80"/>
    </row>
    <row r="65" spans="1:8" s="10" customFormat="1" ht="12.75" x14ac:dyDescent="0.25">
      <c r="A65" s="22"/>
      <c r="B65" s="22"/>
      <c r="D65" s="84">
        <v>0</v>
      </c>
      <c r="E65" s="84">
        <v>0</v>
      </c>
      <c r="F65" s="75">
        <f>D65*E65</f>
        <v>0</v>
      </c>
      <c r="G65" s="84">
        <v>478.4</v>
      </c>
      <c r="H65" s="75">
        <f>F65*G65</f>
        <v>0</v>
      </c>
    </row>
    <row r="66" spans="1:8" s="8" customFormat="1" ht="13.5" thickBot="1" x14ac:dyDescent="0.3">
      <c r="A66" s="22"/>
      <c r="B66" s="23"/>
      <c r="D66" s="91"/>
      <c r="E66" s="91"/>
      <c r="F66" s="74"/>
      <c r="G66" s="74" t="s">
        <v>69</v>
      </c>
      <c r="H66" s="74">
        <f>SUM(H3:H65)</f>
        <v>2515.0922799999998</v>
      </c>
    </row>
    <row r="67" spans="1:8" s="8" customFormat="1" ht="12" customHeight="1" x14ac:dyDescent="0.25">
      <c r="A67" s="22"/>
      <c r="B67" s="23"/>
      <c r="D67" s="132"/>
      <c r="E67" s="132"/>
      <c r="F67" s="130"/>
      <c r="G67" s="130"/>
      <c r="H67" s="130"/>
    </row>
    <row r="68" spans="1:8" s="8" customFormat="1" ht="12.75" x14ac:dyDescent="0.25">
      <c r="A68" s="22"/>
      <c r="B68" s="23"/>
      <c r="D68" s="132"/>
      <c r="E68" s="132"/>
      <c r="F68" s="130"/>
      <c r="G68" s="130"/>
      <c r="H68" s="130"/>
    </row>
    <row r="69" spans="1:8" s="8" customFormat="1" ht="15.75" x14ac:dyDescent="0.25">
      <c r="A69" s="15" t="s">
        <v>7</v>
      </c>
      <c r="B69" s="127" t="s">
        <v>94</v>
      </c>
      <c r="C69" s="127"/>
      <c r="D69" s="92"/>
      <c r="E69" s="92"/>
      <c r="F69" s="92"/>
      <c r="G69" s="92"/>
      <c r="H69" s="92"/>
    </row>
    <row r="70" spans="1:8" s="8" customFormat="1" ht="38.25" x14ac:dyDescent="0.25">
      <c r="A70" s="126" t="s">
        <v>2</v>
      </c>
      <c r="B70" s="126" t="s">
        <v>3</v>
      </c>
      <c r="C70" s="20" t="s">
        <v>4</v>
      </c>
      <c r="D70" s="93" t="s">
        <v>20</v>
      </c>
      <c r="E70" s="93"/>
      <c r="F70" s="94"/>
      <c r="G70" s="93" t="s">
        <v>5</v>
      </c>
      <c r="H70" s="94" t="s">
        <v>12</v>
      </c>
    </row>
    <row r="71" spans="1:8" s="8" customFormat="1" ht="12.75" x14ac:dyDescent="0.25">
      <c r="A71" s="23" t="s">
        <v>27</v>
      </c>
      <c r="B71" s="23" t="s">
        <v>23</v>
      </c>
      <c r="C71" s="9" t="s">
        <v>95</v>
      </c>
      <c r="D71" s="95"/>
      <c r="E71" s="95"/>
      <c r="F71" s="77"/>
      <c r="G71" s="95"/>
      <c r="H71" s="77"/>
    </row>
    <row r="72" spans="1:8" s="8" customFormat="1" ht="165.75" x14ac:dyDescent="0.25">
      <c r="A72" s="23"/>
      <c r="B72" s="23"/>
      <c r="C72" s="8" t="s">
        <v>128</v>
      </c>
      <c r="D72" s="95"/>
      <c r="E72" s="95"/>
      <c r="F72" s="77"/>
      <c r="G72" s="95"/>
      <c r="H72" s="77"/>
    </row>
    <row r="73" spans="1:8" s="8" customFormat="1" ht="12.75" x14ac:dyDescent="0.25">
      <c r="A73" s="23"/>
      <c r="B73" s="23"/>
      <c r="C73" s="7"/>
      <c r="D73" s="84">
        <v>4.95</v>
      </c>
      <c r="E73" s="84">
        <v>2.78</v>
      </c>
      <c r="F73" s="75">
        <f>D73*E73</f>
        <v>13.760999999999999</v>
      </c>
      <c r="G73" s="84">
        <v>42.49</v>
      </c>
      <c r="H73" s="75">
        <f>F73*G73</f>
        <v>584.70488999999998</v>
      </c>
    </row>
    <row r="74" spans="1:8" s="8" customFormat="1" ht="12.75" x14ac:dyDescent="0.25">
      <c r="A74" s="23"/>
      <c r="B74" s="23"/>
      <c r="C74" s="7"/>
      <c r="D74" s="132"/>
      <c r="E74" s="132"/>
      <c r="F74" s="130"/>
      <c r="G74" s="132"/>
      <c r="H74" s="130"/>
    </row>
    <row r="75" spans="1:8" s="32" customFormat="1" ht="12" customHeight="1" x14ac:dyDescent="0.25">
      <c r="A75" s="23" t="s">
        <v>28</v>
      </c>
      <c r="B75" s="23" t="s">
        <v>23</v>
      </c>
      <c r="C75" s="9" t="s">
        <v>143</v>
      </c>
      <c r="D75" s="95"/>
      <c r="E75" s="95"/>
      <c r="F75" s="77"/>
      <c r="G75" s="95"/>
      <c r="H75" s="77"/>
    </row>
    <row r="76" spans="1:8" s="32" customFormat="1" ht="66.75" customHeight="1" x14ac:dyDescent="0.25">
      <c r="A76" s="23"/>
      <c r="B76" s="23"/>
      <c r="C76" s="8" t="s">
        <v>131</v>
      </c>
      <c r="D76" s="95"/>
      <c r="E76" s="95"/>
      <c r="F76" s="77"/>
      <c r="G76" s="95"/>
      <c r="H76" s="77"/>
    </row>
    <row r="77" spans="1:8" s="8" customFormat="1" ht="12.75" x14ac:dyDescent="0.25">
      <c r="A77" s="23"/>
      <c r="B77" s="23"/>
      <c r="C77" s="9"/>
      <c r="D77" s="84">
        <v>0.8</v>
      </c>
      <c r="E77" s="84">
        <v>2.1</v>
      </c>
      <c r="F77" s="75">
        <f>D77*E77</f>
        <v>1.6800000000000002</v>
      </c>
      <c r="G77" s="84">
        <v>24.51</v>
      </c>
      <c r="H77" s="75">
        <f>F77*G77</f>
        <v>41.176800000000007</v>
      </c>
    </row>
    <row r="78" spans="1:8" s="8" customFormat="1" ht="12.75" x14ac:dyDescent="0.25">
      <c r="A78" s="23"/>
      <c r="B78" s="23"/>
      <c r="C78" s="9"/>
      <c r="D78" s="95"/>
      <c r="E78" s="95"/>
      <c r="F78" s="77"/>
      <c r="G78" s="95"/>
      <c r="H78" s="77"/>
    </row>
    <row r="79" spans="1:8" s="32" customFormat="1" ht="12" customHeight="1" x14ac:dyDescent="0.25">
      <c r="A79" s="23" t="s">
        <v>47</v>
      </c>
      <c r="B79" s="23" t="s">
        <v>23</v>
      </c>
      <c r="C79" s="9" t="s">
        <v>129</v>
      </c>
      <c r="D79" s="95"/>
      <c r="E79" s="95"/>
      <c r="F79" s="77"/>
      <c r="G79" s="95"/>
      <c r="H79" s="77"/>
    </row>
    <row r="80" spans="1:8" s="32" customFormat="1" ht="78" customHeight="1" x14ac:dyDescent="0.25">
      <c r="A80" s="23"/>
      <c r="B80" s="23"/>
      <c r="C80" s="8" t="s">
        <v>139</v>
      </c>
      <c r="D80" s="95"/>
      <c r="E80" s="95"/>
      <c r="F80" s="77"/>
      <c r="G80" s="95"/>
      <c r="H80" s="77"/>
    </row>
    <row r="81" spans="1:8" s="8" customFormat="1" ht="12.75" x14ac:dyDescent="0.25">
      <c r="A81" s="23"/>
      <c r="B81" s="23"/>
      <c r="C81" s="9"/>
      <c r="D81" s="84">
        <v>0</v>
      </c>
      <c r="E81" s="84">
        <v>0</v>
      </c>
      <c r="F81" s="75">
        <f>D81*E81</f>
        <v>0</v>
      </c>
      <c r="G81" s="84">
        <v>101.6</v>
      </c>
      <c r="H81" s="75">
        <f>F81*G81</f>
        <v>0</v>
      </c>
    </row>
    <row r="82" spans="1:8" s="8" customFormat="1" ht="12.75" x14ac:dyDescent="0.25">
      <c r="A82" s="23"/>
      <c r="B82" s="23"/>
      <c r="C82" s="9"/>
      <c r="D82" s="95"/>
      <c r="E82" s="95"/>
      <c r="F82" s="77"/>
      <c r="G82" s="95"/>
      <c r="H82" s="77"/>
    </row>
    <row r="83" spans="1:8" s="32" customFormat="1" ht="12" customHeight="1" x14ac:dyDescent="0.25">
      <c r="A83" s="23" t="s">
        <v>134</v>
      </c>
      <c r="B83" s="23" t="s">
        <v>23</v>
      </c>
      <c r="C83" s="9" t="s">
        <v>99</v>
      </c>
      <c r="D83" s="95"/>
      <c r="E83" s="95"/>
      <c r="F83" s="77"/>
      <c r="G83" s="95"/>
      <c r="H83" s="77"/>
    </row>
    <row r="84" spans="1:8" s="32" customFormat="1" ht="57.75" customHeight="1" x14ac:dyDescent="0.25">
      <c r="A84" s="23"/>
      <c r="B84" s="23"/>
      <c r="C84" s="8" t="s">
        <v>132</v>
      </c>
      <c r="D84" s="95"/>
      <c r="E84" s="95"/>
      <c r="F84" s="77"/>
      <c r="G84" s="95"/>
      <c r="H84" s="77"/>
    </row>
    <row r="85" spans="1:8" s="8" customFormat="1" ht="12.75" x14ac:dyDescent="0.25">
      <c r="A85" s="23"/>
      <c r="B85" s="23"/>
      <c r="C85" s="9"/>
      <c r="D85" s="84">
        <v>12.9</v>
      </c>
      <c r="E85" s="84">
        <v>2.78</v>
      </c>
      <c r="F85" s="75">
        <f>D85*E85</f>
        <v>35.862000000000002</v>
      </c>
      <c r="G85" s="84">
        <v>5.86</v>
      </c>
      <c r="H85" s="75">
        <f>F85*G85</f>
        <v>210.15132000000003</v>
      </c>
    </row>
    <row r="86" spans="1:8" s="8" customFormat="1" ht="12.75" x14ac:dyDescent="0.25">
      <c r="A86" s="23"/>
      <c r="B86" s="23"/>
      <c r="C86" s="9"/>
      <c r="D86" s="95"/>
      <c r="E86" s="95"/>
      <c r="F86" s="77"/>
      <c r="G86" s="95"/>
      <c r="H86" s="77"/>
    </row>
    <row r="87" spans="1:8" s="8" customFormat="1" ht="12.75" x14ac:dyDescent="0.25">
      <c r="A87" s="23" t="s">
        <v>135</v>
      </c>
      <c r="B87" s="23" t="s">
        <v>23</v>
      </c>
      <c r="C87" s="28" t="s">
        <v>130</v>
      </c>
      <c r="D87" s="95"/>
      <c r="E87" s="95"/>
      <c r="F87" s="77"/>
      <c r="G87" s="95"/>
      <c r="H87" s="77"/>
    </row>
    <row r="88" spans="1:8" s="32" customFormat="1" ht="72.75" customHeight="1" x14ac:dyDescent="0.25">
      <c r="A88" s="23"/>
      <c r="B88" s="23"/>
      <c r="C88" s="8" t="s">
        <v>133</v>
      </c>
      <c r="D88" s="95"/>
      <c r="E88" s="95"/>
      <c r="F88" s="77"/>
      <c r="G88" s="95"/>
      <c r="H88" s="77"/>
    </row>
    <row r="89" spans="1:8" s="8" customFormat="1" ht="12.75" x14ac:dyDescent="0.25">
      <c r="A89" s="23"/>
      <c r="B89" s="23"/>
      <c r="C89" s="7"/>
      <c r="D89" s="84">
        <v>0</v>
      </c>
      <c r="E89" s="84">
        <v>0</v>
      </c>
      <c r="F89" s="75">
        <f>D89*E89</f>
        <v>0</v>
      </c>
      <c r="G89" s="84">
        <v>32.85</v>
      </c>
      <c r="H89" s="75">
        <f>F89*G89</f>
        <v>0</v>
      </c>
    </row>
    <row r="90" spans="1:8" s="8" customFormat="1" ht="12.75" x14ac:dyDescent="0.25">
      <c r="A90" s="23"/>
      <c r="B90" s="23"/>
      <c r="C90" s="9"/>
      <c r="D90" s="95"/>
      <c r="E90" s="95"/>
      <c r="F90" s="77"/>
      <c r="G90" s="95"/>
      <c r="H90" s="77"/>
    </row>
    <row r="91" spans="1:8" s="8" customFormat="1" ht="12.75" x14ac:dyDescent="0.25">
      <c r="A91" s="23" t="s">
        <v>138</v>
      </c>
      <c r="B91" s="23" t="s">
        <v>23</v>
      </c>
      <c r="C91" s="28" t="s">
        <v>65</v>
      </c>
      <c r="D91" s="95"/>
      <c r="E91" s="95"/>
      <c r="F91" s="77"/>
      <c r="G91" s="95"/>
      <c r="H91" s="77"/>
    </row>
    <row r="92" spans="1:8" s="32" customFormat="1" ht="59.25" customHeight="1" x14ac:dyDescent="0.25">
      <c r="A92" s="23"/>
      <c r="B92" s="23"/>
      <c r="C92" s="8" t="s">
        <v>136</v>
      </c>
      <c r="D92" s="95"/>
      <c r="E92" s="95"/>
      <c r="F92" s="77"/>
      <c r="G92" s="95"/>
      <c r="H92" s="77"/>
    </row>
    <row r="93" spans="1:8" s="8" customFormat="1" ht="12.75" x14ac:dyDescent="0.25">
      <c r="A93" s="23"/>
      <c r="B93" s="23"/>
      <c r="C93" s="7"/>
      <c r="D93" s="84">
        <v>10.199999999999999</v>
      </c>
      <c r="E93" s="84">
        <v>1</v>
      </c>
      <c r="F93" s="75">
        <f>D93*E93</f>
        <v>10.199999999999999</v>
      </c>
      <c r="G93" s="84">
        <v>35.39</v>
      </c>
      <c r="H93" s="75">
        <f>F93*G93</f>
        <v>360.97800000000001</v>
      </c>
    </row>
    <row r="94" spans="1:8" s="8" customFormat="1" ht="12.75" x14ac:dyDescent="0.25">
      <c r="A94" s="23"/>
      <c r="B94" s="23"/>
      <c r="C94" s="9"/>
      <c r="D94" s="95"/>
      <c r="E94" s="95"/>
      <c r="F94" s="77"/>
      <c r="G94" s="95"/>
      <c r="H94" s="77"/>
    </row>
    <row r="95" spans="1:8" s="8" customFormat="1" ht="12.75" x14ac:dyDescent="0.25">
      <c r="A95" s="23" t="s">
        <v>140</v>
      </c>
      <c r="B95" s="23" t="s">
        <v>23</v>
      </c>
      <c r="C95" s="28" t="s">
        <v>218</v>
      </c>
      <c r="D95" s="95"/>
      <c r="E95" s="95"/>
      <c r="F95" s="77"/>
      <c r="G95" s="95"/>
      <c r="H95" s="77"/>
    </row>
    <row r="96" spans="1:8" s="32" customFormat="1" ht="69" customHeight="1" x14ac:dyDescent="0.25">
      <c r="A96" s="23"/>
      <c r="B96" s="23"/>
      <c r="C96" s="8" t="s">
        <v>137</v>
      </c>
      <c r="D96" s="95"/>
      <c r="E96" s="95"/>
      <c r="F96" s="77"/>
      <c r="G96" s="95"/>
      <c r="H96" s="77"/>
    </row>
    <row r="97" spans="1:8" s="8" customFormat="1" ht="12.75" x14ac:dyDescent="0.25">
      <c r="A97" s="23"/>
      <c r="B97" s="23"/>
      <c r="C97" s="7"/>
      <c r="D97" s="84">
        <v>0</v>
      </c>
      <c r="E97" s="84">
        <v>0</v>
      </c>
      <c r="F97" s="75">
        <f>D97*E97</f>
        <v>0</v>
      </c>
      <c r="G97" s="84">
        <v>48.19</v>
      </c>
      <c r="H97" s="75">
        <f>F97*G97</f>
        <v>0</v>
      </c>
    </row>
    <row r="98" spans="1:8" s="8" customFormat="1" ht="12.75" x14ac:dyDescent="0.25">
      <c r="A98" s="23"/>
      <c r="B98" s="23"/>
      <c r="C98" s="7"/>
      <c r="D98" s="84"/>
      <c r="E98" s="84"/>
      <c r="F98" s="75"/>
      <c r="G98" s="84"/>
      <c r="H98" s="75"/>
    </row>
    <row r="99" spans="1:8" s="8" customFormat="1" ht="12.75" x14ac:dyDescent="0.25">
      <c r="A99" s="23" t="s">
        <v>254</v>
      </c>
      <c r="B99" s="23" t="s">
        <v>23</v>
      </c>
      <c r="C99" s="28" t="s">
        <v>255</v>
      </c>
      <c r="D99" s="95"/>
      <c r="E99" s="95"/>
      <c r="F99" s="77"/>
      <c r="G99" s="95"/>
      <c r="H99" s="77"/>
    </row>
    <row r="100" spans="1:8" s="32" customFormat="1" ht="69" customHeight="1" x14ac:dyDescent="0.25">
      <c r="A100" s="23"/>
      <c r="B100" s="23"/>
      <c r="C100" s="8" t="s">
        <v>256</v>
      </c>
      <c r="D100" s="95"/>
      <c r="E100" s="95"/>
      <c r="F100" s="77"/>
      <c r="G100" s="95"/>
      <c r="H100" s="77"/>
    </row>
    <row r="101" spans="1:8" s="8" customFormat="1" ht="12.75" x14ac:dyDescent="0.25">
      <c r="A101" s="23"/>
      <c r="B101" s="23"/>
      <c r="C101" s="7"/>
      <c r="D101" s="84">
        <v>4.1500000000000004</v>
      </c>
      <c r="E101" s="84">
        <v>1</v>
      </c>
      <c r="F101" s="75">
        <f>D101*E101</f>
        <v>4.1500000000000004</v>
      </c>
      <c r="G101" s="84">
        <v>25.2</v>
      </c>
      <c r="H101" s="75">
        <f>F101*G101</f>
        <v>104.58000000000001</v>
      </c>
    </row>
    <row r="102" spans="1:8" s="8" customFormat="1" ht="13.5" thickBot="1" x14ac:dyDescent="0.3">
      <c r="A102" s="22"/>
      <c r="B102" s="23"/>
      <c r="D102" s="91"/>
      <c r="E102" s="91"/>
      <c r="F102" s="74"/>
      <c r="G102" s="74" t="s">
        <v>69</v>
      </c>
      <c r="H102" s="74">
        <f>SUM(H71:H101)</f>
        <v>1301.5910099999999</v>
      </c>
    </row>
    <row r="103" spans="1:8" s="8" customFormat="1" ht="12.75" x14ac:dyDescent="0.25">
      <c r="A103" s="22"/>
      <c r="B103" s="23"/>
      <c r="D103" s="163"/>
      <c r="E103" s="163"/>
      <c r="F103" s="134"/>
      <c r="G103" s="134"/>
      <c r="H103" s="134"/>
    </row>
    <row r="104" spans="1:8" s="32" customFormat="1" ht="12" customHeight="1" x14ac:dyDescent="0.25">
      <c r="A104" s="22"/>
      <c r="B104" s="23"/>
      <c r="C104" s="8"/>
      <c r="D104" s="163"/>
      <c r="E104" s="163"/>
      <c r="F104" s="134"/>
      <c r="G104" s="134"/>
      <c r="H104" s="134"/>
    </row>
    <row r="105" spans="1:8" s="8" customFormat="1" ht="15.75" x14ac:dyDescent="0.25">
      <c r="A105" s="15" t="s">
        <v>8</v>
      </c>
      <c r="B105" s="127" t="s">
        <v>93</v>
      </c>
      <c r="C105" s="127"/>
      <c r="D105" s="125"/>
      <c r="E105" s="125"/>
      <c r="F105" s="125"/>
      <c r="G105" s="125"/>
      <c r="H105" s="125"/>
    </row>
    <row r="106" spans="1:8" s="8" customFormat="1" ht="38.25" x14ac:dyDescent="0.25">
      <c r="A106" s="126" t="s">
        <v>2</v>
      </c>
      <c r="B106" s="126" t="s">
        <v>3</v>
      </c>
      <c r="C106" s="20" t="s">
        <v>4</v>
      </c>
      <c r="D106" s="33" t="s">
        <v>20</v>
      </c>
      <c r="E106" s="33"/>
      <c r="F106" s="34"/>
      <c r="G106" s="33" t="s">
        <v>5</v>
      </c>
      <c r="H106" s="34" t="s">
        <v>12</v>
      </c>
    </row>
    <row r="107" spans="1:8" s="8" customFormat="1" ht="12.75" x14ac:dyDescent="0.25">
      <c r="A107" s="23" t="s">
        <v>49</v>
      </c>
      <c r="B107" s="23" t="s">
        <v>23</v>
      </c>
      <c r="C107" s="9" t="s">
        <v>148</v>
      </c>
      <c r="D107" s="95"/>
      <c r="E107" s="95"/>
      <c r="F107" s="77"/>
      <c r="G107" s="95"/>
      <c r="H107" s="77"/>
    </row>
    <row r="108" spans="1:8" s="7" customFormat="1" ht="53.25" customHeight="1" x14ac:dyDescent="0.25">
      <c r="A108" s="23"/>
      <c r="B108" s="23"/>
      <c r="C108" s="8" t="s">
        <v>147</v>
      </c>
      <c r="D108" s="95"/>
      <c r="E108" s="95"/>
      <c r="F108" s="77"/>
      <c r="G108" s="95"/>
      <c r="H108" s="77"/>
    </row>
    <row r="109" spans="1:8" s="8" customFormat="1" ht="12.75" x14ac:dyDescent="0.25">
      <c r="A109" s="23"/>
      <c r="B109" s="23"/>
      <c r="C109" s="9"/>
      <c r="D109" s="84">
        <v>3.31</v>
      </c>
      <c r="E109" s="84">
        <v>2.78</v>
      </c>
      <c r="F109" s="75">
        <f>D109*E109</f>
        <v>9.2017999999999986</v>
      </c>
      <c r="G109" s="84">
        <v>24.31</v>
      </c>
      <c r="H109" s="75">
        <f>F109*G109</f>
        <v>223.69575799999996</v>
      </c>
    </row>
    <row r="110" spans="1:8" s="17" customFormat="1" ht="18" customHeight="1" x14ac:dyDescent="0.25">
      <c r="A110" s="23"/>
      <c r="B110" s="23"/>
      <c r="C110" s="9"/>
      <c r="D110" s="95"/>
      <c r="E110" s="95"/>
      <c r="F110" s="77"/>
      <c r="G110" s="95"/>
      <c r="H110" s="77"/>
    </row>
    <row r="111" spans="1:8" s="8" customFormat="1" ht="25.5" x14ac:dyDescent="0.25">
      <c r="A111" s="23" t="s">
        <v>50</v>
      </c>
      <c r="B111" s="23" t="s">
        <v>23</v>
      </c>
      <c r="C111" s="9" t="s">
        <v>60</v>
      </c>
      <c r="D111" s="95"/>
      <c r="E111" s="95"/>
      <c r="F111" s="77"/>
      <c r="G111" s="95"/>
      <c r="H111" s="77"/>
    </row>
    <row r="112" spans="1:8" s="7" customFormat="1" ht="64.5" customHeight="1" x14ac:dyDescent="0.25">
      <c r="A112" s="23"/>
      <c r="B112" s="23"/>
      <c r="C112" s="8" t="s">
        <v>61</v>
      </c>
      <c r="D112" s="95"/>
      <c r="E112" s="95"/>
      <c r="F112" s="77"/>
      <c r="G112" s="95"/>
      <c r="H112" s="77"/>
    </row>
    <row r="113" spans="1:8" s="8" customFormat="1" ht="12.75" x14ac:dyDescent="0.25">
      <c r="A113" s="23"/>
      <c r="B113" s="23"/>
      <c r="C113" s="9"/>
      <c r="D113" s="84">
        <v>15.76</v>
      </c>
      <c r="E113" s="84">
        <v>2.4</v>
      </c>
      <c r="F113" s="75">
        <f>D113*E113</f>
        <v>37.823999999999998</v>
      </c>
      <c r="G113" s="84">
        <v>42.55</v>
      </c>
      <c r="H113" s="75">
        <f>F113*G113</f>
        <v>1609.4111999999998</v>
      </c>
    </row>
    <row r="114" spans="1:8" s="17" customFormat="1" ht="18" customHeight="1" x14ac:dyDescent="0.25">
      <c r="A114" s="23"/>
      <c r="B114" s="23"/>
      <c r="C114" s="9"/>
      <c r="D114" s="95"/>
      <c r="E114" s="95"/>
      <c r="F114" s="77"/>
      <c r="G114" s="95"/>
      <c r="H114" s="77"/>
    </row>
    <row r="115" spans="1:8" s="32" customFormat="1" ht="12" customHeight="1" x14ac:dyDescent="0.25">
      <c r="A115" s="23" t="s">
        <v>51</v>
      </c>
      <c r="B115" s="23" t="s">
        <v>23</v>
      </c>
      <c r="C115" s="9" t="s">
        <v>70</v>
      </c>
      <c r="D115" s="95"/>
      <c r="E115" s="95"/>
      <c r="F115" s="77"/>
      <c r="G115" s="95"/>
      <c r="H115" s="77"/>
    </row>
    <row r="116" spans="1:8" s="32" customFormat="1" ht="50.25" customHeight="1" x14ac:dyDescent="0.25">
      <c r="A116" s="23"/>
      <c r="B116" s="23"/>
      <c r="C116" s="8" t="s">
        <v>141</v>
      </c>
      <c r="D116" s="95"/>
      <c r="E116" s="95"/>
      <c r="F116" s="77"/>
      <c r="G116" s="95"/>
      <c r="H116" s="77"/>
    </row>
    <row r="117" spans="1:8" s="32" customFormat="1" ht="12" customHeight="1" x14ac:dyDescent="0.25">
      <c r="A117" s="23"/>
      <c r="B117" s="23"/>
      <c r="C117" s="9"/>
      <c r="D117" s="84">
        <v>10.199999999999999</v>
      </c>
      <c r="E117" s="84">
        <v>1</v>
      </c>
      <c r="F117" s="75">
        <f>D117*E117</f>
        <v>10.199999999999999</v>
      </c>
      <c r="G117" s="84">
        <v>52.14</v>
      </c>
      <c r="H117" s="75">
        <f>F117*G117</f>
        <v>531.82799999999997</v>
      </c>
    </row>
    <row r="118" spans="1:8" s="32" customFormat="1" ht="12" customHeight="1" x14ac:dyDescent="0.25">
      <c r="A118" s="23"/>
      <c r="B118" s="23"/>
      <c r="C118" s="9"/>
      <c r="D118" s="132"/>
      <c r="E118" s="132"/>
      <c r="F118" s="130"/>
      <c r="G118" s="132"/>
      <c r="H118" s="130"/>
    </row>
    <row r="119" spans="1:8" s="32" customFormat="1" ht="12" customHeight="1" x14ac:dyDescent="0.25">
      <c r="A119" s="23" t="s">
        <v>107</v>
      </c>
      <c r="B119" s="23" t="s">
        <v>23</v>
      </c>
      <c r="C119" s="9" t="s">
        <v>144</v>
      </c>
      <c r="D119" s="95"/>
      <c r="E119" s="95"/>
      <c r="F119" s="77"/>
      <c r="G119" s="95"/>
      <c r="H119" s="77"/>
    </row>
    <row r="120" spans="1:8" s="32" customFormat="1" ht="36" customHeight="1" x14ac:dyDescent="0.25">
      <c r="A120" s="23"/>
      <c r="B120" s="23"/>
      <c r="C120" s="8" t="s">
        <v>142</v>
      </c>
      <c r="D120" s="95"/>
      <c r="E120" s="95"/>
      <c r="F120" s="77"/>
      <c r="G120" s="95"/>
      <c r="H120" s="77"/>
    </row>
    <row r="121" spans="1:8" s="32" customFormat="1" ht="12" customHeight="1" x14ac:dyDescent="0.25">
      <c r="A121" s="23"/>
      <c r="B121" s="23"/>
      <c r="C121" s="8" t="s">
        <v>253</v>
      </c>
      <c r="D121" s="84">
        <v>0.9</v>
      </c>
      <c r="E121" s="84">
        <v>0.1</v>
      </c>
      <c r="F121" s="75">
        <f>D121*E121</f>
        <v>9.0000000000000011E-2</v>
      </c>
      <c r="G121" s="84">
        <v>104.04</v>
      </c>
      <c r="H121" s="75">
        <f>F121*G121</f>
        <v>9.3636000000000017</v>
      </c>
    </row>
    <row r="122" spans="1:8" s="162" customFormat="1" ht="12" customHeight="1" x14ac:dyDescent="0.25">
      <c r="A122" s="22"/>
      <c r="B122" s="23"/>
      <c r="C122" s="8"/>
      <c r="D122" s="132"/>
      <c r="E122" s="132"/>
      <c r="F122" s="130"/>
      <c r="G122" s="130"/>
      <c r="H122" s="130"/>
    </row>
    <row r="123" spans="1:8" s="32" customFormat="1" ht="12" customHeight="1" x14ac:dyDescent="0.25">
      <c r="A123" s="23" t="s">
        <v>149</v>
      </c>
      <c r="B123" s="23" t="s">
        <v>23</v>
      </c>
      <c r="C123" s="9" t="s">
        <v>145</v>
      </c>
      <c r="D123" s="95"/>
      <c r="E123" s="95"/>
      <c r="F123" s="77"/>
      <c r="G123" s="95"/>
      <c r="H123" s="77"/>
    </row>
    <row r="124" spans="1:8" s="32" customFormat="1" ht="36.75" customHeight="1" x14ac:dyDescent="0.25">
      <c r="A124" s="23"/>
      <c r="B124" s="23"/>
      <c r="C124" s="8" t="s">
        <v>146</v>
      </c>
      <c r="D124" s="95"/>
      <c r="E124" s="95"/>
      <c r="F124" s="77"/>
      <c r="G124" s="95"/>
      <c r="H124" s="77"/>
    </row>
    <row r="125" spans="1:8" s="32" customFormat="1" ht="12" customHeight="1" x14ac:dyDescent="0.25">
      <c r="A125" s="23"/>
      <c r="B125" s="23"/>
      <c r="C125" s="9"/>
      <c r="D125" s="84">
        <v>22.38</v>
      </c>
      <c r="E125" s="84">
        <v>0.1</v>
      </c>
      <c r="F125" s="75">
        <f>D125*E125</f>
        <v>2.238</v>
      </c>
      <c r="G125" s="84">
        <v>44.32</v>
      </c>
      <c r="H125" s="75">
        <f>F125*G125</f>
        <v>99.188159999999996</v>
      </c>
    </row>
    <row r="126" spans="1:8" s="32" customFormat="1" ht="12" customHeight="1" x14ac:dyDescent="0.25">
      <c r="A126" s="23"/>
      <c r="B126" s="23"/>
      <c r="C126" s="9"/>
      <c r="D126" s="132"/>
      <c r="E126" s="132"/>
      <c r="F126" s="130"/>
      <c r="G126" s="132"/>
      <c r="H126" s="130"/>
    </row>
    <row r="127" spans="1:8" s="32" customFormat="1" ht="12" customHeight="1" x14ac:dyDescent="0.25">
      <c r="A127" s="23" t="s">
        <v>252</v>
      </c>
      <c r="B127" s="23" t="s">
        <v>251</v>
      </c>
      <c r="C127" s="9" t="s">
        <v>250</v>
      </c>
      <c r="D127" s="8"/>
      <c r="E127" s="8"/>
      <c r="F127" s="9"/>
      <c r="G127" s="8"/>
      <c r="H127" s="9"/>
    </row>
    <row r="128" spans="1:8" s="32" customFormat="1" ht="57.75" customHeight="1" x14ac:dyDescent="0.25">
      <c r="A128" s="23"/>
      <c r="B128" s="23"/>
      <c r="C128" s="8" t="s">
        <v>249</v>
      </c>
      <c r="D128" s="8"/>
      <c r="E128" s="8"/>
      <c r="F128" s="9"/>
      <c r="G128" s="8"/>
      <c r="H128" s="9"/>
    </row>
    <row r="129" spans="1:8" s="32" customFormat="1" ht="12" customHeight="1" x14ac:dyDescent="0.25">
      <c r="A129" s="23"/>
      <c r="B129" s="23"/>
      <c r="C129" s="7"/>
      <c r="D129" s="165">
        <v>0</v>
      </c>
      <c r="E129" s="165">
        <v>0</v>
      </c>
      <c r="F129" s="164">
        <f>D129*E129</f>
        <v>0</v>
      </c>
      <c r="G129" s="165">
        <v>420</v>
      </c>
      <c r="H129" s="164">
        <f>F129*G129</f>
        <v>0</v>
      </c>
    </row>
    <row r="130" spans="1:8" s="162" customFormat="1" ht="12" customHeight="1" x14ac:dyDescent="0.25">
      <c r="A130" s="22"/>
      <c r="B130" s="23"/>
      <c r="C130" s="8"/>
      <c r="D130" s="132"/>
      <c r="E130" s="132"/>
      <c r="F130" s="130"/>
      <c r="G130" s="130"/>
      <c r="H130" s="130"/>
    </row>
    <row r="131" spans="1:8" s="8" customFormat="1" ht="13.5" thickBot="1" x14ac:dyDescent="0.3">
      <c r="A131" s="22"/>
      <c r="B131" s="23"/>
      <c r="D131" s="91"/>
      <c r="E131" s="91"/>
      <c r="F131" s="74"/>
      <c r="G131" s="74" t="s">
        <v>69</v>
      </c>
      <c r="H131" s="74">
        <f>SUM(H108:H129)</f>
        <v>2473.4867180000001</v>
      </c>
    </row>
    <row r="132" spans="1:8" s="162" customFormat="1" ht="12" customHeight="1" x14ac:dyDescent="0.25">
      <c r="A132" s="22"/>
      <c r="B132" s="23"/>
      <c r="C132" s="7"/>
      <c r="D132" s="163"/>
      <c r="E132" s="163"/>
      <c r="F132" s="134"/>
      <c r="G132" s="134"/>
      <c r="H132" s="134"/>
    </row>
    <row r="133" spans="1:8" s="162" customFormat="1" ht="28.5" customHeight="1" x14ac:dyDescent="0.25">
      <c r="A133" s="23"/>
      <c r="B133" s="23"/>
      <c r="C133" s="8"/>
      <c r="D133" s="8"/>
      <c r="E133" s="8"/>
      <c r="F133" s="9"/>
      <c r="G133" s="134"/>
      <c r="H133" s="9"/>
    </row>
    <row r="134" spans="1:8" s="162" customFormat="1" ht="15.75" customHeight="1" x14ac:dyDescent="0.25">
      <c r="A134" s="15" t="s">
        <v>9</v>
      </c>
      <c r="B134" s="127" t="s">
        <v>96</v>
      </c>
      <c r="C134" s="127"/>
      <c r="D134" s="125"/>
      <c r="E134" s="125"/>
      <c r="F134" s="125"/>
      <c r="G134" s="125"/>
      <c r="H134" s="125"/>
    </row>
    <row r="135" spans="1:8" s="162" customFormat="1" ht="38.25" customHeight="1" x14ac:dyDescent="0.25">
      <c r="A135" s="126" t="s">
        <v>2</v>
      </c>
      <c r="B135" s="126" t="s">
        <v>3</v>
      </c>
      <c r="C135" s="20" t="s">
        <v>4</v>
      </c>
      <c r="D135" s="33" t="s">
        <v>20</v>
      </c>
      <c r="E135" s="33"/>
      <c r="F135" s="34"/>
      <c r="G135" s="33" t="s">
        <v>5</v>
      </c>
      <c r="H135" s="34" t="s">
        <v>12</v>
      </c>
    </row>
    <row r="136" spans="1:8" s="10" customFormat="1" ht="12.75" x14ac:dyDescent="0.25">
      <c r="A136" s="23" t="s">
        <v>32</v>
      </c>
      <c r="B136" s="23" t="s">
        <v>16</v>
      </c>
      <c r="C136" s="9" t="s">
        <v>153</v>
      </c>
      <c r="D136" s="95"/>
      <c r="E136" s="95"/>
      <c r="F136" s="77"/>
      <c r="G136" s="95"/>
      <c r="H136" s="77"/>
    </row>
    <row r="137" spans="1:8" s="10" customFormat="1" ht="89.25" x14ac:dyDescent="0.25">
      <c r="A137" s="23"/>
      <c r="B137" s="23"/>
      <c r="C137" s="3" t="s">
        <v>150</v>
      </c>
      <c r="D137" s="95"/>
      <c r="E137" s="95"/>
      <c r="F137" s="77"/>
      <c r="G137" s="95"/>
      <c r="H137" s="77"/>
    </row>
    <row r="138" spans="1:8" s="40" customFormat="1" ht="12.75" x14ac:dyDescent="0.25">
      <c r="A138" s="23"/>
      <c r="B138" s="23"/>
      <c r="C138" s="7"/>
      <c r="D138" s="84">
        <v>0</v>
      </c>
      <c r="E138" s="84">
        <v>0</v>
      </c>
      <c r="F138" s="75">
        <f>D138*E138</f>
        <v>0</v>
      </c>
      <c r="G138" s="84">
        <v>229.96</v>
      </c>
      <c r="H138" s="75">
        <f>F138*G138</f>
        <v>0</v>
      </c>
    </row>
    <row r="139" spans="1:8" s="40" customFormat="1" ht="12.75" x14ac:dyDescent="0.25">
      <c r="A139" s="23"/>
      <c r="B139" s="23"/>
      <c r="C139" s="7"/>
      <c r="D139" s="132"/>
      <c r="E139" s="132"/>
      <c r="F139" s="130"/>
      <c r="G139" s="132"/>
      <c r="H139" s="130"/>
    </row>
    <row r="140" spans="1:8" s="10" customFormat="1" ht="12.75" x14ac:dyDescent="0.25">
      <c r="A140" s="23" t="s">
        <v>82</v>
      </c>
      <c r="B140" s="23" t="s">
        <v>16</v>
      </c>
      <c r="C140" s="9" t="s">
        <v>152</v>
      </c>
      <c r="D140" s="95"/>
      <c r="E140" s="95"/>
      <c r="F140" s="77"/>
      <c r="G140" s="95"/>
      <c r="H140" s="77"/>
    </row>
    <row r="141" spans="1:8" s="10" customFormat="1" ht="66.75" customHeight="1" x14ac:dyDescent="0.25">
      <c r="A141" s="23"/>
      <c r="B141" s="23"/>
      <c r="C141" s="8" t="s">
        <v>154</v>
      </c>
      <c r="D141" s="95"/>
      <c r="E141" s="95"/>
      <c r="F141" s="77"/>
      <c r="G141" s="95"/>
      <c r="H141" s="77"/>
    </row>
    <row r="142" spans="1:8" s="40" customFormat="1" ht="12.75" x14ac:dyDescent="0.25">
      <c r="A142" s="23"/>
      <c r="B142" s="23"/>
      <c r="C142" s="7"/>
      <c r="D142" s="84">
        <v>0</v>
      </c>
      <c r="E142" s="84">
        <v>0</v>
      </c>
      <c r="F142" s="75">
        <f>D142*E142</f>
        <v>0</v>
      </c>
      <c r="G142" s="84">
        <v>357.11</v>
      </c>
      <c r="H142" s="75">
        <f>F142*G142</f>
        <v>0</v>
      </c>
    </row>
    <row r="143" spans="1:8" s="40" customFormat="1" ht="12.75" x14ac:dyDescent="0.25">
      <c r="A143" s="23"/>
      <c r="B143" s="23"/>
      <c r="C143" s="7"/>
      <c r="D143" s="132"/>
      <c r="E143" s="132"/>
      <c r="F143" s="130"/>
      <c r="G143" s="132"/>
      <c r="H143" s="130"/>
    </row>
    <row r="144" spans="1:8" s="10" customFormat="1" ht="12.75" x14ac:dyDescent="0.25">
      <c r="A144" s="23" t="s">
        <v>83</v>
      </c>
      <c r="B144" s="23" t="s">
        <v>16</v>
      </c>
      <c r="C144" s="9" t="s">
        <v>151</v>
      </c>
      <c r="D144" s="95"/>
      <c r="E144" s="95"/>
      <c r="F144" s="77"/>
      <c r="G144" s="95"/>
      <c r="H144" s="77"/>
    </row>
    <row r="145" spans="1:8" s="10" customFormat="1" ht="76.5" x14ac:dyDescent="0.25">
      <c r="A145" s="23"/>
      <c r="B145" s="23"/>
      <c r="C145" s="3" t="s">
        <v>155</v>
      </c>
      <c r="D145" s="95"/>
      <c r="E145" s="95"/>
      <c r="F145" s="77"/>
      <c r="G145" s="95"/>
      <c r="H145" s="77"/>
    </row>
    <row r="146" spans="1:8" s="40" customFormat="1" ht="12.75" x14ac:dyDescent="0.25">
      <c r="A146" s="23"/>
      <c r="B146" s="23"/>
      <c r="C146" s="7"/>
      <c r="D146" s="84">
        <v>2</v>
      </c>
      <c r="E146" s="84">
        <v>1</v>
      </c>
      <c r="F146" s="75">
        <f>D146*E146</f>
        <v>2</v>
      </c>
      <c r="G146" s="84">
        <v>221.68</v>
      </c>
      <c r="H146" s="75">
        <f>F146*G146</f>
        <v>443.36</v>
      </c>
    </row>
    <row r="147" spans="1:8" s="40" customFormat="1" ht="12.75" x14ac:dyDescent="0.25">
      <c r="A147" s="23"/>
      <c r="B147" s="23"/>
      <c r="C147" s="7"/>
      <c r="D147" s="132"/>
      <c r="E147" s="132"/>
      <c r="F147" s="130"/>
      <c r="G147" s="132"/>
      <c r="H147" s="130"/>
    </row>
    <row r="148" spans="1:8" s="10" customFormat="1" ht="12.75" x14ac:dyDescent="0.25">
      <c r="A148" s="23" t="s">
        <v>84</v>
      </c>
      <c r="B148" s="23" t="s">
        <v>23</v>
      </c>
      <c r="C148" s="9" t="s">
        <v>104</v>
      </c>
      <c r="D148" s="95"/>
      <c r="E148" s="95"/>
      <c r="F148" s="77"/>
      <c r="G148" s="95"/>
      <c r="H148" s="77"/>
    </row>
    <row r="149" spans="1:8" s="10" customFormat="1" ht="25.5" x14ac:dyDescent="0.25">
      <c r="A149" s="23"/>
      <c r="B149" s="23"/>
      <c r="C149" s="8" t="s">
        <v>225</v>
      </c>
      <c r="D149" s="95"/>
      <c r="E149" s="95"/>
      <c r="F149" s="77"/>
      <c r="G149" s="95"/>
      <c r="H149" s="77"/>
    </row>
    <row r="150" spans="1:8" s="40" customFormat="1" ht="12.75" x14ac:dyDescent="0.25">
      <c r="A150" s="23"/>
      <c r="B150" s="23"/>
      <c r="C150" s="9"/>
      <c r="D150" s="84">
        <v>0</v>
      </c>
      <c r="E150" s="84">
        <v>0</v>
      </c>
      <c r="F150" s="75">
        <f>D150*E150</f>
        <v>0</v>
      </c>
      <c r="G150" s="84">
        <v>250.8</v>
      </c>
      <c r="H150" s="75">
        <f>F150*G150</f>
        <v>0</v>
      </c>
    </row>
    <row r="151" spans="1:8" s="40" customFormat="1" ht="12.75" x14ac:dyDescent="0.25">
      <c r="A151" s="23"/>
      <c r="B151" s="23"/>
      <c r="C151" s="9"/>
      <c r="D151" s="132"/>
      <c r="E151" s="132"/>
      <c r="F151" s="130"/>
      <c r="G151" s="132"/>
      <c r="H151" s="130"/>
    </row>
    <row r="152" spans="1:8" s="10" customFormat="1" ht="12.75" x14ac:dyDescent="0.25">
      <c r="A152" s="23" t="s">
        <v>182</v>
      </c>
      <c r="B152" s="23" t="s">
        <v>23</v>
      </c>
      <c r="C152" s="9" t="s">
        <v>156</v>
      </c>
      <c r="D152" s="95"/>
      <c r="E152" s="95"/>
      <c r="F152" s="77"/>
      <c r="G152" s="95"/>
      <c r="H152" s="77"/>
    </row>
    <row r="153" spans="1:8" s="10" customFormat="1" ht="69.75" customHeight="1" x14ac:dyDescent="0.25">
      <c r="A153" s="23"/>
      <c r="B153" s="23"/>
      <c r="C153" s="8" t="s">
        <v>157</v>
      </c>
      <c r="D153" s="95"/>
      <c r="E153" s="95"/>
      <c r="F153" s="77"/>
      <c r="G153" s="95"/>
      <c r="H153" s="77"/>
    </row>
    <row r="154" spans="1:8" s="40" customFormat="1" ht="12.75" x14ac:dyDescent="0.25">
      <c r="A154" s="23"/>
      <c r="B154" s="23"/>
      <c r="C154" s="9"/>
      <c r="D154" s="84">
        <v>0</v>
      </c>
      <c r="E154" s="84">
        <v>0</v>
      </c>
      <c r="F154" s="75">
        <f>D154*E154</f>
        <v>0</v>
      </c>
      <c r="G154" s="84">
        <v>144.08000000000001</v>
      </c>
      <c r="H154" s="75">
        <f>F154*G154</f>
        <v>0</v>
      </c>
    </row>
    <row r="155" spans="1:8" s="40" customFormat="1" ht="12.75" x14ac:dyDescent="0.25">
      <c r="A155" s="23"/>
      <c r="B155" s="23"/>
      <c r="C155" s="9"/>
      <c r="D155" s="132"/>
      <c r="E155" s="132"/>
      <c r="F155" s="130"/>
      <c r="G155" s="132"/>
      <c r="H155" s="130"/>
    </row>
    <row r="156" spans="1:8" s="10" customFormat="1" ht="12.75" x14ac:dyDescent="0.25">
      <c r="A156" s="23" t="s">
        <v>241</v>
      </c>
      <c r="B156" s="23" t="s">
        <v>23</v>
      </c>
      <c r="C156" s="28" t="s">
        <v>158</v>
      </c>
      <c r="D156" s="95"/>
      <c r="E156" s="95"/>
      <c r="F156" s="77"/>
      <c r="G156" s="95"/>
      <c r="H156" s="77"/>
    </row>
    <row r="157" spans="1:8" s="10" customFormat="1" ht="70.5" customHeight="1" x14ac:dyDescent="0.25">
      <c r="A157" s="23"/>
      <c r="B157" s="23"/>
      <c r="C157" s="8" t="s">
        <v>159</v>
      </c>
      <c r="D157" s="95"/>
      <c r="E157" s="95"/>
      <c r="F157" s="77"/>
      <c r="G157" s="95"/>
      <c r="H157" s="77"/>
    </row>
    <row r="158" spans="1:8" s="40" customFormat="1" ht="12.75" x14ac:dyDescent="0.25">
      <c r="A158" s="23"/>
      <c r="B158" s="23"/>
      <c r="C158" s="9"/>
      <c r="D158" s="84">
        <v>0</v>
      </c>
      <c r="E158" s="84">
        <v>0</v>
      </c>
      <c r="F158" s="75">
        <f>D158*E158</f>
        <v>0</v>
      </c>
      <c r="G158" s="84">
        <v>283.02</v>
      </c>
      <c r="H158" s="75">
        <f>F158*G158</f>
        <v>0</v>
      </c>
    </row>
    <row r="159" spans="1:8" s="8" customFormat="1" ht="13.5" thickBot="1" x14ac:dyDescent="0.3">
      <c r="A159" s="22"/>
      <c r="B159" s="23"/>
      <c r="D159" s="91"/>
      <c r="E159" s="91"/>
      <c r="F159" s="74"/>
      <c r="G159" s="74" t="s">
        <v>69</v>
      </c>
      <c r="H159" s="74">
        <f>SUM(H137:H158)</f>
        <v>443.36</v>
      </c>
    </row>
    <row r="160" spans="1:8" s="40" customFormat="1" ht="12.75" x14ac:dyDescent="0.25">
      <c r="A160" s="23"/>
      <c r="B160" s="23"/>
      <c r="C160" s="9"/>
      <c r="D160" s="8"/>
      <c r="E160" s="8"/>
      <c r="F160" s="9"/>
      <c r="G160" s="8"/>
      <c r="H160" s="9"/>
    </row>
    <row r="161" spans="1:11" s="10" customFormat="1" ht="12.75" x14ac:dyDescent="0.25">
      <c r="A161" s="23"/>
      <c r="B161" s="23"/>
      <c r="C161" s="8"/>
      <c r="D161" s="8"/>
      <c r="E161" s="8"/>
      <c r="F161" s="9"/>
      <c r="G161" s="134"/>
      <c r="H161" s="9"/>
    </row>
    <row r="162" spans="1:11" s="10" customFormat="1" ht="15.75" x14ac:dyDescent="0.25">
      <c r="A162" s="15" t="s">
        <v>10</v>
      </c>
      <c r="B162" s="127" t="s">
        <v>29</v>
      </c>
      <c r="C162" s="127"/>
      <c r="D162" s="125"/>
      <c r="E162" s="125"/>
      <c r="F162" s="125"/>
      <c r="G162" s="125"/>
      <c r="H162" s="125"/>
    </row>
    <row r="163" spans="1:11" s="40" customFormat="1" ht="38.25" x14ac:dyDescent="0.25">
      <c r="A163" s="126" t="s">
        <v>2</v>
      </c>
      <c r="B163" s="126" t="s">
        <v>3</v>
      </c>
      <c r="C163" s="20" t="s">
        <v>4</v>
      </c>
      <c r="D163" s="33" t="s">
        <v>20</v>
      </c>
      <c r="E163" s="33"/>
      <c r="F163" s="34"/>
      <c r="G163" s="33" t="s">
        <v>5</v>
      </c>
      <c r="H163" s="34" t="s">
        <v>12</v>
      </c>
    </row>
    <row r="164" spans="1:11" s="40" customFormat="1" ht="12.75" x14ac:dyDescent="0.25">
      <c r="A164" s="23"/>
      <c r="B164" s="23"/>
      <c r="C164" s="23"/>
      <c r="D164" s="157"/>
      <c r="E164" s="157"/>
      <c r="F164" s="156"/>
      <c r="G164" s="157"/>
      <c r="H164" s="156"/>
    </row>
    <row r="165" spans="1:11" s="10" customFormat="1" ht="12.75" x14ac:dyDescent="0.25">
      <c r="A165" s="23" t="s">
        <v>52</v>
      </c>
      <c r="B165" s="23" t="s">
        <v>16</v>
      </c>
      <c r="C165" s="9" t="s">
        <v>66</v>
      </c>
      <c r="D165" s="95"/>
      <c r="E165" s="95"/>
      <c r="F165" s="77"/>
      <c r="G165" s="95"/>
      <c r="H165" s="77"/>
    </row>
    <row r="166" spans="1:11" s="10" customFormat="1" ht="31.5" customHeight="1" x14ac:dyDescent="0.25">
      <c r="A166" s="23"/>
      <c r="B166" s="23"/>
      <c r="C166" s="8" t="s">
        <v>162</v>
      </c>
      <c r="D166" s="95"/>
      <c r="E166" s="95"/>
      <c r="F166" s="77"/>
      <c r="G166" s="95"/>
      <c r="H166" s="77"/>
    </row>
    <row r="167" spans="1:11" s="10" customFormat="1" ht="12.75" x14ac:dyDescent="0.25">
      <c r="A167" s="23"/>
      <c r="B167" s="23"/>
      <c r="C167" s="8"/>
      <c r="D167" s="84">
        <v>1</v>
      </c>
      <c r="E167" s="84">
        <v>1</v>
      </c>
      <c r="F167" s="75">
        <f>D167*E167</f>
        <v>1</v>
      </c>
      <c r="G167" s="84">
        <v>30.5</v>
      </c>
      <c r="H167" s="75">
        <f>F167*G167</f>
        <v>30.5</v>
      </c>
    </row>
    <row r="168" spans="1:11" s="10" customFormat="1" ht="12.75" x14ac:dyDescent="0.25">
      <c r="A168" s="23"/>
      <c r="B168" s="23"/>
      <c r="C168" s="23"/>
      <c r="D168" s="157"/>
      <c r="E168" s="157"/>
      <c r="F168" s="156"/>
      <c r="G168" s="157"/>
      <c r="H168" s="156"/>
    </row>
    <row r="169" spans="1:11" s="10" customFormat="1" ht="12.75" x14ac:dyDescent="0.25">
      <c r="A169" s="23" t="s">
        <v>53</v>
      </c>
      <c r="B169" s="23" t="s">
        <v>217</v>
      </c>
      <c r="C169" s="9" t="s">
        <v>35</v>
      </c>
      <c r="D169" s="95"/>
      <c r="E169" s="95"/>
      <c r="F169" s="77"/>
      <c r="G169" s="95"/>
      <c r="H169" s="77"/>
      <c r="I169" s="161"/>
      <c r="J169" s="161"/>
      <c r="K169" s="160"/>
    </row>
    <row r="170" spans="1:11" s="10" customFormat="1" ht="109.5" customHeight="1" x14ac:dyDescent="0.3">
      <c r="A170" s="23"/>
      <c r="B170" s="23"/>
      <c r="C170" s="8" t="s">
        <v>163</v>
      </c>
      <c r="D170" s="95"/>
      <c r="E170" s="95"/>
      <c r="F170" s="77"/>
      <c r="G170" s="95"/>
      <c r="H170" s="77"/>
      <c r="K170" s="44"/>
    </row>
    <row r="171" spans="1:11" s="10" customFormat="1" ht="12.75" customHeight="1" x14ac:dyDescent="0.3">
      <c r="A171" s="23"/>
      <c r="B171" s="23"/>
      <c r="C171" s="64" t="s">
        <v>160</v>
      </c>
      <c r="D171" s="95">
        <v>3</v>
      </c>
      <c r="E171" s="95"/>
      <c r="F171" s="77"/>
      <c r="G171" s="95"/>
      <c r="H171" s="77"/>
      <c r="K171" s="44"/>
    </row>
    <row r="172" spans="1:11" s="10" customFormat="1" ht="12.75" customHeight="1" x14ac:dyDescent="0.3">
      <c r="A172" s="23"/>
      <c r="B172" s="23"/>
      <c r="C172" s="64" t="s">
        <v>248</v>
      </c>
      <c r="D172" s="95">
        <v>0</v>
      </c>
      <c r="E172" s="95"/>
      <c r="F172" s="77"/>
      <c r="G172" s="95"/>
      <c r="H172" s="77"/>
      <c r="K172" s="44"/>
    </row>
    <row r="173" spans="1:11" s="40" customFormat="1" ht="12.75" x14ac:dyDescent="0.2">
      <c r="A173" s="23"/>
      <c r="B173" s="23"/>
      <c r="C173" s="12"/>
      <c r="D173" s="84">
        <f>SUM(D171:D172)</f>
        <v>3</v>
      </c>
      <c r="E173" s="84">
        <v>1</v>
      </c>
      <c r="F173" s="75">
        <f>D173*E173</f>
        <v>3</v>
      </c>
      <c r="G173" s="84">
        <v>159.86000000000001</v>
      </c>
      <c r="H173" s="75">
        <f>F173*G173</f>
        <v>479.58000000000004</v>
      </c>
      <c r="I173" s="159"/>
      <c r="J173" s="159"/>
      <c r="K173" s="158"/>
    </row>
    <row r="174" spans="1:11" s="10" customFormat="1" ht="12.75" x14ac:dyDescent="0.2">
      <c r="A174" s="23"/>
      <c r="B174" s="23"/>
      <c r="C174" s="8"/>
      <c r="D174" s="95"/>
      <c r="E174" s="95"/>
      <c r="F174" s="77"/>
      <c r="G174" s="95"/>
      <c r="H174" s="77"/>
      <c r="I174" s="159"/>
      <c r="J174" s="159"/>
      <c r="K174" s="158"/>
    </row>
    <row r="175" spans="1:11" s="10" customFormat="1" ht="12.75" x14ac:dyDescent="0.25">
      <c r="A175" s="23" t="s">
        <v>54</v>
      </c>
      <c r="B175" s="23" t="s">
        <v>217</v>
      </c>
      <c r="C175" s="9" t="s">
        <v>75</v>
      </c>
      <c r="D175" s="157"/>
      <c r="E175" s="157"/>
      <c r="F175" s="156"/>
      <c r="G175" s="157"/>
      <c r="H175" s="156"/>
    </row>
    <row r="176" spans="1:11" s="10" customFormat="1" ht="84" customHeight="1" x14ac:dyDescent="0.25">
      <c r="A176" s="23"/>
      <c r="B176" s="23"/>
      <c r="C176" s="8" t="s">
        <v>164</v>
      </c>
      <c r="D176" s="95"/>
      <c r="E176" s="95"/>
      <c r="F176" s="77"/>
      <c r="G176" s="95"/>
      <c r="H176" s="77"/>
    </row>
    <row r="177" spans="1:8" s="10" customFormat="1" ht="12.75" customHeight="1" x14ac:dyDescent="0.25">
      <c r="A177" s="23"/>
      <c r="B177" s="23"/>
      <c r="C177" s="64" t="s">
        <v>165</v>
      </c>
      <c r="D177" s="95">
        <v>1</v>
      </c>
      <c r="E177" s="95"/>
      <c r="F177" s="77"/>
      <c r="G177" s="95"/>
      <c r="H177" s="77"/>
    </row>
    <row r="178" spans="1:8" s="10" customFormat="1" ht="12.75" customHeight="1" x14ac:dyDescent="0.25">
      <c r="A178" s="23"/>
      <c r="B178" s="23"/>
      <c r="C178" s="64" t="s">
        <v>166</v>
      </c>
      <c r="D178" s="95">
        <v>1</v>
      </c>
      <c r="E178" s="95"/>
      <c r="F178" s="77"/>
      <c r="G178" s="95"/>
      <c r="H178" s="77"/>
    </row>
    <row r="179" spans="1:8" s="10" customFormat="1" ht="12.75" customHeight="1" x14ac:dyDescent="0.25">
      <c r="A179" s="23"/>
      <c r="B179" s="23"/>
      <c r="C179" s="64" t="s">
        <v>169</v>
      </c>
      <c r="D179" s="95">
        <v>0</v>
      </c>
      <c r="E179" s="95"/>
      <c r="F179" s="77"/>
      <c r="G179" s="95"/>
      <c r="H179" s="77"/>
    </row>
    <row r="180" spans="1:8" s="10" customFormat="1" ht="12.75" customHeight="1" x14ac:dyDescent="0.25">
      <c r="A180" s="23"/>
      <c r="B180" s="23"/>
      <c r="C180" s="64" t="s">
        <v>167</v>
      </c>
      <c r="D180" s="95">
        <v>0</v>
      </c>
      <c r="E180" s="95"/>
      <c r="F180" s="77"/>
      <c r="G180" s="95"/>
      <c r="H180" s="77"/>
    </row>
    <row r="181" spans="1:8" s="10" customFormat="1" ht="12.75" customHeight="1" x14ac:dyDescent="0.25">
      <c r="A181" s="23"/>
      <c r="B181" s="23"/>
      <c r="C181" s="64" t="s">
        <v>220</v>
      </c>
      <c r="D181" s="95">
        <v>0</v>
      </c>
      <c r="E181" s="95"/>
      <c r="F181" s="77"/>
      <c r="G181" s="95"/>
      <c r="H181" s="77"/>
    </row>
    <row r="182" spans="1:8" s="10" customFormat="1" ht="12.75" customHeight="1" x14ac:dyDescent="0.25">
      <c r="A182" s="23"/>
      <c r="B182" s="23"/>
      <c r="C182" s="64" t="s">
        <v>219</v>
      </c>
      <c r="D182" s="95">
        <v>1</v>
      </c>
      <c r="E182" s="95"/>
      <c r="F182" s="77"/>
      <c r="G182" s="95"/>
      <c r="H182" s="77"/>
    </row>
    <row r="183" spans="1:8" s="10" customFormat="1" ht="12.75" customHeight="1" x14ac:dyDescent="0.25">
      <c r="A183" s="23"/>
      <c r="B183" s="23"/>
      <c r="C183" s="64" t="s">
        <v>168</v>
      </c>
      <c r="D183" s="95">
        <v>0</v>
      </c>
      <c r="E183" s="95"/>
      <c r="F183" s="77"/>
      <c r="G183" s="95"/>
      <c r="H183" s="77"/>
    </row>
    <row r="184" spans="1:8" s="40" customFormat="1" ht="12.75" x14ac:dyDescent="0.25">
      <c r="A184" s="23"/>
      <c r="B184" s="23"/>
      <c r="C184" s="12"/>
      <c r="D184" s="84">
        <f>SUM(D177:D183)</f>
        <v>3</v>
      </c>
      <c r="E184" s="84">
        <v>1</v>
      </c>
      <c r="F184" s="75">
        <f>D184*E184</f>
        <v>3</v>
      </c>
      <c r="G184" s="84">
        <v>137.09</v>
      </c>
      <c r="H184" s="75">
        <f>F184*G184</f>
        <v>411.27</v>
      </c>
    </row>
    <row r="185" spans="1:8" s="32" customFormat="1" ht="12" customHeight="1" thickBot="1" x14ac:dyDescent="0.3">
      <c r="A185" s="30"/>
      <c r="B185" s="30"/>
      <c r="C185" s="12"/>
      <c r="D185" s="104"/>
      <c r="E185" s="104"/>
      <c r="F185" s="105"/>
      <c r="G185" s="106" t="s">
        <v>69</v>
      </c>
      <c r="H185" s="105">
        <f>SUM(H164:H184)</f>
        <v>921.35</v>
      </c>
    </row>
    <row r="186" spans="1:8" s="17" customFormat="1" ht="18" customHeight="1" x14ac:dyDescent="0.25">
      <c r="A186" s="23"/>
      <c r="B186" s="23"/>
      <c r="C186" s="9"/>
      <c r="D186" s="8"/>
      <c r="E186" s="8"/>
      <c r="F186" s="9"/>
      <c r="G186" s="134"/>
      <c r="H186" s="9"/>
    </row>
    <row r="187" spans="1:8" s="32" customFormat="1" ht="15.75" customHeight="1" x14ac:dyDescent="0.25">
      <c r="A187" s="15" t="s">
        <v>11</v>
      </c>
      <c r="B187" s="127" t="s">
        <v>1</v>
      </c>
      <c r="C187" s="127"/>
      <c r="D187" s="125"/>
      <c r="E187" s="125"/>
      <c r="F187" s="125"/>
      <c r="G187" s="125"/>
      <c r="H187" s="125"/>
    </row>
    <row r="188" spans="1:8" s="10" customFormat="1" ht="38.25" x14ac:dyDescent="0.25">
      <c r="A188" s="126" t="s">
        <v>2</v>
      </c>
      <c r="B188" s="126" t="s">
        <v>3</v>
      </c>
      <c r="C188" s="20" t="s">
        <v>4</v>
      </c>
      <c r="D188" s="33" t="s">
        <v>20</v>
      </c>
      <c r="E188" s="33"/>
      <c r="F188" s="34"/>
      <c r="G188" s="33" t="s">
        <v>5</v>
      </c>
      <c r="H188" s="34" t="s">
        <v>12</v>
      </c>
    </row>
    <row r="189" spans="1:8" s="10" customFormat="1" ht="12.75" x14ac:dyDescent="0.25">
      <c r="A189" s="155"/>
      <c r="B189" s="155"/>
      <c r="C189" s="154"/>
      <c r="D189" s="153"/>
      <c r="E189" s="153"/>
      <c r="F189" s="152"/>
      <c r="G189" s="153"/>
      <c r="H189" s="152"/>
    </row>
    <row r="190" spans="1:8" s="8" customFormat="1" ht="12.75" x14ac:dyDescent="0.25">
      <c r="A190" s="155"/>
      <c r="B190" s="155"/>
      <c r="C190" s="154"/>
      <c r="D190" s="153"/>
      <c r="E190" s="153"/>
      <c r="F190" s="152"/>
      <c r="G190" s="153"/>
      <c r="H190" s="152"/>
    </row>
    <row r="191" spans="1:8" s="8" customFormat="1" ht="12.75" x14ac:dyDescent="0.25">
      <c r="A191" s="22"/>
      <c r="B191" s="150"/>
      <c r="C191" s="28" t="s">
        <v>79</v>
      </c>
      <c r="D191" s="148"/>
      <c r="E191" s="148"/>
      <c r="F191" s="147"/>
      <c r="G191" s="148"/>
      <c r="H191" s="147"/>
    </row>
    <row r="192" spans="1:8" s="8" customFormat="1" ht="25.5" x14ac:dyDescent="0.25">
      <c r="A192" s="22"/>
      <c r="B192" s="150"/>
      <c r="C192" s="6" t="s">
        <v>81</v>
      </c>
      <c r="D192" s="148"/>
      <c r="E192" s="148"/>
      <c r="F192" s="147"/>
      <c r="G192" s="148"/>
      <c r="H192" s="147"/>
    </row>
    <row r="193" spans="1:8" s="8" customFormat="1" ht="12.75" x14ac:dyDescent="0.25">
      <c r="A193" s="22"/>
      <c r="B193" s="150"/>
      <c r="C193" s="151"/>
      <c r="D193" s="148"/>
      <c r="E193" s="148"/>
      <c r="F193" s="147"/>
      <c r="G193" s="148"/>
      <c r="H193" s="147"/>
    </row>
    <row r="194" spans="1:8" s="8" customFormat="1" ht="12.75" x14ac:dyDescent="0.25">
      <c r="A194" s="150"/>
      <c r="B194" s="150"/>
      <c r="C194" s="149"/>
      <c r="D194" s="148"/>
      <c r="E194" s="148"/>
      <c r="F194" s="147"/>
      <c r="G194" s="148"/>
      <c r="H194" s="147"/>
    </row>
    <row r="195" spans="1:8" s="10" customFormat="1" ht="12.75" x14ac:dyDescent="0.25">
      <c r="A195" s="22" t="s">
        <v>43</v>
      </c>
      <c r="B195" s="22" t="s">
        <v>16</v>
      </c>
      <c r="C195" s="28" t="s">
        <v>172</v>
      </c>
      <c r="D195" s="141"/>
      <c r="E195" s="141"/>
      <c r="F195" s="141"/>
      <c r="G195" s="141"/>
      <c r="H195" s="141"/>
    </row>
    <row r="196" spans="1:8" s="10" customFormat="1" ht="45" customHeight="1" x14ac:dyDescent="0.3">
      <c r="A196" s="65"/>
      <c r="B196" s="66"/>
      <c r="C196" s="10" t="s">
        <v>171</v>
      </c>
      <c r="D196" s="112"/>
      <c r="E196" s="112"/>
      <c r="F196" s="80"/>
      <c r="G196" s="112"/>
      <c r="H196" s="80"/>
    </row>
    <row r="197" spans="1:8" s="10" customFormat="1" ht="12.75" x14ac:dyDescent="0.25">
      <c r="A197" s="146"/>
      <c r="B197" s="53"/>
      <c r="C197" s="11"/>
      <c r="D197" s="84">
        <v>1</v>
      </c>
      <c r="E197" s="84">
        <v>1</v>
      </c>
      <c r="F197" s="75">
        <f>D197*E197</f>
        <v>1</v>
      </c>
      <c r="G197" s="84">
        <v>12.39</v>
      </c>
      <c r="H197" s="75">
        <f>F197*G197</f>
        <v>12.39</v>
      </c>
    </row>
    <row r="198" spans="1:8" s="8" customFormat="1" ht="12.75" x14ac:dyDescent="0.25">
      <c r="A198" s="54"/>
      <c r="B198" s="54"/>
      <c r="C198" s="40"/>
      <c r="D198" s="132"/>
      <c r="E198" s="132"/>
      <c r="F198" s="130"/>
      <c r="G198" s="132"/>
      <c r="H198" s="130"/>
    </row>
    <row r="199" spans="1:8" s="10" customFormat="1" ht="12.75" x14ac:dyDescent="0.25">
      <c r="A199" s="22" t="s">
        <v>44</v>
      </c>
      <c r="B199" s="22" t="s">
        <v>16</v>
      </c>
      <c r="C199" s="28" t="s">
        <v>170</v>
      </c>
      <c r="D199" s="112"/>
      <c r="E199" s="112"/>
      <c r="F199" s="80"/>
      <c r="G199" s="112"/>
      <c r="H199" s="80"/>
    </row>
    <row r="200" spans="1:8" s="10" customFormat="1" ht="89.25" x14ac:dyDescent="0.25">
      <c r="A200" s="22"/>
      <c r="B200" s="22"/>
      <c r="C200" s="10" t="s">
        <v>80</v>
      </c>
      <c r="D200" s="112"/>
      <c r="E200" s="112"/>
      <c r="F200" s="80"/>
      <c r="G200" s="112"/>
      <c r="H200" s="80"/>
    </row>
    <row r="201" spans="1:8" s="10" customFormat="1" ht="12.75" x14ac:dyDescent="0.25">
      <c r="A201" s="146"/>
      <c r="B201" s="53"/>
      <c r="C201" s="11"/>
      <c r="D201" s="84">
        <v>1</v>
      </c>
      <c r="E201" s="84">
        <v>1</v>
      </c>
      <c r="F201" s="75">
        <f>D201*E201</f>
        <v>1</v>
      </c>
      <c r="G201" s="84">
        <v>218.8</v>
      </c>
      <c r="H201" s="75">
        <f>F201*G201</f>
        <v>218.8</v>
      </c>
    </row>
    <row r="202" spans="1:8" s="8" customFormat="1" ht="12.75" x14ac:dyDescent="0.25">
      <c r="A202" s="54"/>
      <c r="B202" s="54"/>
      <c r="C202" s="40"/>
      <c r="D202" s="132"/>
      <c r="E202" s="132"/>
      <c r="F202" s="130"/>
      <c r="G202" s="132"/>
      <c r="H202" s="130"/>
    </row>
    <row r="203" spans="1:8" s="8" customFormat="1" ht="12.75" x14ac:dyDescent="0.25">
      <c r="A203" s="22" t="s">
        <v>45</v>
      </c>
      <c r="B203" s="22" t="s">
        <v>23</v>
      </c>
      <c r="C203" s="28" t="s">
        <v>78</v>
      </c>
      <c r="D203" s="141"/>
      <c r="E203" s="141"/>
      <c r="F203" s="141"/>
      <c r="G203" s="141"/>
      <c r="H203" s="141"/>
    </row>
    <row r="204" spans="1:8" s="8" customFormat="1" ht="38.25" x14ac:dyDescent="0.3">
      <c r="A204" s="55"/>
      <c r="B204" s="56"/>
      <c r="C204" s="10" t="s">
        <v>180</v>
      </c>
      <c r="D204" s="112"/>
      <c r="E204" s="112"/>
      <c r="F204" s="80"/>
      <c r="G204" s="112"/>
      <c r="H204" s="80"/>
    </row>
    <row r="205" spans="1:8" s="8" customFormat="1" ht="12.75" x14ac:dyDescent="0.25">
      <c r="A205" s="140"/>
      <c r="B205" s="58"/>
      <c r="C205" s="7"/>
      <c r="D205" s="84">
        <v>10.199999999999999</v>
      </c>
      <c r="E205" s="84">
        <v>1</v>
      </c>
      <c r="F205" s="75">
        <f>D205*E205</f>
        <v>10.199999999999999</v>
      </c>
      <c r="G205" s="84">
        <v>22.86</v>
      </c>
      <c r="H205" s="75">
        <f>F205*G205</f>
        <v>233.17199999999997</v>
      </c>
    </row>
    <row r="206" spans="1:8" s="8" customFormat="1" ht="12.75" x14ac:dyDescent="0.2">
      <c r="A206" s="140"/>
      <c r="B206" s="58"/>
      <c r="C206" s="4"/>
      <c r="D206" s="145"/>
      <c r="E206" s="145"/>
      <c r="F206" s="143"/>
      <c r="G206" s="144"/>
      <c r="H206" s="143"/>
    </row>
    <row r="207" spans="1:8" s="8" customFormat="1" ht="12.75" x14ac:dyDescent="0.25">
      <c r="A207" s="22" t="s">
        <v>46</v>
      </c>
      <c r="B207" s="22" t="s">
        <v>16</v>
      </c>
      <c r="C207" s="28" t="s">
        <v>173</v>
      </c>
      <c r="D207" s="112"/>
      <c r="E207" s="112"/>
      <c r="F207" s="80"/>
      <c r="G207" s="112"/>
      <c r="H207" s="80"/>
    </row>
    <row r="208" spans="1:8" s="8" customFormat="1" ht="38.25" x14ac:dyDescent="0.25">
      <c r="A208" s="22"/>
      <c r="B208" s="22"/>
      <c r="C208" s="10" t="s">
        <v>176</v>
      </c>
      <c r="D208" s="112"/>
      <c r="E208" s="112"/>
      <c r="F208" s="80"/>
      <c r="G208" s="112"/>
      <c r="H208" s="80"/>
    </row>
    <row r="209" spans="1:8" s="8" customFormat="1" ht="12.75" x14ac:dyDescent="0.25">
      <c r="A209" s="22"/>
      <c r="B209" s="22"/>
      <c r="C209" s="10"/>
      <c r="D209" s="84">
        <v>3</v>
      </c>
      <c r="E209" s="84">
        <v>1</v>
      </c>
      <c r="F209" s="75">
        <f>D209*E209</f>
        <v>3</v>
      </c>
      <c r="G209" s="84">
        <v>46.3</v>
      </c>
      <c r="H209" s="75">
        <f>F209*G209</f>
        <v>138.89999999999998</v>
      </c>
    </row>
    <row r="210" spans="1:8" s="8" customFormat="1" ht="12.75" x14ac:dyDescent="0.2">
      <c r="A210" s="22"/>
      <c r="B210" s="22"/>
      <c r="C210" s="10"/>
      <c r="D210" s="145"/>
      <c r="E210" s="145"/>
      <c r="F210" s="143"/>
      <c r="G210" s="144"/>
      <c r="H210" s="143"/>
    </row>
    <row r="211" spans="1:8" s="8" customFormat="1" ht="12.75" x14ac:dyDescent="0.25">
      <c r="A211" s="22" t="s">
        <v>235</v>
      </c>
      <c r="B211" s="22" t="s">
        <v>16</v>
      </c>
      <c r="C211" s="28" t="s">
        <v>174</v>
      </c>
      <c r="D211" s="112"/>
      <c r="E211" s="112"/>
      <c r="F211" s="80"/>
      <c r="G211" s="112"/>
      <c r="H211" s="80"/>
    </row>
    <row r="212" spans="1:8" s="8" customFormat="1" ht="25.5" x14ac:dyDescent="0.25">
      <c r="A212" s="22"/>
      <c r="B212" s="22"/>
      <c r="C212" s="10" t="s">
        <v>175</v>
      </c>
      <c r="D212" s="112"/>
      <c r="E212" s="112"/>
      <c r="F212" s="80"/>
      <c r="G212" s="112"/>
      <c r="H212" s="80"/>
    </row>
    <row r="213" spans="1:8" s="8" customFormat="1" ht="12.75" x14ac:dyDescent="0.25">
      <c r="A213" s="22"/>
      <c r="B213" s="22"/>
      <c r="C213" s="10"/>
      <c r="D213" s="84">
        <v>2</v>
      </c>
      <c r="E213" s="84">
        <v>1</v>
      </c>
      <c r="F213" s="75">
        <f>D213*E213</f>
        <v>2</v>
      </c>
      <c r="G213" s="84">
        <v>48.3</v>
      </c>
      <c r="H213" s="75">
        <f>F213*G213</f>
        <v>96.6</v>
      </c>
    </row>
    <row r="214" spans="1:8" s="8" customFormat="1" ht="12.75" x14ac:dyDescent="0.2">
      <c r="A214" s="22"/>
      <c r="B214" s="22"/>
      <c r="C214" s="10"/>
      <c r="D214" s="145"/>
      <c r="E214" s="145"/>
      <c r="F214" s="143"/>
      <c r="G214" s="144"/>
      <c r="H214" s="143"/>
    </row>
    <row r="215" spans="1:8" s="8" customFormat="1" ht="12.75" x14ac:dyDescent="0.25">
      <c r="A215" s="22" t="s">
        <v>55</v>
      </c>
      <c r="B215" s="22" t="s">
        <v>16</v>
      </c>
      <c r="C215" s="28" t="s">
        <v>67</v>
      </c>
      <c r="D215" s="112"/>
      <c r="E215" s="112"/>
      <c r="F215" s="80"/>
      <c r="G215" s="112"/>
      <c r="H215" s="80"/>
    </row>
    <row r="216" spans="1:8" s="8" customFormat="1" ht="25.5" x14ac:dyDescent="0.25">
      <c r="A216" s="22"/>
      <c r="B216" s="22"/>
      <c r="C216" s="10" t="s">
        <v>68</v>
      </c>
      <c r="D216" s="112"/>
      <c r="E216" s="112"/>
      <c r="F216" s="80"/>
      <c r="G216" s="112"/>
      <c r="H216" s="80"/>
    </row>
    <row r="217" spans="1:8" s="8" customFormat="1" ht="12.75" x14ac:dyDescent="0.25">
      <c r="A217" s="22"/>
      <c r="B217" s="22"/>
      <c r="C217" s="10"/>
      <c r="D217" s="84">
        <v>4</v>
      </c>
      <c r="E217" s="84">
        <v>1</v>
      </c>
      <c r="F217" s="75">
        <f>D217*E217</f>
        <v>4</v>
      </c>
      <c r="G217" s="84">
        <v>205.1</v>
      </c>
      <c r="H217" s="75">
        <f>F217*G217</f>
        <v>820.4</v>
      </c>
    </row>
    <row r="218" spans="1:8" s="8" customFormat="1" ht="12.75" x14ac:dyDescent="0.2">
      <c r="A218" s="22"/>
      <c r="B218" s="22"/>
      <c r="C218" s="10"/>
      <c r="D218" s="145"/>
      <c r="E218" s="145"/>
      <c r="F218" s="143"/>
      <c r="G218" s="144"/>
      <c r="H218" s="143"/>
    </row>
    <row r="219" spans="1:8" s="8" customFormat="1" ht="12.75" x14ac:dyDescent="0.25">
      <c r="A219" s="22" t="s">
        <v>236</v>
      </c>
      <c r="B219" s="22" t="s">
        <v>16</v>
      </c>
      <c r="C219" s="28" t="s">
        <v>178</v>
      </c>
      <c r="D219" s="112"/>
      <c r="E219" s="112"/>
      <c r="F219" s="80"/>
      <c r="G219" s="112"/>
      <c r="H219" s="80"/>
    </row>
    <row r="220" spans="1:8" s="8" customFormat="1" ht="25.5" x14ac:dyDescent="0.25">
      <c r="A220" s="22"/>
      <c r="B220" s="22"/>
      <c r="C220" s="10" t="s">
        <v>177</v>
      </c>
      <c r="D220" s="112"/>
      <c r="E220" s="112"/>
      <c r="F220" s="80"/>
      <c r="G220" s="112"/>
      <c r="H220" s="80"/>
    </row>
    <row r="221" spans="1:8" s="8" customFormat="1" ht="12.75" x14ac:dyDescent="0.25">
      <c r="A221" s="22"/>
      <c r="B221" s="22"/>
      <c r="C221" s="10"/>
      <c r="D221" s="84">
        <v>0</v>
      </c>
      <c r="E221" s="84">
        <v>1</v>
      </c>
      <c r="F221" s="75">
        <f>D221*E221</f>
        <v>0</v>
      </c>
      <c r="G221" s="84">
        <v>248.18</v>
      </c>
      <c r="H221" s="75">
        <f>F221*G221</f>
        <v>0</v>
      </c>
    </row>
    <row r="222" spans="1:8" s="8" customFormat="1" ht="12.75" x14ac:dyDescent="0.2">
      <c r="A222" s="22"/>
      <c r="B222" s="22"/>
      <c r="C222" s="10"/>
      <c r="D222" s="145"/>
      <c r="E222" s="145"/>
      <c r="F222" s="143"/>
      <c r="G222" s="144"/>
      <c r="H222" s="143"/>
    </row>
    <row r="223" spans="1:8" s="8" customFormat="1" ht="12.75" x14ac:dyDescent="0.25">
      <c r="A223" s="22" t="s">
        <v>237</v>
      </c>
      <c r="B223" s="22" t="s">
        <v>16</v>
      </c>
      <c r="C223" s="28" t="s">
        <v>179</v>
      </c>
      <c r="D223" s="112"/>
      <c r="E223" s="112"/>
      <c r="F223" s="80"/>
      <c r="G223" s="112"/>
      <c r="H223" s="80"/>
    </row>
    <row r="224" spans="1:8" s="8" customFormat="1" ht="63.75" x14ac:dyDescent="0.25">
      <c r="A224" s="22"/>
      <c r="B224" s="22"/>
      <c r="C224" s="10" t="s">
        <v>221</v>
      </c>
      <c r="D224" s="112"/>
      <c r="E224" s="112"/>
      <c r="F224" s="80"/>
      <c r="G224" s="112"/>
      <c r="H224" s="80"/>
    </row>
    <row r="225" spans="1:8" s="8" customFormat="1" ht="12.75" x14ac:dyDescent="0.25">
      <c r="A225" s="22"/>
      <c r="B225" s="22"/>
      <c r="C225" s="10"/>
      <c r="D225" s="84">
        <v>2</v>
      </c>
      <c r="E225" s="84">
        <v>1</v>
      </c>
      <c r="F225" s="75">
        <f>D225*E225</f>
        <v>2</v>
      </c>
      <c r="G225" s="84">
        <v>79.78</v>
      </c>
      <c r="H225" s="75">
        <f>F225*G225</f>
        <v>159.56</v>
      </c>
    </row>
    <row r="226" spans="1:8" s="8" customFormat="1" ht="12.75" x14ac:dyDescent="0.2">
      <c r="A226" s="22"/>
      <c r="B226" s="22"/>
      <c r="C226" s="10"/>
      <c r="D226" s="145"/>
      <c r="E226" s="145"/>
      <c r="F226" s="143"/>
      <c r="G226" s="144"/>
      <c r="H226" s="143"/>
    </row>
    <row r="227" spans="1:8" s="8" customFormat="1" ht="12.75" x14ac:dyDescent="0.25">
      <c r="A227" s="22" t="s">
        <v>238</v>
      </c>
      <c r="B227" s="22" t="s">
        <v>16</v>
      </c>
      <c r="C227" s="28" t="s">
        <v>76</v>
      </c>
      <c r="D227" s="141"/>
      <c r="E227" s="141"/>
      <c r="F227" s="141"/>
      <c r="G227" s="141"/>
      <c r="H227" s="141"/>
    </row>
    <row r="228" spans="1:8" s="10" customFormat="1" ht="54" customHeight="1" x14ac:dyDescent="0.3">
      <c r="A228" s="55"/>
      <c r="B228" s="56"/>
      <c r="C228" s="10" t="s">
        <v>77</v>
      </c>
      <c r="D228" s="112"/>
      <c r="E228" s="112"/>
      <c r="F228" s="80"/>
      <c r="G228" s="112"/>
      <c r="H228" s="80"/>
    </row>
    <row r="229" spans="1:8" s="10" customFormat="1" ht="12.75" x14ac:dyDescent="0.25">
      <c r="A229" s="140"/>
      <c r="B229" s="58"/>
      <c r="C229" s="7"/>
      <c r="D229" s="84">
        <v>3</v>
      </c>
      <c r="E229" s="84">
        <v>1</v>
      </c>
      <c r="F229" s="75">
        <f>D229*E229</f>
        <v>3</v>
      </c>
      <c r="G229" s="84">
        <v>64.2</v>
      </c>
      <c r="H229" s="75">
        <f>F229*G229</f>
        <v>192.60000000000002</v>
      </c>
    </row>
    <row r="230" spans="1:8" s="10" customFormat="1" ht="12.75" x14ac:dyDescent="0.25">
      <c r="A230" s="140"/>
      <c r="B230" s="58"/>
      <c r="C230" s="7"/>
      <c r="D230" s="132"/>
      <c r="E230" s="132"/>
      <c r="F230" s="130"/>
      <c r="G230" s="132"/>
      <c r="H230" s="130"/>
    </row>
    <row r="231" spans="1:8" s="10" customFormat="1" ht="12.75" x14ac:dyDescent="0.25">
      <c r="A231" s="22" t="s">
        <v>239</v>
      </c>
      <c r="B231" s="22" t="s">
        <v>16</v>
      </c>
      <c r="C231" s="28" t="s">
        <v>112</v>
      </c>
      <c r="D231" s="141"/>
      <c r="E231" s="141"/>
      <c r="F231" s="141"/>
      <c r="G231" s="141"/>
      <c r="H231" s="141"/>
    </row>
    <row r="232" spans="1:8" s="10" customFormat="1" ht="60" customHeight="1" x14ac:dyDescent="0.3">
      <c r="A232" s="65"/>
      <c r="B232" s="66"/>
      <c r="C232" s="10" t="s">
        <v>181</v>
      </c>
      <c r="D232" s="112"/>
      <c r="E232" s="112"/>
      <c r="F232" s="80"/>
      <c r="G232" s="112"/>
      <c r="H232" s="80"/>
    </row>
    <row r="233" spans="1:8" s="10" customFormat="1" ht="12.75" x14ac:dyDescent="0.25">
      <c r="A233" s="142"/>
      <c r="B233" s="68"/>
      <c r="C233" s="69"/>
      <c r="D233" s="114">
        <v>0</v>
      </c>
      <c r="E233" s="114">
        <v>0</v>
      </c>
      <c r="F233" s="78">
        <f>D233*E233</f>
        <v>0</v>
      </c>
      <c r="G233" s="114">
        <v>250.14</v>
      </c>
      <c r="H233" s="75">
        <f>F233*G233</f>
        <v>0</v>
      </c>
    </row>
    <row r="234" spans="1:8" s="10" customFormat="1" ht="12.75" x14ac:dyDescent="0.25">
      <c r="A234" s="140"/>
      <c r="B234" s="58"/>
      <c r="C234" s="12"/>
      <c r="D234" s="132"/>
      <c r="E234" s="132"/>
      <c r="F234" s="130"/>
      <c r="G234" s="132"/>
      <c r="H234" s="130"/>
    </row>
    <row r="235" spans="1:8" s="8" customFormat="1" ht="12.75" x14ac:dyDescent="0.25">
      <c r="A235" s="22" t="s">
        <v>240</v>
      </c>
      <c r="B235" s="22" t="s">
        <v>16</v>
      </c>
      <c r="C235" s="28" t="s">
        <v>222</v>
      </c>
      <c r="D235" s="141"/>
      <c r="E235" s="141"/>
      <c r="F235" s="141"/>
      <c r="G235" s="141"/>
      <c r="H235" s="141"/>
    </row>
    <row r="236" spans="1:8" s="10" customFormat="1" ht="31.5" customHeight="1" x14ac:dyDescent="0.3">
      <c r="A236" s="55"/>
      <c r="B236" s="56"/>
      <c r="C236" s="10" t="s">
        <v>197</v>
      </c>
      <c r="D236" s="112"/>
      <c r="E236" s="112"/>
      <c r="F236" s="80"/>
      <c r="G236" s="112"/>
      <c r="H236" s="80"/>
    </row>
    <row r="237" spans="1:8" s="10" customFormat="1" ht="12.75" x14ac:dyDescent="0.25">
      <c r="A237" s="140"/>
      <c r="B237" s="58"/>
      <c r="C237" s="7"/>
      <c r="D237" s="84">
        <v>0</v>
      </c>
      <c r="E237" s="84">
        <v>1</v>
      </c>
      <c r="F237" s="75">
        <f>D237*E237</f>
        <v>0</v>
      </c>
      <c r="G237" s="84">
        <v>282.99</v>
      </c>
      <c r="H237" s="75">
        <f>F237*G237</f>
        <v>0</v>
      </c>
    </row>
    <row r="238" spans="1:8" s="10" customFormat="1" ht="12.75" x14ac:dyDescent="0.25">
      <c r="A238" s="140"/>
      <c r="B238" s="58"/>
      <c r="C238" s="7"/>
      <c r="D238" s="84"/>
      <c r="E238" s="84"/>
      <c r="F238" s="75"/>
      <c r="G238" s="84"/>
      <c r="H238" s="75"/>
    </row>
    <row r="239" spans="1:8" s="8" customFormat="1" ht="12.75" x14ac:dyDescent="0.25">
      <c r="A239" s="22" t="s">
        <v>247</v>
      </c>
      <c r="B239" s="22" t="s">
        <v>16</v>
      </c>
      <c r="C239" s="28" t="s">
        <v>246</v>
      </c>
      <c r="D239" s="141"/>
      <c r="E239" s="141"/>
      <c r="F239" s="141"/>
      <c r="G239" s="141"/>
      <c r="H239" s="141"/>
    </row>
    <row r="240" spans="1:8" s="10" customFormat="1" ht="31.5" customHeight="1" x14ac:dyDescent="0.3">
      <c r="A240" s="55"/>
      <c r="B240" s="56"/>
      <c r="C240" s="10" t="s">
        <v>245</v>
      </c>
      <c r="D240" s="112"/>
      <c r="E240" s="112"/>
      <c r="F240" s="80"/>
      <c r="G240" s="112"/>
      <c r="H240" s="80"/>
    </row>
    <row r="241" spans="1:8" s="10" customFormat="1" ht="12.75" x14ac:dyDescent="0.25">
      <c r="A241" s="140"/>
      <c r="B241" s="58"/>
      <c r="C241" s="7"/>
      <c r="D241" s="84">
        <v>0</v>
      </c>
      <c r="E241" s="84">
        <v>1</v>
      </c>
      <c r="F241" s="75">
        <f>D241*E241</f>
        <v>0</v>
      </c>
      <c r="G241" s="84">
        <v>420</v>
      </c>
      <c r="H241" s="75">
        <f>F241*G241</f>
        <v>0</v>
      </c>
    </row>
    <row r="242" spans="1:8" s="10" customFormat="1" ht="12.75" x14ac:dyDescent="0.25">
      <c r="A242" s="140"/>
      <c r="B242" s="58"/>
      <c r="C242" s="7"/>
      <c r="D242" s="132"/>
      <c r="E242" s="132"/>
      <c r="F242" s="130"/>
      <c r="G242" s="132"/>
      <c r="H242" s="130"/>
    </row>
    <row r="243" spans="1:8" s="40" customFormat="1" ht="12.75" x14ac:dyDescent="0.25">
      <c r="A243" s="137" t="s">
        <v>244</v>
      </c>
      <c r="B243" s="137" t="s">
        <v>16</v>
      </c>
      <c r="C243" s="138" t="s">
        <v>243</v>
      </c>
      <c r="D243" s="139"/>
      <c r="E243" s="139"/>
      <c r="F243" s="138"/>
      <c r="G243" s="139"/>
      <c r="H243" s="138"/>
    </row>
    <row r="244" spans="1:8" s="40" customFormat="1" ht="25.5" x14ac:dyDescent="0.25">
      <c r="A244" s="137"/>
      <c r="B244" s="137"/>
      <c r="C244" s="8" t="s">
        <v>242</v>
      </c>
      <c r="D244" s="139"/>
      <c r="E244" s="139"/>
      <c r="F244" s="138"/>
      <c r="G244" s="139"/>
      <c r="H244" s="138"/>
    </row>
    <row r="245" spans="1:8" s="40" customFormat="1" ht="12.75" x14ac:dyDescent="0.25">
      <c r="A245" s="137"/>
      <c r="B245" s="137"/>
      <c r="C245" s="136"/>
      <c r="D245" s="84">
        <v>0</v>
      </c>
      <c r="E245" s="84">
        <v>0</v>
      </c>
      <c r="F245" s="75">
        <f>D245*E245</f>
        <v>0</v>
      </c>
      <c r="G245" s="135">
        <v>226.87</v>
      </c>
      <c r="H245" s="78">
        <f>F245*G245</f>
        <v>0</v>
      </c>
    </row>
    <row r="246" spans="1:8" s="8" customFormat="1" ht="13.5" thickBot="1" x14ac:dyDescent="0.3">
      <c r="A246" s="23"/>
      <c r="B246" s="23"/>
      <c r="C246" s="23"/>
      <c r="D246" s="115"/>
      <c r="E246" s="115"/>
      <c r="F246" s="76"/>
      <c r="G246" s="74" t="s">
        <v>69</v>
      </c>
      <c r="H246" s="76">
        <f>SUM(H190:H245)</f>
        <v>1872.422</v>
      </c>
    </row>
    <row r="247" spans="1:8" s="8" customFormat="1" ht="12.75" x14ac:dyDescent="0.25">
      <c r="A247" s="23"/>
      <c r="B247" s="23"/>
      <c r="C247" s="23"/>
      <c r="D247" s="23"/>
      <c r="E247" s="23"/>
      <c r="F247" s="133"/>
      <c r="G247" s="134"/>
      <c r="H247" s="133"/>
    </row>
    <row r="248" spans="1:8" s="17" customFormat="1" ht="15.75" customHeight="1" x14ac:dyDescent="0.25">
      <c r="A248" s="15" t="s">
        <v>31</v>
      </c>
      <c r="B248" s="127" t="s">
        <v>30</v>
      </c>
      <c r="C248" s="127"/>
      <c r="D248" s="125"/>
      <c r="E248" s="125"/>
      <c r="F248" s="125"/>
      <c r="G248" s="125"/>
      <c r="H248" s="125"/>
    </row>
    <row r="249" spans="1:8" s="32" customFormat="1" ht="38.25" customHeight="1" x14ac:dyDescent="0.25">
      <c r="A249" s="126" t="s">
        <v>2</v>
      </c>
      <c r="B249" s="126" t="s">
        <v>3</v>
      </c>
      <c r="C249" s="20" t="s">
        <v>4</v>
      </c>
      <c r="D249" s="33" t="s">
        <v>20</v>
      </c>
      <c r="E249" s="33"/>
      <c r="F249" s="34"/>
      <c r="G249" s="33" t="s">
        <v>5</v>
      </c>
      <c r="H249" s="34" t="s">
        <v>12</v>
      </c>
    </row>
    <row r="250" spans="1:8" s="8" customFormat="1" ht="12.75" x14ac:dyDescent="0.25">
      <c r="A250" s="22" t="s">
        <v>183</v>
      </c>
      <c r="B250" s="22" t="s">
        <v>16</v>
      </c>
      <c r="C250" s="28" t="s">
        <v>33</v>
      </c>
      <c r="D250" s="112"/>
      <c r="E250" s="112"/>
      <c r="F250" s="80"/>
      <c r="G250" s="112"/>
      <c r="H250" s="80"/>
    </row>
    <row r="251" spans="1:8" s="8" customFormat="1" ht="51" x14ac:dyDescent="0.25">
      <c r="A251" s="22"/>
      <c r="B251" s="22"/>
      <c r="C251" s="10" t="s">
        <v>198</v>
      </c>
      <c r="D251" s="112"/>
      <c r="E251" s="112"/>
      <c r="F251" s="80"/>
      <c r="G251" s="112"/>
      <c r="H251" s="80"/>
    </row>
    <row r="252" spans="1:8" s="8" customFormat="1" ht="12.75" x14ac:dyDescent="0.25">
      <c r="A252" s="23"/>
      <c r="B252" s="23"/>
      <c r="C252" s="7"/>
      <c r="D252" s="114">
        <v>1</v>
      </c>
      <c r="E252" s="114">
        <v>1</v>
      </c>
      <c r="F252" s="78">
        <f>D252*E252</f>
        <v>1</v>
      </c>
      <c r="G252" s="114">
        <v>507.77</v>
      </c>
      <c r="H252" s="78">
        <f>F252*G252</f>
        <v>507.77</v>
      </c>
    </row>
    <row r="253" spans="1:8" s="8" customFormat="1" ht="12.75" x14ac:dyDescent="0.2">
      <c r="A253" s="23"/>
      <c r="B253" s="23"/>
      <c r="D253" s="132"/>
      <c r="E253" s="132"/>
      <c r="F253" s="130"/>
      <c r="G253" s="131"/>
      <c r="H253" s="130"/>
    </row>
    <row r="254" spans="1:8" s="8" customFormat="1" ht="12.75" x14ac:dyDescent="0.25">
      <c r="A254" s="23" t="s">
        <v>184</v>
      </c>
      <c r="B254" s="23" t="s">
        <v>16</v>
      </c>
      <c r="C254" s="9" t="s">
        <v>71</v>
      </c>
      <c r="D254" s="95"/>
      <c r="E254" s="95"/>
      <c r="F254" s="77"/>
      <c r="G254" s="95"/>
      <c r="H254" s="77"/>
    </row>
    <row r="255" spans="1:8" s="8" customFormat="1" ht="25.5" x14ac:dyDescent="0.25">
      <c r="A255" s="23"/>
      <c r="B255" s="23"/>
      <c r="C255" s="8" t="s">
        <v>199</v>
      </c>
      <c r="D255" s="95"/>
      <c r="E255" s="95"/>
      <c r="F255" s="77"/>
      <c r="G255" s="95"/>
      <c r="H255" s="77"/>
    </row>
    <row r="256" spans="1:8" s="8" customFormat="1" ht="12.75" x14ac:dyDescent="0.25">
      <c r="A256" s="23"/>
      <c r="B256" s="23"/>
      <c r="C256" s="7"/>
      <c r="D256" s="114">
        <v>1</v>
      </c>
      <c r="E256" s="114">
        <v>1</v>
      </c>
      <c r="F256" s="78">
        <f>D256*E256</f>
        <v>1</v>
      </c>
      <c r="G256" s="114">
        <v>56.14</v>
      </c>
      <c r="H256" s="78">
        <f>F256*G256</f>
        <v>56.14</v>
      </c>
    </row>
    <row r="257" spans="1:10" s="8" customFormat="1" ht="12.75" x14ac:dyDescent="0.25">
      <c r="A257" s="23"/>
      <c r="B257" s="23"/>
      <c r="D257" s="95"/>
      <c r="E257" s="95"/>
      <c r="F257" s="77"/>
      <c r="G257" s="95"/>
      <c r="H257" s="77"/>
    </row>
    <row r="258" spans="1:10" s="8" customFormat="1" ht="12.75" x14ac:dyDescent="0.25">
      <c r="A258" s="23" t="s">
        <v>185</v>
      </c>
      <c r="B258" s="23" t="s">
        <v>16</v>
      </c>
      <c r="C258" s="9" t="s">
        <v>34</v>
      </c>
      <c r="D258" s="95"/>
      <c r="E258" s="95"/>
      <c r="F258" s="77"/>
      <c r="G258" s="95"/>
      <c r="H258" s="77"/>
    </row>
    <row r="259" spans="1:10" s="8" customFormat="1" ht="76.5" x14ac:dyDescent="0.25">
      <c r="A259" s="23"/>
      <c r="B259" s="23"/>
      <c r="C259" s="8" t="s">
        <v>200</v>
      </c>
      <c r="D259" s="95"/>
      <c r="E259" s="95"/>
      <c r="F259" s="77"/>
      <c r="G259" s="95"/>
      <c r="H259" s="77"/>
    </row>
    <row r="260" spans="1:10" s="8" customFormat="1" ht="12.75" x14ac:dyDescent="0.25">
      <c r="A260" s="23"/>
      <c r="B260" s="23"/>
      <c r="C260" s="7"/>
      <c r="D260" s="114">
        <v>1</v>
      </c>
      <c r="E260" s="114">
        <v>1</v>
      </c>
      <c r="F260" s="78">
        <f>D260*E260</f>
        <v>1</v>
      </c>
      <c r="G260" s="114">
        <v>417.51</v>
      </c>
      <c r="H260" s="78">
        <f>F260*G260</f>
        <v>417.51</v>
      </c>
    </row>
    <row r="261" spans="1:10" s="8" customFormat="1" ht="12.75" x14ac:dyDescent="0.25">
      <c r="A261" s="23"/>
      <c r="B261" s="23"/>
      <c r="D261" s="95"/>
      <c r="E261" s="95"/>
      <c r="F261" s="77"/>
      <c r="G261" s="95"/>
      <c r="H261" s="77"/>
    </row>
    <row r="262" spans="1:10" s="8" customFormat="1" ht="12.75" x14ac:dyDescent="0.25">
      <c r="A262" s="23" t="s">
        <v>186</v>
      </c>
      <c r="B262" s="23" t="s">
        <v>16</v>
      </c>
      <c r="C262" s="9" t="s">
        <v>201</v>
      </c>
      <c r="D262" s="95"/>
      <c r="E262" s="95"/>
      <c r="F262" s="77"/>
      <c r="G262" s="95"/>
      <c r="H262" s="77"/>
    </row>
    <row r="263" spans="1:10" s="8" customFormat="1" ht="63.75" x14ac:dyDescent="0.25">
      <c r="A263" s="23"/>
      <c r="B263" s="23"/>
      <c r="C263" s="8" t="s">
        <v>203</v>
      </c>
      <c r="D263" s="95"/>
      <c r="E263" s="95"/>
      <c r="F263" s="77"/>
      <c r="G263" s="95"/>
      <c r="H263" s="77"/>
    </row>
    <row r="264" spans="1:10" s="8" customFormat="1" ht="12.75" x14ac:dyDescent="0.25">
      <c r="A264" s="23"/>
      <c r="B264" s="23"/>
      <c r="C264" s="7"/>
      <c r="D264" s="114">
        <v>0</v>
      </c>
      <c r="E264" s="114">
        <v>1</v>
      </c>
      <c r="F264" s="78">
        <f>D264*E264</f>
        <v>0</v>
      </c>
      <c r="G264" s="114">
        <v>396.09</v>
      </c>
      <c r="H264" s="78">
        <f>F264*G264</f>
        <v>0</v>
      </c>
    </row>
    <row r="265" spans="1:10" s="8" customFormat="1" ht="12.75" x14ac:dyDescent="0.25">
      <c r="A265" s="23"/>
      <c r="B265" s="23"/>
      <c r="D265" s="95"/>
      <c r="E265" s="95"/>
      <c r="F265" s="77"/>
      <c r="G265" s="95"/>
      <c r="H265" s="77"/>
    </row>
    <row r="266" spans="1:10" s="8" customFormat="1" ht="12.75" x14ac:dyDescent="0.25">
      <c r="A266" s="22" t="s">
        <v>187</v>
      </c>
      <c r="B266" s="22" t="s">
        <v>16</v>
      </c>
      <c r="C266" s="28" t="s">
        <v>100</v>
      </c>
      <c r="D266" s="112"/>
      <c r="E266" s="112"/>
      <c r="F266" s="80"/>
      <c r="G266" s="112"/>
      <c r="H266" s="80"/>
    </row>
    <row r="267" spans="1:10" s="8" customFormat="1" ht="38.25" x14ac:dyDescent="0.25">
      <c r="A267" s="10"/>
      <c r="B267" s="22"/>
      <c r="C267" s="10" t="s">
        <v>202</v>
      </c>
      <c r="D267" s="112"/>
      <c r="E267" s="112"/>
      <c r="F267" s="80"/>
      <c r="G267" s="112"/>
      <c r="H267" s="80"/>
    </row>
    <row r="268" spans="1:10" s="8" customFormat="1" ht="12.75" x14ac:dyDescent="0.25">
      <c r="A268" s="22"/>
      <c r="B268" s="22"/>
      <c r="C268" s="7"/>
      <c r="D268" s="114">
        <v>0</v>
      </c>
      <c r="E268" s="114">
        <v>0</v>
      </c>
      <c r="F268" s="78">
        <f>D268*E268</f>
        <v>0</v>
      </c>
      <c r="G268" s="114">
        <v>47.37</v>
      </c>
      <c r="H268" s="78">
        <f>F268*G268</f>
        <v>0</v>
      </c>
      <c r="J268" s="8" t="s">
        <v>257</v>
      </c>
    </row>
    <row r="269" spans="1:10" s="8" customFormat="1" ht="12.75" x14ac:dyDescent="0.25">
      <c r="A269" s="22"/>
      <c r="B269" s="22"/>
      <c r="C269" s="10"/>
      <c r="D269" s="132"/>
      <c r="E269" s="132"/>
      <c r="F269" s="130"/>
      <c r="G269" s="132"/>
      <c r="H269" s="130"/>
    </row>
    <row r="270" spans="1:10" s="8" customFormat="1" ht="12.75" x14ac:dyDescent="0.25">
      <c r="A270" s="22" t="s">
        <v>188</v>
      </c>
      <c r="B270" s="22" t="s">
        <v>16</v>
      </c>
      <c r="C270" s="9" t="s">
        <v>101</v>
      </c>
      <c r="D270" s="112"/>
      <c r="E270" s="112"/>
      <c r="F270" s="80"/>
      <c r="G270" s="112"/>
      <c r="H270" s="80"/>
    </row>
    <row r="271" spans="1:10" s="10" customFormat="1" ht="63.75" x14ac:dyDescent="0.25">
      <c r="B271" s="22"/>
      <c r="C271" s="8" t="s">
        <v>258</v>
      </c>
      <c r="D271" s="112"/>
      <c r="E271" s="112"/>
      <c r="F271" s="80"/>
      <c r="G271" s="112"/>
      <c r="H271" s="80"/>
    </row>
    <row r="272" spans="1:10" s="10" customFormat="1" ht="12.75" x14ac:dyDescent="0.25">
      <c r="A272" s="22"/>
      <c r="B272" s="22"/>
      <c r="C272" s="7"/>
      <c r="D272" s="114">
        <v>1</v>
      </c>
      <c r="E272" s="114">
        <v>1</v>
      </c>
      <c r="F272" s="78">
        <f>D272*E272</f>
        <v>1</v>
      </c>
      <c r="G272" s="114">
        <v>303.85000000000002</v>
      </c>
      <c r="H272" s="78">
        <f>F272*G272</f>
        <v>303.85000000000002</v>
      </c>
    </row>
    <row r="273" spans="1:8" s="10" customFormat="1" ht="12.75" x14ac:dyDescent="0.25">
      <c r="A273" s="22"/>
      <c r="B273" s="22"/>
      <c r="C273" s="7"/>
      <c r="D273" s="114"/>
      <c r="E273" s="114"/>
      <c r="F273" s="78"/>
      <c r="G273" s="114"/>
      <c r="H273" s="78"/>
    </row>
    <row r="274" spans="1:8" s="40" customFormat="1" ht="13.5" thickBot="1" x14ac:dyDescent="0.3">
      <c r="A274" s="23"/>
      <c r="B274" s="23"/>
      <c r="C274" s="8"/>
      <c r="D274" s="91"/>
      <c r="E274" s="91"/>
      <c r="F274" s="74"/>
      <c r="G274" s="74" t="s">
        <v>69</v>
      </c>
      <c r="H274" s="74">
        <f>SUM(H250:H273)</f>
        <v>1285.27</v>
      </c>
    </row>
    <row r="275" spans="1:8" s="40" customFormat="1" ht="12.75" x14ac:dyDescent="0.25">
      <c r="A275" s="23"/>
      <c r="B275" s="23"/>
      <c r="C275" s="8"/>
      <c r="D275" s="132"/>
      <c r="E275" s="132"/>
      <c r="F275" s="130"/>
      <c r="G275" s="130"/>
      <c r="H275" s="130"/>
    </row>
    <row r="276" spans="1:8" ht="15.75" customHeight="1" x14ac:dyDescent="0.3">
      <c r="A276" s="15" t="s">
        <v>97</v>
      </c>
      <c r="B276" s="127" t="s">
        <v>37</v>
      </c>
      <c r="C276" s="127"/>
      <c r="D276" s="125"/>
      <c r="E276" s="125"/>
      <c r="F276" s="125"/>
      <c r="G276" s="125"/>
      <c r="H276" s="125"/>
    </row>
    <row r="277" spans="1:8" ht="38.25" x14ac:dyDescent="0.3">
      <c r="A277" s="126" t="s">
        <v>2</v>
      </c>
      <c r="B277" s="126" t="s">
        <v>3</v>
      </c>
      <c r="C277" s="20" t="s">
        <v>4</v>
      </c>
      <c r="D277" s="33" t="s">
        <v>20</v>
      </c>
      <c r="E277" s="33"/>
      <c r="F277" s="34"/>
      <c r="G277" s="33" t="s">
        <v>5</v>
      </c>
      <c r="H277" s="34" t="s">
        <v>12</v>
      </c>
    </row>
    <row r="278" spans="1:8" s="17" customFormat="1" ht="13.5" customHeight="1" x14ac:dyDescent="0.25">
      <c r="A278" s="23" t="s">
        <v>189</v>
      </c>
      <c r="B278" s="23" t="s">
        <v>16</v>
      </c>
      <c r="C278" s="9" t="s">
        <v>38</v>
      </c>
      <c r="D278" s="95"/>
      <c r="E278" s="95"/>
      <c r="F278" s="77"/>
      <c r="G278" s="95"/>
      <c r="H278" s="77"/>
    </row>
    <row r="279" spans="1:8" s="32" customFormat="1" ht="38.25" x14ac:dyDescent="0.25">
      <c r="A279" s="23"/>
      <c r="B279" s="23"/>
      <c r="C279" s="8" t="s">
        <v>204</v>
      </c>
      <c r="D279" s="95"/>
      <c r="E279" s="95"/>
      <c r="F279" s="77"/>
      <c r="G279" s="95"/>
      <c r="H279" s="77"/>
    </row>
    <row r="280" spans="1:8" s="8" customFormat="1" ht="13.5" customHeight="1" x14ac:dyDescent="0.25">
      <c r="A280" s="23"/>
      <c r="B280" s="23"/>
      <c r="C280" s="9"/>
      <c r="D280" s="114">
        <v>1</v>
      </c>
      <c r="E280" s="114">
        <v>1</v>
      </c>
      <c r="F280" s="78">
        <f>D280*E280</f>
        <v>1</v>
      </c>
      <c r="G280" s="114">
        <v>204.71</v>
      </c>
      <c r="H280" s="78">
        <f>F280*G280</f>
        <v>204.71</v>
      </c>
    </row>
    <row r="281" spans="1:8" s="8" customFormat="1" ht="13.5" customHeight="1" x14ac:dyDescent="0.25">
      <c r="A281" s="23"/>
      <c r="B281" s="23"/>
      <c r="D281" s="95"/>
      <c r="E281" s="95"/>
      <c r="F281" s="77"/>
      <c r="G281" s="95"/>
      <c r="H281" s="77"/>
    </row>
    <row r="282" spans="1:8" s="8" customFormat="1" ht="13.5" customHeight="1" x14ac:dyDescent="0.25">
      <c r="A282" s="23" t="s">
        <v>190</v>
      </c>
      <c r="B282" s="23" t="s">
        <v>16</v>
      </c>
      <c r="C282" s="9" t="s">
        <v>39</v>
      </c>
      <c r="D282" s="95"/>
      <c r="E282" s="95"/>
      <c r="F282" s="77"/>
      <c r="G282" s="95"/>
      <c r="H282" s="77"/>
    </row>
    <row r="283" spans="1:8" s="8" customFormat="1" ht="38.25" x14ac:dyDescent="0.25">
      <c r="A283" s="23"/>
      <c r="B283" s="23"/>
      <c r="C283" s="8" t="s">
        <v>205</v>
      </c>
      <c r="D283" s="95"/>
      <c r="E283" s="95"/>
      <c r="F283" s="77"/>
      <c r="G283" s="95"/>
      <c r="H283" s="77"/>
    </row>
    <row r="284" spans="1:8" s="8" customFormat="1" ht="13.5" customHeight="1" x14ac:dyDescent="0.25">
      <c r="A284" s="23"/>
      <c r="B284" s="23"/>
      <c r="C284" s="9"/>
      <c r="D284" s="114">
        <v>1</v>
      </c>
      <c r="E284" s="114">
        <v>1</v>
      </c>
      <c r="F284" s="78">
        <f>D284*E284</f>
        <v>1</v>
      </c>
      <c r="G284" s="114">
        <v>51.19</v>
      </c>
      <c r="H284" s="78">
        <f>F284*G284</f>
        <v>51.19</v>
      </c>
    </row>
    <row r="285" spans="1:8" s="8" customFormat="1" ht="13.5" customHeight="1" x14ac:dyDescent="0.25">
      <c r="A285" s="23"/>
      <c r="B285" s="23"/>
      <c r="D285" s="95"/>
      <c r="E285" s="95"/>
      <c r="F285" s="77"/>
      <c r="G285" s="95"/>
      <c r="H285" s="77"/>
    </row>
    <row r="286" spans="1:8" s="8" customFormat="1" ht="13.5" customHeight="1" x14ac:dyDescent="0.25">
      <c r="A286" s="23" t="s">
        <v>191</v>
      </c>
      <c r="B286" s="23" t="s">
        <v>16</v>
      </c>
      <c r="C286" s="9" t="s">
        <v>40</v>
      </c>
      <c r="D286" s="95"/>
      <c r="E286" s="95"/>
      <c r="F286" s="77"/>
      <c r="G286" s="95"/>
      <c r="H286" s="77"/>
    </row>
    <row r="287" spans="1:8" ht="51" x14ac:dyDescent="0.3">
      <c r="A287" s="23"/>
      <c r="B287" s="23"/>
      <c r="C287" s="8" t="s">
        <v>206</v>
      </c>
      <c r="D287" s="95"/>
      <c r="E287" s="95"/>
      <c r="F287" s="77"/>
      <c r="G287" s="95"/>
      <c r="H287" s="77"/>
    </row>
    <row r="288" spans="1:8" ht="13.5" customHeight="1" x14ac:dyDescent="0.3">
      <c r="A288" s="23"/>
      <c r="B288" s="23"/>
      <c r="C288" s="9"/>
      <c r="D288" s="114">
        <v>1</v>
      </c>
      <c r="E288" s="114">
        <v>1</v>
      </c>
      <c r="F288" s="78">
        <f>D288*E288</f>
        <v>1</v>
      </c>
      <c r="G288" s="114">
        <v>72.19</v>
      </c>
      <c r="H288" s="78">
        <f>F288*G288</f>
        <v>72.19</v>
      </c>
    </row>
    <row r="289" spans="1:8" ht="13.5" customHeight="1" x14ac:dyDescent="0.3">
      <c r="A289" s="23"/>
      <c r="B289" s="23"/>
      <c r="C289" s="8"/>
      <c r="D289" s="95"/>
      <c r="E289" s="95"/>
      <c r="F289" s="77"/>
      <c r="G289" s="95"/>
      <c r="H289" s="77"/>
    </row>
    <row r="290" spans="1:8" ht="13.5" customHeight="1" x14ac:dyDescent="0.3">
      <c r="A290" s="23" t="s">
        <v>192</v>
      </c>
      <c r="B290" s="23" t="s">
        <v>16</v>
      </c>
      <c r="C290" s="9" t="s">
        <v>41</v>
      </c>
      <c r="D290" s="95"/>
      <c r="E290" s="95"/>
      <c r="F290" s="77"/>
      <c r="G290" s="95"/>
      <c r="H290" s="77"/>
    </row>
    <row r="291" spans="1:8" ht="25.5" x14ac:dyDescent="0.3">
      <c r="A291" s="23"/>
      <c r="B291" s="23"/>
      <c r="C291" s="8" t="s">
        <v>207</v>
      </c>
      <c r="D291" s="95"/>
      <c r="E291" s="95"/>
      <c r="F291" s="77"/>
      <c r="G291" s="95"/>
      <c r="H291" s="77"/>
    </row>
    <row r="292" spans="1:8" ht="13.5" customHeight="1" x14ac:dyDescent="0.3">
      <c r="A292" s="23"/>
      <c r="B292" s="23"/>
      <c r="C292" s="9"/>
      <c r="D292" s="114">
        <v>1</v>
      </c>
      <c r="E292" s="114">
        <v>1</v>
      </c>
      <c r="F292" s="78">
        <f>D292*E292</f>
        <v>1</v>
      </c>
      <c r="G292" s="114">
        <v>23.32</v>
      </c>
      <c r="H292" s="78">
        <f>F292*G292</f>
        <v>23.32</v>
      </c>
    </row>
    <row r="293" spans="1:8" ht="13.5" customHeight="1" x14ac:dyDescent="0.3">
      <c r="A293" s="23"/>
      <c r="B293" s="23"/>
      <c r="C293" s="8"/>
      <c r="D293" s="95"/>
      <c r="E293" s="95"/>
      <c r="F293" s="77"/>
      <c r="G293" s="95"/>
      <c r="H293" s="77"/>
    </row>
    <row r="294" spans="1:8" ht="13.5" customHeight="1" x14ac:dyDescent="0.3">
      <c r="A294" s="23" t="s">
        <v>193</v>
      </c>
      <c r="B294" s="23" t="s">
        <v>16</v>
      </c>
      <c r="C294" s="9" t="s">
        <v>36</v>
      </c>
      <c r="D294" s="95"/>
      <c r="E294" s="95"/>
      <c r="F294" s="77"/>
      <c r="G294" s="95"/>
      <c r="H294" s="77"/>
    </row>
    <row r="295" spans="1:8" ht="25.5" x14ac:dyDescent="0.3">
      <c r="A295" s="23"/>
      <c r="B295" s="23"/>
      <c r="C295" s="8" t="s">
        <v>208</v>
      </c>
      <c r="D295" s="95"/>
      <c r="E295" s="95"/>
      <c r="F295" s="77"/>
      <c r="G295" s="95"/>
      <c r="H295" s="77"/>
    </row>
    <row r="296" spans="1:8" ht="13.5" customHeight="1" x14ac:dyDescent="0.3">
      <c r="A296" s="23"/>
      <c r="B296" s="23"/>
      <c r="C296" s="8"/>
      <c r="D296" s="114">
        <v>1</v>
      </c>
      <c r="E296" s="114">
        <v>1</v>
      </c>
      <c r="F296" s="78">
        <f>D296*E296</f>
        <v>1</v>
      </c>
      <c r="G296" s="114">
        <v>69.599999999999994</v>
      </c>
      <c r="H296" s="78">
        <f>F296*G296</f>
        <v>69.599999999999994</v>
      </c>
    </row>
    <row r="297" spans="1:8" ht="13.5" customHeight="1" x14ac:dyDescent="0.3">
      <c r="A297" s="23"/>
      <c r="B297" s="23"/>
      <c r="C297" s="8"/>
      <c r="D297" s="95"/>
      <c r="E297" s="95"/>
      <c r="F297" s="77"/>
      <c r="G297" s="95"/>
      <c r="H297" s="77"/>
    </row>
    <row r="298" spans="1:8" ht="13.5" customHeight="1" x14ac:dyDescent="0.3">
      <c r="A298" s="23" t="s">
        <v>194</v>
      </c>
      <c r="B298" s="23" t="s">
        <v>16</v>
      </c>
      <c r="C298" s="9" t="s">
        <v>42</v>
      </c>
      <c r="D298" s="95"/>
      <c r="E298" s="95"/>
      <c r="F298" s="77"/>
      <c r="G298" s="95"/>
      <c r="H298" s="77"/>
    </row>
    <row r="299" spans="1:8" ht="28.5" customHeight="1" x14ac:dyDescent="0.3">
      <c r="A299" s="23"/>
      <c r="B299" s="23"/>
      <c r="C299" s="8" t="s">
        <v>209</v>
      </c>
      <c r="D299" s="95"/>
      <c r="E299" s="95"/>
      <c r="F299" s="77"/>
      <c r="G299" s="95"/>
      <c r="H299" s="77"/>
    </row>
    <row r="300" spans="1:8" ht="13.5" customHeight="1" x14ac:dyDescent="0.3">
      <c r="A300" s="23"/>
      <c r="B300" s="23"/>
      <c r="C300" s="9"/>
      <c r="D300" s="114">
        <v>1</v>
      </c>
      <c r="E300" s="114">
        <v>1</v>
      </c>
      <c r="F300" s="78">
        <f>D300*E300</f>
        <v>1</v>
      </c>
      <c r="G300" s="114">
        <v>48.92</v>
      </c>
      <c r="H300" s="78">
        <f>F300*G300</f>
        <v>48.92</v>
      </c>
    </row>
    <row r="301" spans="1:8" ht="13.5" customHeight="1" x14ac:dyDescent="0.3">
      <c r="A301" s="23"/>
      <c r="B301" s="23"/>
      <c r="C301" s="9"/>
      <c r="D301" s="132"/>
      <c r="E301" s="132"/>
      <c r="F301" s="130"/>
      <c r="G301" s="131"/>
      <c r="H301" s="130"/>
    </row>
    <row r="302" spans="1:8" ht="13.5" customHeight="1" x14ac:dyDescent="0.3">
      <c r="A302" s="23" t="s">
        <v>195</v>
      </c>
      <c r="B302" s="23" t="s">
        <v>16</v>
      </c>
      <c r="C302" s="9" t="s">
        <v>103</v>
      </c>
      <c r="D302" s="95"/>
      <c r="E302" s="95"/>
      <c r="F302" s="77"/>
      <c r="G302" s="95"/>
      <c r="H302" s="77"/>
    </row>
    <row r="303" spans="1:8" x14ac:dyDescent="0.3">
      <c r="A303" s="23"/>
      <c r="B303" s="23"/>
      <c r="C303" s="10" t="s">
        <v>233</v>
      </c>
      <c r="D303" s="95"/>
      <c r="E303" s="95"/>
      <c r="F303" s="77"/>
      <c r="G303" s="95"/>
      <c r="H303" s="77"/>
    </row>
    <row r="304" spans="1:8" ht="13.5" customHeight="1" x14ac:dyDescent="0.3">
      <c r="A304" s="23"/>
      <c r="B304" s="23"/>
      <c r="C304" s="9"/>
      <c r="D304" s="114">
        <v>1</v>
      </c>
      <c r="E304" s="114">
        <v>1</v>
      </c>
      <c r="F304" s="78">
        <f>D304*E304</f>
        <v>1</v>
      </c>
      <c r="G304" s="114">
        <v>180</v>
      </c>
      <c r="H304" s="78">
        <f>F304*G304</f>
        <v>180</v>
      </c>
    </row>
    <row r="305" spans="1:8" ht="13.5" customHeight="1" x14ac:dyDescent="0.3">
      <c r="A305" s="23"/>
      <c r="B305" s="23"/>
      <c r="C305" s="9"/>
      <c r="D305" s="132"/>
      <c r="E305" s="132"/>
      <c r="F305" s="130"/>
      <c r="G305" s="131"/>
      <c r="H305" s="130"/>
    </row>
    <row r="306" spans="1:8" ht="13.5" customHeight="1" x14ac:dyDescent="0.3">
      <c r="A306" s="23" t="s">
        <v>229</v>
      </c>
      <c r="B306" s="23" t="s">
        <v>16</v>
      </c>
      <c r="C306" s="9" t="s">
        <v>210</v>
      </c>
      <c r="D306" s="95"/>
      <c r="E306" s="95"/>
      <c r="F306" s="77"/>
      <c r="G306" s="95"/>
      <c r="H306" s="77"/>
    </row>
    <row r="307" spans="1:8" x14ac:dyDescent="0.3">
      <c r="A307" s="23"/>
      <c r="B307" s="23"/>
      <c r="C307" s="10" t="s">
        <v>233</v>
      </c>
      <c r="D307" s="95"/>
      <c r="E307" s="95"/>
      <c r="F307" s="77"/>
      <c r="G307" s="95"/>
      <c r="H307" s="77"/>
    </row>
    <row r="308" spans="1:8" ht="13.5" customHeight="1" x14ac:dyDescent="0.3">
      <c r="A308" s="23"/>
      <c r="B308" s="23"/>
      <c r="C308" s="9"/>
      <c r="D308" s="114">
        <v>1</v>
      </c>
      <c r="E308" s="114">
        <v>1</v>
      </c>
      <c r="F308" s="78">
        <f>D308*E308</f>
        <v>1</v>
      </c>
      <c r="G308" s="114">
        <v>44.64</v>
      </c>
      <c r="H308" s="78">
        <f>F308*G308</f>
        <v>44.64</v>
      </c>
    </row>
    <row r="309" spans="1:8" ht="13.5" customHeight="1" x14ac:dyDescent="0.3">
      <c r="A309" s="23"/>
      <c r="B309" s="23"/>
      <c r="C309" s="9"/>
      <c r="D309" s="132"/>
      <c r="E309" s="132"/>
      <c r="F309" s="130"/>
      <c r="G309" s="131"/>
      <c r="H309" s="130"/>
    </row>
    <row r="310" spans="1:8" ht="13.5" customHeight="1" x14ac:dyDescent="0.3">
      <c r="A310" s="23" t="s">
        <v>230</v>
      </c>
      <c r="B310" s="23" t="s">
        <v>16</v>
      </c>
      <c r="C310" s="9" t="s">
        <v>211</v>
      </c>
      <c r="D310" s="95"/>
      <c r="E310" s="95"/>
      <c r="F310" s="77"/>
      <c r="G310" s="95"/>
      <c r="H310" s="77"/>
    </row>
    <row r="311" spans="1:8" ht="13.5" customHeight="1" x14ac:dyDescent="0.3">
      <c r="A311" s="23"/>
      <c r="B311" s="23"/>
      <c r="C311" s="10" t="s">
        <v>233</v>
      </c>
      <c r="D311" s="95"/>
      <c r="E311" s="95"/>
      <c r="F311" s="77"/>
      <c r="G311" s="95"/>
      <c r="H311" s="77"/>
    </row>
    <row r="312" spans="1:8" ht="13.5" customHeight="1" x14ac:dyDescent="0.3">
      <c r="A312" s="23"/>
      <c r="B312" s="23"/>
      <c r="C312" s="8"/>
      <c r="D312" s="95"/>
      <c r="E312" s="95"/>
      <c r="F312" s="77"/>
      <c r="G312" s="95"/>
      <c r="H312" s="77"/>
    </row>
    <row r="313" spans="1:8" ht="13.5" customHeight="1" x14ac:dyDescent="0.3">
      <c r="A313" s="23"/>
      <c r="B313" s="23"/>
      <c r="C313" s="9"/>
      <c r="D313" s="114">
        <v>0</v>
      </c>
      <c r="E313" s="114">
        <v>0</v>
      </c>
      <c r="F313" s="78">
        <f>D313*E313</f>
        <v>0</v>
      </c>
      <c r="G313" s="114">
        <v>121.87</v>
      </c>
      <c r="H313" s="78">
        <f>F313*G313</f>
        <v>0</v>
      </c>
    </row>
    <row r="314" spans="1:8" ht="13.5" customHeight="1" x14ac:dyDescent="0.3">
      <c r="A314" s="23"/>
      <c r="B314" s="23"/>
      <c r="C314" s="9"/>
      <c r="D314" s="132"/>
      <c r="E314" s="132"/>
      <c r="F314" s="130"/>
      <c r="G314" s="132"/>
      <c r="H314" s="130"/>
    </row>
    <row r="315" spans="1:8" ht="13.5" customHeight="1" x14ac:dyDescent="0.3">
      <c r="A315" s="23" t="s">
        <v>231</v>
      </c>
      <c r="B315" s="23" t="s">
        <v>16</v>
      </c>
      <c r="C315" s="9" t="s">
        <v>223</v>
      </c>
      <c r="D315" s="95"/>
      <c r="E315" s="95"/>
      <c r="F315" s="77"/>
      <c r="G315" s="95"/>
      <c r="H315" s="77"/>
    </row>
    <row r="316" spans="1:8" x14ac:dyDescent="0.3">
      <c r="A316" s="23"/>
      <c r="B316" s="23"/>
      <c r="C316" s="10" t="s">
        <v>233</v>
      </c>
      <c r="D316" s="95"/>
      <c r="E316" s="95"/>
      <c r="F316" s="77"/>
      <c r="G316" s="95"/>
      <c r="H316" s="77"/>
    </row>
    <row r="317" spans="1:8" ht="13.5" customHeight="1" x14ac:dyDescent="0.3">
      <c r="A317" s="23"/>
      <c r="B317" s="23"/>
      <c r="C317" s="7"/>
      <c r="D317" s="114">
        <v>0</v>
      </c>
      <c r="E317" s="114">
        <v>0</v>
      </c>
      <c r="F317" s="78">
        <f>D317*E317</f>
        <v>0</v>
      </c>
      <c r="G317" s="114">
        <v>201.41</v>
      </c>
      <c r="H317" s="78">
        <f>F317*G317</f>
        <v>0</v>
      </c>
    </row>
    <row r="318" spans="1:8" ht="13.5" customHeight="1" x14ac:dyDescent="0.3">
      <c r="A318" s="23"/>
      <c r="B318" s="23"/>
      <c r="C318" s="9"/>
      <c r="D318" s="132"/>
      <c r="E318" s="132"/>
      <c r="F318" s="130"/>
      <c r="G318" s="131"/>
      <c r="H318" s="130"/>
    </row>
    <row r="319" spans="1:8" ht="13.5" customHeight="1" x14ac:dyDescent="0.3">
      <c r="A319" s="22" t="s">
        <v>232</v>
      </c>
      <c r="B319" s="22" t="s">
        <v>16</v>
      </c>
      <c r="C319" s="28" t="s">
        <v>213</v>
      </c>
      <c r="D319" s="112"/>
      <c r="E319" s="112"/>
      <c r="F319" s="80"/>
      <c r="G319" s="112"/>
      <c r="H319" s="80"/>
    </row>
    <row r="320" spans="1:8" x14ac:dyDescent="0.3">
      <c r="A320" s="22"/>
      <c r="B320" s="22"/>
      <c r="C320" s="10" t="s">
        <v>212</v>
      </c>
      <c r="D320" s="112"/>
      <c r="E320" s="112"/>
      <c r="F320" s="80"/>
      <c r="G320" s="112"/>
      <c r="H320" s="80"/>
    </row>
    <row r="321" spans="1:8" ht="13.5" customHeight="1" x14ac:dyDescent="0.3">
      <c r="A321" s="54"/>
      <c r="B321" s="54"/>
      <c r="C321" s="61"/>
      <c r="D321" s="114">
        <v>1</v>
      </c>
      <c r="E321" s="114">
        <v>1</v>
      </c>
      <c r="F321" s="78">
        <f>D321*E321</f>
        <v>1</v>
      </c>
      <c r="G321" s="114">
        <v>6.33</v>
      </c>
      <c r="H321" s="78">
        <f>F321*G321</f>
        <v>6.33</v>
      </c>
    </row>
    <row r="322" spans="1:8" ht="13.5" customHeight="1" thickBot="1" x14ac:dyDescent="0.35">
      <c r="D322" s="117"/>
      <c r="E322" s="117"/>
      <c r="F322" s="118"/>
      <c r="G322" s="74" t="s">
        <v>69</v>
      </c>
      <c r="H322" s="74">
        <f>SUM(H278:H321)</f>
        <v>700.90000000000009</v>
      </c>
    </row>
    <row r="323" spans="1:8" ht="13.5" customHeight="1" x14ac:dyDescent="0.3"/>
    <row r="324" spans="1:8" ht="15.75" customHeight="1" x14ac:dyDescent="0.3">
      <c r="A324" s="15" t="s">
        <v>98</v>
      </c>
      <c r="B324" s="127" t="s">
        <v>86</v>
      </c>
      <c r="C324" s="127"/>
      <c r="D324" s="125"/>
      <c r="E324" s="125"/>
      <c r="F324" s="125"/>
      <c r="G324" s="125"/>
      <c r="H324" s="125"/>
    </row>
    <row r="325" spans="1:8" ht="38.25" x14ac:dyDescent="0.3">
      <c r="A325" s="126" t="s">
        <v>2</v>
      </c>
      <c r="B325" s="126" t="s">
        <v>3</v>
      </c>
      <c r="C325" s="20" t="s">
        <v>4</v>
      </c>
      <c r="D325" s="33" t="s">
        <v>20</v>
      </c>
      <c r="E325" s="33"/>
      <c r="F325" s="34"/>
      <c r="G325" s="33" t="s">
        <v>5</v>
      </c>
      <c r="H325" s="34" t="s">
        <v>12</v>
      </c>
    </row>
    <row r="326" spans="1:8" ht="12.75" customHeight="1" x14ac:dyDescent="0.3">
      <c r="A326" s="23"/>
      <c r="B326" s="23"/>
      <c r="C326" s="8"/>
      <c r="D326" s="95"/>
      <c r="E326" s="95"/>
      <c r="F326" s="77"/>
      <c r="G326" s="95"/>
      <c r="H326" s="77"/>
    </row>
    <row r="327" spans="1:8" ht="12.75" customHeight="1" x14ac:dyDescent="0.3">
      <c r="A327" s="23" t="s">
        <v>234</v>
      </c>
      <c r="B327" s="23" t="s">
        <v>16</v>
      </c>
      <c r="C327" s="9" t="s">
        <v>105</v>
      </c>
      <c r="D327" s="95"/>
      <c r="E327" s="95"/>
      <c r="F327" s="77"/>
      <c r="G327" s="95"/>
      <c r="H327" s="77"/>
    </row>
    <row r="328" spans="1:8" ht="27" customHeight="1" x14ac:dyDescent="0.3">
      <c r="A328" s="23"/>
      <c r="B328" s="23"/>
      <c r="C328" s="8" t="s">
        <v>215</v>
      </c>
      <c r="D328" s="95"/>
      <c r="E328" s="95"/>
      <c r="F328" s="77"/>
      <c r="G328" s="95"/>
      <c r="H328" s="77"/>
    </row>
    <row r="329" spans="1:8" ht="12.75" customHeight="1" x14ac:dyDescent="0.3">
      <c r="A329" s="23"/>
      <c r="B329" s="23"/>
      <c r="C329" s="9"/>
      <c r="D329" s="114">
        <v>10.199999999999999</v>
      </c>
      <c r="E329" s="114">
        <v>1</v>
      </c>
      <c r="F329" s="78">
        <f>D329*E329</f>
        <v>10.199999999999999</v>
      </c>
      <c r="G329" s="114">
        <v>6.15</v>
      </c>
      <c r="H329" s="78">
        <f>F329*G329</f>
        <v>62.73</v>
      </c>
    </row>
    <row r="330" spans="1:8" ht="12.75" customHeight="1" x14ac:dyDescent="0.3">
      <c r="A330" s="23"/>
      <c r="B330" s="23"/>
      <c r="C330" s="8"/>
      <c r="D330" s="95"/>
      <c r="E330" s="95"/>
      <c r="F330" s="77"/>
      <c r="G330" s="95"/>
      <c r="H330" s="77"/>
    </row>
    <row r="331" spans="1:8" ht="12.75" customHeight="1" x14ac:dyDescent="0.3">
      <c r="A331" s="23" t="s">
        <v>196</v>
      </c>
      <c r="B331" s="23" t="s">
        <v>16</v>
      </c>
      <c r="C331" s="9" t="s">
        <v>106</v>
      </c>
      <c r="D331" s="95"/>
      <c r="E331" s="95"/>
      <c r="F331" s="77"/>
      <c r="G331" s="95"/>
      <c r="H331" s="77"/>
    </row>
    <row r="332" spans="1:8" ht="33.75" customHeight="1" x14ac:dyDescent="0.3">
      <c r="A332" s="23"/>
      <c r="B332" s="23"/>
      <c r="C332" s="8" t="s">
        <v>214</v>
      </c>
      <c r="D332" s="95"/>
      <c r="E332" s="95"/>
      <c r="F332" s="77"/>
      <c r="G332" s="95"/>
      <c r="H332" s="77"/>
    </row>
    <row r="333" spans="1:8" ht="12.75" customHeight="1" x14ac:dyDescent="0.3">
      <c r="A333" s="23"/>
      <c r="B333" s="23"/>
      <c r="C333" s="9"/>
      <c r="D333" s="114">
        <v>6.62</v>
      </c>
      <c r="E333" s="114">
        <v>2.4</v>
      </c>
      <c r="F333" s="78">
        <f>D333*E333</f>
        <v>15.888</v>
      </c>
      <c r="G333" s="114">
        <v>6.15</v>
      </c>
      <c r="H333" s="78">
        <f>F333*G333</f>
        <v>97.711200000000005</v>
      </c>
    </row>
    <row r="334" spans="1:8" ht="12.75" customHeight="1" thickBot="1" x14ac:dyDescent="0.35">
      <c r="D334" s="117"/>
      <c r="E334" s="117"/>
      <c r="F334" s="118"/>
      <c r="G334" s="74" t="s">
        <v>69</v>
      </c>
      <c r="H334" s="74">
        <f>SUM(H326:H333)</f>
        <v>160.44120000000001</v>
      </c>
    </row>
    <row r="335" spans="1:8" ht="12.75" customHeight="1" x14ac:dyDescent="0.3">
      <c r="D335" s="172"/>
      <c r="E335" s="172"/>
      <c r="F335" s="173"/>
      <c r="G335" s="97"/>
      <c r="H335" s="97"/>
    </row>
    <row r="336" spans="1:8" x14ac:dyDescent="0.3">
      <c r="C336" s="12"/>
    </row>
    <row r="337" spans="2:8" x14ac:dyDescent="0.3">
      <c r="C337" s="12"/>
    </row>
    <row r="338" spans="2:8" x14ac:dyDescent="0.3">
      <c r="B338" s="119" t="s">
        <v>226</v>
      </c>
      <c r="C338" s="120"/>
      <c r="D338" s="120"/>
      <c r="E338" s="120"/>
      <c r="F338" s="120"/>
      <c r="G338" s="120"/>
      <c r="H338" s="120"/>
    </row>
    <row r="339" spans="2:8" x14ac:dyDescent="0.3">
      <c r="B339" s="121" t="s">
        <v>227</v>
      </c>
      <c r="C339" s="121"/>
      <c r="D339" s="121"/>
      <c r="E339" s="121"/>
      <c r="F339" s="121"/>
      <c r="G339" s="121"/>
      <c r="H339" s="121"/>
    </row>
    <row r="340" spans="2:8" x14ac:dyDescent="0.3">
      <c r="B340" s="122" t="s">
        <v>6</v>
      </c>
      <c r="C340" s="123" t="str">
        <f>B1</f>
        <v>TREBALLS PREVIS I ENDERROCS</v>
      </c>
      <c r="D340" s="123"/>
      <c r="E340" s="123"/>
      <c r="F340" s="123"/>
      <c r="G340" s="123"/>
      <c r="H340" s="124">
        <f>H66</f>
        <v>2515.0922799999998</v>
      </c>
    </row>
    <row r="341" spans="2:8" x14ac:dyDescent="0.3">
      <c r="B341" s="122" t="s">
        <v>7</v>
      </c>
      <c r="C341" s="123" t="str">
        <f>B69</f>
        <v>TANCAMENTS I DIVISÒRIES</v>
      </c>
      <c r="D341" s="123"/>
      <c r="E341" s="123"/>
      <c r="F341" s="123"/>
      <c r="G341" s="123"/>
      <c r="H341" s="124">
        <f>H102</f>
        <v>1301.5910099999999</v>
      </c>
    </row>
    <row r="342" spans="2:8" x14ac:dyDescent="0.3">
      <c r="B342" s="122" t="s">
        <v>8</v>
      </c>
      <c r="C342" s="123" t="str">
        <f>B105</f>
        <v>ACABATS</v>
      </c>
      <c r="D342" s="123"/>
      <c r="E342" s="123"/>
      <c r="F342" s="123"/>
      <c r="G342" s="123"/>
      <c r="H342" s="124">
        <f>H131</f>
        <v>2473.4867180000001</v>
      </c>
    </row>
    <row r="343" spans="2:8" x14ac:dyDescent="0.3">
      <c r="B343" s="122" t="s">
        <v>9</v>
      </c>
      <c r="C343" s="123" t="str">
        <f>B134</f>
        <v>TANCAMENTS</v>
      </c>
      <c r="D343" s="123"/>
      <c r="E343" s="123"/>
      <c r="F343" s="123"/>
      <c r="G343" s="123"/>
      <c r="H343" s="124">
        <f>H159</f>
        <v>443.36</v>
      </c>
    </row>
    <row r="344" spans="2:8" x14ac:dyDescent="0.3">
      <c r="B344" s="122" t="s">
        <v>10</v>
      </c>
      <c r="C344" s="123" t="str">
        <f>B162</f>
        <v>SANEJAMENT I SUBMINSTRAMENT D'AIGUA</v>
      </c>
      <c r="D344" s="123"/>
      <c r="E344" s="123"/>
      <c r="F344" s="123"/>
      <c r="G344" s="123"/>
      <c r="H344" s="124">
        <f>H185</f>
        <v>921.35</v>
      </c>
    </row>
    <row r="345" spans="2:8" x14ac:dyDescent="0.3">
      <c r="B345" s="122" t="s">
        <v>11</v>
      </c>
      <c r="C345" s="123" t="str">
        <f>B187</f>
        <v>INSTAL·LACIO ELECTRICA</v>
      </c>
      <c r="D345" s="123"/>
      <c r="E345" s="123"/>
      <c r="F345" s="123"/>
      <c r="G345" s="123"/>
      <c r="H345" s="124">
        <f>H246</f>
        <v>1872.422</v>
      </c>
    </row>
    <row r="346" spans="2:8" x14ac:dyDescent="0.3">
      <c r="B346" s="122" t="s">
        <v>31</v>
      </c>
      <c r="C346" s="123" t="str">
        <f>B248</f>
        <v>SANITARIS</v>
      </c>
      <c r="D346" s="123"/>
      <c r="E346" s="123"/>
      <c r="F346" s="123"/>
      <c r="G346" s="123"/>
      <c r="H346" s="124">
        <f>H274</f>
        <v>1285.27</v>
      </c>
    </row>
    <row r="347" spans="2:8" x14ac:dyDescent="0.3">
      <c r="B347" s="122" t="s">
        <v>97</v>
      </c>
      <c r="C347" s="123" t="str">
        <f>B276</f>
        <v>ACCESSORIS</v>
      </c>
      <c r="D347" s="123"/>
      <c r="E347" s="123"/>
      <c r="F347" s="123"/>
      <c r="G347" s="123"/>
      <c r="H347" s="124">
        <f>H322</f>
        <v>700.90000000000009</v>
      </c>
    </row>
    <row r="348" spans="2:8" x14ac:dyDescent="0.3">
      <c r="B348" s="122" t="s">
        <v>98</v>
      </c>
      <c r="C348" s="123" t="str">
        <f>B324</f>
        <v>PINTURA</v>
      </c>
      <c r="D348" s="123"/>
      <c r="E348" s="123"/>
      <c r="F348" s="123"/>
      <c r="G348" s="123"/>
      <c r="H348" s="124">
        <f>H334</f>
        <v>160.44120000000001</v>
      </c>
    </row>
    <row r="349" spans="2:8" x14ac:dyDescent="0.3">
      <c r="B349"/>
      <c r="C349"/>
      <c r="D349" s="169"/>
      <c r="E349" s="169"/>
      <c r="F349" s="169"/>
      <c r="G349" s="169"/>
      <c r="H349" s="169"/>
    </row>
    <row r="350" spans="2:8" ht="17.25" thickBot="1" x14ac:dyDescent="0.35">
      <c r="B350"/>
      <c r="C350" s="1" t="s">
        <v>228</v>
      </c>
      <c r="D350" s="117"/>
      <c r="E350" s="117"/>
      <c r="F350" s="118"/>
      <c r="G350" s="74"/>
      <c r="H350" s="170">
        <f>SUM(H340:H349)</f>
        <v>11673.913208</v>
      </c>
    </row>
    <row r="351" spans="2:8" x14ac:dyDescent="0.3">
      <c r="D351" s="171">
        <v>0.06</v>
      </c>
      <c r="H351" s="124">
        <f>H350*D351</f>
        <v>700.43479247999994</v>
      </c>
    </row>
    <row r="352" spans="2:8" x14ac:dyDescent="0.3">
      <c r="D352" s="171">
        <v>0.13</v>
      </c>
      <c r="H352" s="124">
        <f>H350*D352</f>
        <v>1517.6087170400001</v>
      </c>
    </row>
    <row r="353" spans="3:8" ht="17.25" thickBot="1" x14ac:dyDescent="0.35">
      <c r="C353" s="1" t="s">
        <v>268</v>
      </c>
      <c r="D353" s="117"/>
      <c r="E353" s="117"/>
      <c r="F353" s="118"/>
      <c r="G353" s="74"/>
      <c r="H353" s="170">
        <f>SUM(H350:H352)</f>
        <v>13891.956717520001</v>
      </c>
    </row>
  </sheetData>
  <mergeCells count="10">
    <mergeCell ref="B187:C187"/>
    <mergeCell ref="B248:C248"/>
    <mergeCell ref="B276:C276"/>
    <mergeCell ref="B324:C324"/>
    <mergeCell ref="B1:C1"/>
    <mergeCell ref="D2:E2"/>
    <mergeCell ref="B69:C69"/>
    <mergeCell ref="B105:C105"/>
    <mergeCell ref="B134:C134"/>
    <mergeCell ref="B162:C162"/>
  </mergeCells>
  <pageMargins left="0.7" right="0.7" top="0.75" bottom="0.75" header="0.3" footer="0.3"/>
  <pageSetup paperSize="9" scale="70" orientation="portrait" r:id="rId1"/>
  <rowBreaks count="8" manualBreakCount="8">
    <brk id="68" max="7" man="1"/>
    <brk id="104" max="7" man="1"/>
    <brk id="133" max="7" man="1"/>
    <brk id="161" max="7" man="1"/>
    <brk id="186" max="7" man="1"/>
    <brk id="247" max="7" man="1"/>
    <brk id="275" max="7" man="1"/>
    <brk id="323" max="7"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L335"/>
  <sheetViews>
    <sheetView topLeftCell="A312" zoomScaleNormal="100" workbookViewId="0">
      <selection activeCell="F336" sqref="F336"/>
    </sheetView>
  </sheetViews>
  <sheetFormatPr baseColWidth="10" defaultRowHeight="16.5" x14ac:dyDescent="0.3"/>
  <cols>
    <col min="1" max="1" width="3.7109375" style="60" customWidth="1"/>
    <col min="2" max="2" width="5.5703125" style="62" bestFit="1" customWidth="1"/>
    <col min="3" max="3" width="3.7109375" style="62" bestFit="1" customWidth="1"/>
    <col min="4" max="4" width="70.7109375" style="2" customWidth="1"/>
    <col min="5" max="5" width="6" style="2" bestFit="1" customWidth="1"/>
    <col min="6" max="6" width="5.7109375" style="2" customWidth="1"/>
    <col min="7" max="7" width="5.7109375" style="63" customWidth="1"/>
    <col min="8" max="8" width="8.7109375" style="2" customWidth="1"/>
    <col min="9" max="9" width="8.7109375" style="63" customWidth="1"/>
    <col min="10" max="16384" width="11.42578125" style="2"/>
  </cols>
  <sheetData>
    <row r="2" spans="1:9" s="17" customFormat="1" ht="18" customHeight="1" x14ac:dyDescent="0.25">
      <c r="A2" s="14"/>
      <c r="B2" s="15" t="s">
        <v>6</v>
      </c>
      <c r="C2" s="129" t="s">
        <v>0</v>
      </c>
      <c r="D2" s="129"/>
      <c r="E2" s="16"/>
      <c r="F2" s="16"/>
      <c r="G2" s="16"/>
      <c r="H2" s="16"/>
      <c r="I2" s="16"/>
    </row>
    <row r="3" spans="1:9" s="8" customFormat="1" ht="38.25" customHeight="1" x14ac:dyDescent="0.25">
      <c r="A3" s="18"/>
      <c r="B3" s="19" t="s">
        <v>2</v>
      </c>
      <c r="C3" s="19" t="s">
        <v>3</v>
      </c>
      <c r="D3" s="20" t="s">
        <v>4</v>
      </c>
      <c r="E3" s="128" t="s">
        <v>20</v>
      </c>
      <c r="F3" s="128"/>
      <c r="G3" s="21" t="s">
        <v>69</v>
      </c>
      <c r="H3" s="19" t="s">
        <v>5</v>
      </c>
      <c r="I3" s="21" t="s">
        <v>12</v>
      </c>
    </row>
    <row r="4" spans="1:9" s="8" customFormat="1" ht="12.75" x14ac:dyDescent="0.25">
      <c r="A4" s="18"/>
      <c r="B4" s="22" t="s">
        <v>13</v>
      </c>
      <c r="C4" s="23" t="s">
        <v>23</v>
      </c>
      <c r="D4" s="9" t="s">
        <v>56</v>
      </c>
      <c r="E4" s="81"/>
      <c r="F4" s="81"/>
      <c r="G4" s="79"/>
      <c r="H4" s="81"/>
      <c r="I4" s="79"/>
    </row>
    <row r="5" spans="1:9" s="8" customFormat="1" ht="105.75" customHeight="1" x14ac:dyDescent="0.25">
      <c r="A5" s="18"/>
      <c r="B5" s="22"/>
      <c r="C5" s="23"/>
      <c r="D5" s="3" t="s">
        <v>57</v>
      </c>
      <c r="E5" s="82"/>
      <c r="F5" s="82"/>
      <c r="G5" s="83"/>
      <c r="H5" s="82"/>
      <c r="I5" s="83"/>
    </row>
    <row r="6" spans="1:9" s="8" customFormat="1" ht="12.75" x14ac:dyDescent="0.25">
      <c r="A6" s="18"/>
      <c r="B6" s="22"/>
      <c r="C6" s="23"/>
      <c r="E6" s="84">
        <v>14.4</v>
      </c>
      <c r="F6" s="84">
        <v>1</v>
      </c>
      <c r="G6" s="75">
        <f>E6*F6</f>
        <v>14.4</v>
      </c>
      <c r="H6" s="84">
        <f>125/5</f>
        <v>25</v>
      </c>
      <c r="I6" s="75">
        <f>G6*H6</f>
        <v>360</v>
      </c>
    </row>
    <row r="7" spans="1:9" s="8" customFormat="1" ht="12.75" x14ac:dyDescent="0.25">
      <c r="A7" s="18"/>
      <c r="B7" s="10"/>
      <c r="C7" s="23"/>
      <c r="E7" s="82"/>
      <c r="F7" s="82"/>
      <c r="G7" s="83"/>
      <c r="H7" s="82"/>
      <c r="I7" s="83"/>
    </row>
    <row r="8" spans="1:9" s="8" customFormat="1" ht="12.75" x14ac:dyDescent="0.25">
      <c r="A8" s="18"/>
      <c r="B8" s="22" t="s">
        <v>15</v>
      </c>
      <c r="C8" s="23" t="s">
        <v>16</v>
      </c>
      <c r="D8" s="28" t="s">
        <v>58</v>
      </c>
      <c r="E8" s="81"/>
      <c r="F8" s="81"/>
      <c r="G8" s="79"/>
      <c r="H8" s="81"/>
      <c r="I8" s="79"/>
    </row>
    <row r="9" spans="1:9" s="8" customFormat="1" ht="25.5" x14ac:dyDescent="0.25">
      <c r="A9" s="18"/>
      <c r="B9" s="22"/>
      <c r="C9" s="23"/>
      <c r="D9" s="8" t="s">
        <v>62</v>
      </c>
      <c r="E9" s="82"/>
      <c r="F9" s="82"/>
      <c r="G9" s="83"/>
      <c r="H9" s="82"/>
      <c r="I9" s="83"/>
    </row>
    <row r="10" spans="1:9" s="8" customFormat="1" ht="12.75" x14ac:dyDescent="0.25">
      <c r="A10" s="18"/>
      <c r="B10" s="22"/>
      <c r="C10" s="23"/>
      <c r="E10" s="84">
        <v>3</v>
      </c>
      <c r="F10" s="84">
        <v>1</v>
      </c>
      <c r="G10" s="75">
        <f>E10*F10</f>
        <v>3</v>
      </c>
      <c r="H10" s="84">
        <v>188.37</v>
      </c>
      <c r="I10" s="75">
        <f>G10*H10</f>
        <v>565.11</v>
      </c>
    </row>
    <row r="11" spans="1:9" s="8" customFormat="1" ht="12.75" x14ac:dyDescent="0.25">
      <c r="A11" s="18"/>
      <c r="B11" s="10"/>
      <c r="C11" s="23"/>
      <c r="E11" s="82"/>
      <c r="F11" s="82"/>
      <c r="G11" s="83"/>
      <c r="H11" s="82"/>
      <c r="I11" s="83"/>
    </row>
    <row r="12" spans="1:9" s="7" customFormat="1" ht="12.75" x14ac:dyDescent="0.25">
      <c r="A12" s="29"/>
      <c r="C12" s="30"/>
      <c r="E12" s="85"/>
      <c r="F12" s="85"/>
      <c r="G12" s="86"/>
      <c r="H12" s="85"/>
      <c r="I12" s="86"/>
    </row>
    <row r="13" spans="1:9" s="8" customFormat="1" ht="12.75" x14ac:dyDescent="0.25">
      <c r="A13" s="18"/>
      <c r="B13" s="22" t="s">
        <v>17</v>
      </c>
      <c r="C13" s="23" t="s">
        <v>23</v>
      </c>
      <c r="D13" s="9" t="s">
        <v>14</v>
      </c>
      <c r="E13" s="81"/>
      <c r="F13" s="81"/>
      <c r="G13" s="79"/>
      <c r="H13" s="81"/>
      <c r="I13" s="79"/>
    </row>
    <row r="14" spans="1:9" s="8" customFormat="1" ht="63.75" x14ac:dyDescent="0.25">
      <c r="A14" s="18"/>
      <c r="B14" s="22"/>
      <c r="C14" s="23"/>
      <c r="D14" s="8" t="s">
        <v>113</v>
      </c>
      <c r="E14" s="81"/>
      <c r="F14" s="81"/>
      <c r="G14" s="79"/>
      <c r="H14" s="81"/>
      <c r="I14" s="79"/>
    </row>
    <row r="15" spans="1:9" s="8" customFormat="1" ht="12.75" x14ac:dyDescent="0.25">
      <c r="A15" s="18"/>
      <c r="B15" s="22"/>
      <c r="C15" s="23"/>
      <c r="E15" s="84">
        <v>14.4</v>
      </c>
      <c r="F15" s="84">
        <v>1</v>
      </c>
      <c r="G15" s="75">
        <f>E15*F15</f>
        <v>14.4</v>
      </c>
      <c r="H15" s="84">
        <f>75/5</f>
        <v>15</v>
      </c>
      <c r="I15" s="75">
        <f>G15*H15</f>
        <v>216</v>
      </c>
    </row>
    <row r="16" spans="1:9" s="8" customFormat="1" ht="12.75" x14ac:dyDescent="0.25">
      <c r="A16" s="18"/>
      <c r="B16" s="22"/>
      <c r="C16" s="23"/>
      <c r="E16" s="82"/>
      <c r="F16" s="82"/>
      <c r="G16" s="83"/>
      <c r="H16" s="82"/>
      <c r="I16" s="83"/>
    </row>
    <row r="17" spans="1:9" s="8" customFormat="1" ht="12.75" x14ac:dyDescent="0.25">
      <c r="A17" s="18"/>
      <c r="B17" s="22" t="s">
        <v>19</v>
      </c>
      <c r="C17" s="23" t="s">
        <v>23</v>
      </c>
      <c r="D17" s="9" t="s">
        <v>224</v>
      </c>
      <c r="E17" s="81"/>
      <c r="F17" s="81"/>
      <c r="G17" s="79"/>
      <c r="H17" s="81"/>
      <c r="I17" s="79"/>
    </row>
    <row r="18" spans="1:9" s="8" customFormat="1" ht="51" x14ac:dyDescent="0.25">
      <c r="A18" s="18"/>
      <c r="B18" s="22"/>
      <c r="C18" s="23"/>
      <c r="D18" s="8" t="s">
        <v>63</v>
      </c>
      <c r="E18" s="82"/>
      <c r="F18" s="82"/>
      <c r="G18" s="83"/>
      <c r="H18" s="82"/>
      <c r="I18" s="83"/>
    </row>
    <row r="19" spans="1:9" s="8" customFormat="1" ht="12.75" x14ac:dyDescent="0.25">
      <c r="A19" s="18"/>
      <c r="B19" s="22"/>
      <c r="C19" s="23"/>
      <c r="E19" s="84">
        <v>14.4</v>
      </c>
      <c r="F19" s="84">
        <v>1</v>
      </c>
      <c r="G19" s="75">
        <f>E19*F19</f>
        <v>14.4</v>
      </c>
      <c r="H19" s="84">
        <v>45.7</v>
      </c>
      <c r="I19" s="75">
        <f>G19*H19</f>
        <v>658.08</v>
      </c>
    </row>
    <row r="20" spans="1:9" s="8" customFormat="1" ht="12.75" x14ac:dyDescent="0.25">
      <c r="A20" s="18"/>
      <c r="B20" s="10"/>
      <c r="C20" s="23"/>
      <c r="E20" s="82"/>
      <c r="F20" s="82"/>
      <c r="G20" s="83"/>
      <c r="H20" s="82"/>
      <c r="I20" s="83"/>
    </row>
    <row r="21" spans="1:9" s="8" customFormat="1" ht="12.75" x14ac:dyDescent="0.25">
      <c r="A21" s="18"/>
      <c r="B21" s="22" t="s">
        <v>21</v>
      </c>
      <c r="C21" s="23" t="s">
        <v>23</v>
      </c>
      <c r="D21" s="9" t="s">
        <v>59</v>
      </c>
      <c r="E21" s="81"/>
      <c r="F21" s="81"/>
      <c r="G21" s="79"/>
      <c r="H21" s="81"/>
      <c r="I21" s="79"/>
    </row>
    <row r="22" spans="1:9" s="8" customFormat="1" ht="111" customHeight="1" x14ac:dyDescent="0.25">
      <c r="A22" s="18"/>
      <c r="B22" s="22"/>
      <c r="C22" s="23"/>
      <c r="D22" s="10" t="s">
        <v>64</v>
      </c>
      <c r="E22" s="82"/>
      <c r="F22" s="82"/>
      <c r="G22" s="83"/>
      <c r="H22" s="82"/>
      <c r="I22" s="83"/>
    </row>
    <row r="23" spans="1:9" s="8" customFormat="1" ht="12.75" x14ac:dyDescent="0.25">
      <c r="A23" s="18"/>
      <c r="B23" s="22"/>
      <c r="C23" s="23"/>
      <c r="D23" s="7"/>
      <c r="E23" s="84">
        <v>14.4</v>
      </c>
      <c r="F23" s="84">
        <v>1</v>
      </c>
      <c r="G23" s="75">
        <f>E23*F23</f>
        <v>14.4</v>
      </c>
      <c r="H23" s="84">
        <v>31.45</v>
      </c>
      <c r="I23" s="75">
        <f>G23*H23</f>
        <v>452.88</v>
      </c>
    </row>
    <row r="24" spans="1:9" s="8" customFormat="1" ht="12.75" x14ac:dyDescent="0.25">
      <c r="A24" s="18"/>
      <c r="B24" s="22"/>
      <c r="C24" s="23"/>
      <c r="E24" s="82"/>
      <c r="F24" s="82"/>
      <c r="G24" s="83"/>
      <c r="H24" s="82"/>
      <c r="I24" s="83"/>
    </row>
    <row r="25" spans="1:9" s="8" customFormat="1" ht="12.75" x14ac:dyDescent="0.25">
      <c r="A25" s="18"/>
      <c r="B25" s="22" t="s">
        <v>22</v>
      </c>
      <c r="C25" s="23" t="s">
        <v>217</v>
      </c>
      <c r="D25" s="9" t="s">
        <v>18</v>
      </c>
      <c r="E25" s="81"/>
      <c r="F25" s="81"/>
      <c r="G25" s="79"/>
      <c r="H25" s="81"/>
      <c r="I25" s="79"/>
    </row>
    <row r="26" spans="1:9" s="8" customFormat="1" ht="25.5" x14ac:dyDescent="0.25">
      <c r="A26" s="18"/>
      <c r="B26" s="22"/>
      <c r="C26" s="23"/>
      <c r="D26" s="8" t="s">
        <v>116</v>
      </c>
      <c r="E26" s="82"/>
      <c r="F26" s="82"/>
      <c r="G26" s="83"/>
      <c r="H26" s="82"/>
      <c r="I26" s="83"/>
    </row>
    <row r="27" spans="1:9" s="8" customFormat="1" ht="12.75" x14ac:dyDescent="0.25">
      <c r="A27" s="18"/>
      <c r="B27" s="22"/>
      <c r="C27" s="23"/>
      <c r="E27" s="84">
        <v>6</v>
      </c>
      <c r="F27" s="84">
        <v>1</v>
      </c>
      <c r="G27" s="75">
        <f>E27*F27</f>
        <v>6</v>
      </c>
      <c r="H27" s="84">
        <v>14.29</v>
      </c>
      <c r="I27" s="75">
        <f>G27*H27</f>
        <v>85.74</v>
      </c>
    </row>
    <row r="28" spans="1:9" s="8" customFormat="1" ht="12" customHeight="1" x14ac:dyDescent="0.25">
      <c r="A28" s="18"/>
      <c r="B28" s="22"/>
      <c r="C28" s="23"/>
      <c r="E28" s="82"/>
      <c r="F28" s="82"/>
      <c r="G28" s="83"/>
      <c r="H28" s="82"/>
      <c r="I28" s="83"/>
    </row>
    <row r="29" spans="1:9" s="10" customFormat="1" ht="12.75" x14ac:dyDescent="0.25">
      <c r="A29" s="31"/>
      <c r="B29" s="22" t="s">
        <v>24</v>
      </c>
      <c r="C29" s="22" t="s">
        <v>23</v>
      </c>
      <c r="D29" s="28" t="s">
        <v>72</v>
      </c>
      <c r="E29" s="87"/>
      <c r="F29" s="87"/>
      <c r="G29" s="88"/>
      <c r="H29" s="87"/>
      <c r="I29" s="88"/>
    </row>
    <row r="30" spans="1:9" s="10" customFormat="1" ht="25.5" x14ac:dyDescent="0.25">
      <c r="A30" s="31"/>
      <c r="B30" s="22"/>
      <c r="C30" s="22"/>
      <c r="D30" s="10" t="s">
        <v>74</v>
      </c>
      <c r="E30" s="89"/>
      <c r="F30" s="89"/>
      <c r="G30" s="90"/>
      <c r="H30" s="89"/>
      <c r="I30" s="90"/>
    </row>
    <row r="31" spans="1:9" s="10" customFormat="1" ht="12.75" x14ac:dyDescent="0.25">
      <c r="A31" s="31"/>
      <c r="B31" s="22"/>
      <c r="C31" s="22"/>
      <c r="D31" s="7"/>
      <c r="E31" s="84">
        <v>14.4</v>
      </c>
      <c r="F31" s="84">
        <v>1</v>
      </c>
      <c r="G31" s="75">
        <f>E31*F31</f>
        <v>14.4</v>
      </c>
      <c r="H31" s="84">
        <v>8.08</v>
      </c>
      <c r="I31" s="75">
        <f>G31*H31</f>
        <v>116.352</v>
      </c>
    </row>
    <row r="32" spans="1:9" s="10" customFormat="1" ht="12.75" x14ac:dyDescent="0.25">
      <c r="A32" s="31"/>
      <c r="B32" s="22"/>
      <c r="C32" s="22"/>
      <c r="E32" s="87"/>
      <c r="F32" s="87"/>
      <c r="G32" s="88"/>
      <c r="H32" s="87"/>
      <c r="I32" s="88"/>
    </row>
    <row r="33" spans="1:9" s="10" customFormat="1" ht="12.75" x14ac:dyDescent="0.25">
      <c r="A33" s="31"/>
      <c r="B33" s="22" t="s">
        <v>25</v>
      </c>
      <c r="C33" s="22" t="s">
        <v>23</v>
      </c>
      <c r="D33" s="28" t="s">
        <v>73</v>
      </c>
      <c r="E33" s="87"/>
      <c r="F33" s="87"/>
      <c r="G33" s="88"/>
      <c r="H33" s="87"/>
      <c r="I33" s="88"/>
    </row>
    <row r="34" spans="1:9" s="10" customFormat="1" ht="45" customHeight="1" x14ac:dyDescent="0.25">
      <c r="A34" s="31"/>
      <c r="B34" s="22"/>
      <c r="C34" s="22"/>
      <c r="D34" s="10" t="s">
        <v>115</v>
      </c>
      <c r="E34" s="89"/>
      <c r="F34" s="89"/>
      <c r="G34" s="90"/>
      <c r="H34" s="89"/>
      <c r="I34" s="90"/>
    </row>
    <row r="35" spans="1:9" s="10" customFormat="1" ht="12.75" x14ac:dyDescent="0.25">
      <c r="A35" s="31"/>
      <c r="B35" s="22"/>
      <c r="C35" s="22"/>
      <c r="E35" s="84">
        <v>15.12</v>
      </c>
      <c r="F35" s="84">
        <v>2.2999999999999998</v>
      </c>
      <c r="G35" s="75">
        <f>E35*F35</f>
        <v>34.775999999999996</v>
      </c>
      <c r="H35" s="84">
        <v>9.3000000000000007</v>
      </c>
      <c r="I35" s="75">
        <f>G35*H35</f>
        <v>323.41679999999997</v>
      </c>
    </row>
    <row r="36" spans="1:9" s="8" customFormat="1" ht="12" customHeight="1" x14ac:dyDescent="0.25">
      <c r="A36" s="18"/>
      <c r="B36" s="22"/>
      <c r="C36" s="23"/>
      <c r="E36" s="82"/>
      <c r="F36" s="82"/>
      <c r="G36" s="83"/>
      <c r="H36" s="82"/>
      <c r="I36" s="83"/>
    </row>
    <row r="37" spans="1:9" s="10" customFormat="1" ht="12.75" x14ac:dyDescent="0.25">
      <c r="A37" s="31"/>
      <c r="B37" s="22" t="s">
        <v>26</v>
      </c>
      <c r="C37" s="22" t="s">
        <v>23</v>
      </c>
      <c r="D37" s="28" t="s">
        <v>87</v>
      </c>
      <c r="E37" s="87"/>
      <c r="F37" s="87"/>
      <c r="G37" s="88"/>
      <c r="H37" s="87"/>
      <c r="I37" s="88"/>
    </row>
    <row r="38" spans="1:9" s="10" customFormat="1" ht="96.75" customHeight="1" x14ac:dyDescent="0.25">
      <c r="A38" s="31"/>
      <c r="B38" s="22"/>
      <c r="C38" s="22"/>
      <c r="D38" s="10" t="s">
        <v>114</v>
      </c>
      <c r="E38" s="89"/>
      <c r="F38" s="89"/>
      <c r="G38" s="90"/>
      <c r="H38" s="89"/>
      <c r="I38" s="90"/>
    </row>
    <row r="39" spans="1:9" s="10" customFormat="1" ht="12.75" customHeight="1" x14ac:dyDescent="0.25">
      <c r="A39" s="31"/>
      <c r="B39" s="22"/>
      <c r="C39" s="22"/>
      <c r="D39" s="13" t="s">
        <v>117</v>
      </c>
      <c r="E39" s="89">
        <v>8.5</v>
      </c>
      <c r="F39" s="89">
        <v>2.2999999999999998</v>
      </c>
      <c r="G39" s="79">
        <f>E39*F39</f>
        <v>19.549999999999997</v>
      </c>
      <c r="H39" s="89">
        <v>5.86</v>
      </c>
      <c r="I39" s="79">
        <f>G39*H39</f>
        <v>114.56299999999999</v>
      </c>
    </row>
    <row r="40" spans="1:9" s="10" customFormat="1" ht="12.75" customHeight="1" x14ac:dyDescent="0.25">
      <c r="A40" s="31"/>
      <c r="B40" s="22"/>
      <c r="C40" s="22"/>
      <c r="D40" s="13" t="s">
        <v>118</v>
      </c>
      <c r="E40" s="89">
        <v>0</v>
      </c>
      <c r="F40" s="89">
        <v>0</v>
      </c>
      <c r="G40" s="79">
        <f t="shared" ref="G40:G42" si="0">E40*F40</f>
        <v>0</v>
      </c>
      <c r="H40" s="89">
        <v>7.07</v>
      </c>
      <c r="I40" s="79">
        <f t="shared" ref="I40:I42" si="1">G40*H40</f>
        <v>0</v>
      </c>
    </row>
    <row r="41" spans="1:9" s="10" customFormat="1" ht="12.75" customHeight="1" x14ac:dyDescent="0.25">
      <c r="A41" s="31"/>
      <c r="B41" s="22"/>
      <c r="C41" s="22"/>
      <c r="D41" s="13" t="s">
        <v>119</v>
      </c>
      <c r="E41" s="89">
        <v>0</v>
      </c>
      <c r="F41" s="89">
        <v>0</v>
      </c>
      <c r="G41" s="79">
        <f t="shared" si="0"/>
        <v>0</v>
      </c>
      <c r="H41" s="89">
        <v>10.1</v>
      </c>
      <c r="I41" s="79">
        <f t="shared" si="1"/>
        <v>0</v>
      </c>
    </row>
    <row r="42" spans="1:9" s="10" customFormat="1" ht="12.75" customHeight="1" x14ac:dyDescent="0.25">
      <c r="A42" s="31"/>
      <c r="B42" s="22"/>
      <c r="C42" s="22"/>
      <c r="D42" s="13" t="s">
        <v>120</v>
      </c>
      <c r="E42" s="89">
        <v>0</v>
      </c>
      <c r="F42" s="89">
        <v>0</v>
      </c>
      <c r="G42" s="79">
        <f t="shared" si="0"/>
        <v>0</v>
      </c>
      <c r="H42" s="89">
        <v>11.09</v>
      </c>
      <c r="I42" s="79">
        <f t="shared" si="1"/>
        <v>0</v>
      </c>
    </row>
    <row r="43" spans="1:9" s="10" customFormat="1" ht="12.75" x14ac:dyDescent="0.25">
      <c r="A43" s="31"/>
      <c r="B43" s="22"/>
      <c r="C43" s="22"/>
      <c r="D43" s="7"/>
      <c r="E43" s="84"/>
      <c r="F43" s="84"/>
      <c r="G43" s="75"/>
      <c r="H43" s="84"/>
      <c r="I43" s="75">
        <f>I39+I40+I41+I42</f>
        <v>114.56299999999999</v>
      </c>
    </row>
    <row r="44" spans="1:9" s="8" customFormat="1" ht="12" customHeight="1" x14ac:dyDescent="0.25">
      <c r="A44" s="18"/>
      <c r="B44" s="22"/>
      <c r="C44" s="23"/>
      <c r="E44" s="82"/>
      <c r="F44" s="82"/>
      <c r="G44" s="83"/>
      <c r="H44" s="82"/>
      <c r="I44" s="83"/>
    </row>
    <row r="45" spans="1:9" s="10" customFormat="1" ht="12.75" x14ac:dyDescent="0.25">
      <c r="A45" s="31"/>
      <c r="B45" s="22" t="s">
        <v>48</v>
      </c>
      <c r="C45" s="22" t="s">
        <v>23</v>
      </c>
      <c r="D45" s="28" t="s">
        <v>88</v>
      </c>
      <c r="E45" s="87"/>
      <c r="F45" s="87"/>
      <c r="G45" s="88"/>
      <c r="H45" s="87"/>
      <c r="I45" s="88"/>
    </row>
    <row r="46" spans="1:9" s="10" customFormat="1" ht="25.5" x14ac:dyDescent="0.25">
      <c r="A46" s="31"/>
      <c r="B46" s="22"/>
      <c r="C46" s="22"/>
      <c r="D46" s="10" t="s">
        <v>121</v>
      </c>
      <c r="E46" s="89"/>
      <c r="F46" s="89"/>
      <c r="G46" s="90"/>
      <c r="H46" s="89"/>
      <c r="I46" s="90"/>
    </row>
    <row r="47" spans="1:9" s="10" customFormat="1" ht="12.75" x14ac:dyDescent="0.25">
      <c r="A47" s="31"/>
      <c r="B47" s="22"/>
      <c r="C47" s="22"/>
      <c r="E47" s="84">
        <v>3.42</v>
      </c>
      <c r="F47" s="84">
        <v>1</v>
      </c>
      <c r="G47" s="75">
        <f>E47*F47</f>
        <v>3.42</v>
      </c>
      <c r="H47" s="84">
        <v>12.17</v>
      </c>
      <c r="I47" s="75">
        <f>G47*H47</f>
        <v>41.621400000000001</v>
      </c>
    </row>
    <row r="48" spans="1:9" s="8" customFormat="1" ht="12" customHeight="1" x14ac:dyDescent="0.25">
      <c r="A48" s="18"/>
      <c r="B48" s="22"/>
      <c r="C48" s="23"/>
      <c r="E48" s="82"/>
      <c r="F48" s="82"/>
      <c r="G48" s="83"/>
      <c r="H48" s="82"/>
      <c r="I48" s="83"/>
    </row>
    <row r="49" spans="1:9" s="8" customFormat="1" ht="12.75" x14ac:dyDescent="0.25">
      <c r="A49" s="18"/>
      <c r="B49" s="22" t="s">
        <v>108</v>
      </c>
      <c r="C49" s="22" t="s">
        <v>217</v>
      </c>
      <c r="D49" s="28" t="s">
        <v>92</v>
      </c>
      <c r="E49" s="87"/>
      <c r="F49" s="87"/>
      <c r="G49" s="88"/>
      <c r="H49" s="87"/>
      <c r="I49" s="88"/>
    </row>
    <row r="50" spans="1:9" s="8" customFormat="1" ht="89.25" x14ac:dyDescent="0.25">
      <c r="A50" s="18"/>
      <c r="B50" s="22"/>
      <c r="C50" s="22"/>
      <c r="D50" s="10" t="s">
        <v>122</v>
      </c>
      <c r="E50" s="89"/>
      <c r="F50" s="89"/>
      <c r="G50" s="90"/>
      <c r="H50" s="89"/>
      <c r="I50" s="90"/>
    </row>
    <row r="51" spans="1:9" s="8" customFormat="1" ht="12.75" x14ac:dyDescent="0.25">
      <c r="A51" s="18"/>
      <c r="B51" s="22"/>
      <c r="C51" s="22"/>
      <c r="D51" s="10"/>
      <c r="E51" s="84">
        <v>5</v>
      </c>
      <c r="F51" s="84">
        <v>1</v>
      </c>
      <c r="G51" s="75">
        <f>E51*F51</f>
        <v>5</v>
      </c>
      <c r="H51" s="84">
        <v>10.1</v>
      </c>
      <c r="I51" s="75">
        <f>G51*H51</f>
        <v>50.5</v>
      </c>
    </row>
    <row r="52" spans="1:9" s="17" customFormat="1" ht="18" customHeight="1" x14ac:dyDescent="0.25">
      <c r="A52" s="14"/>
      <c r="B52" s="22"/>
      <c r="C52" s="22"/>
      <c r="D52" s="10"/>
      <c r="E52" s="81"/>
      <c r="F52" s="81"/>
      <c r="G52" s="79"/>
      <c r="H52" s="81"/>
      <c r="I52" s="79"/>
    </row>
    <row r="53" spans="1:9" s="32" customFormat="1" ht="12" customHeight="1" x14ac:dyDescent="0.25">
      <c r="A53" s="18"/>
      <c r="B53" s="22" t="s">
        <v>109</v>
      </c>
      <c r="C53" s="22" t="s">
        <v>217</v>
      </c>
      <c r="D53" s="28" t="s">
        <v>90</v>
      </c>
      <c r="E53" s="87"/>
      <c r="F53" s="87"/>
      <c r="G53" s="88"/>
      <c r="H53" s="87"/>
      <c r="I53" s="88"/>
    </row>
    <row r="54" spans="1:9" s="8" customFormat="1" ht="25.5" x14ac:dyDescent="0.25">
      <c r="A54" s="18"/>
      <c r="B54" s="22"/>
      <c r="C54" s="22"/>
      <c r="D54" s="10" t="s">
        <v>91</v>
      </c>
      <c r="E54" s="89"/>
      <c r="F54" s="89"/>
      <c r="G54" s="90"/>
      <c r="H54" s="89"/>
      <c r="I54" s="90"/>
    </row>
    <row r="55" spans="1:9" s="8" customFormat="1" ht="12.75" x14ac:dyDescent="0.25">
      <c r="A55" s="18"/>
      <c r="B55" s="22"/>
      <c r="C55" s="22"/>
      <c r="D55" s="10"/>
      <c r="E55" s="84">
        <v>0</v>
      </c>
      <c r="F55" s="84">
        <v>0</v>
      </c>
      <c r="G55" s="75">
        <v>0</v>
      </c>
      <c r="H55" s="84">
        <v>6.97</v>
      </c>
      <c r="I55" s="75">
        <f>G55*H55</f>
        <v>0</v>
      </c>
    </row>
    <row r="56" spans="1:9" s="8" customFormat="1" ht="12.75" x14ac:dyDescent="0.25">
      <c r="A56" s="18"/>
      <c r="B56" s="22"/>
      <c r="C56" s="22"/>
      <c r="D56" s="10"/>
      <c r="E56" s="81"/>
      <c r="F56" s="81"/>
      <c r="G56" s="79"/>
      <c r="H56" s="81"/>
      <c r="I56" s="79"/>
    </row>
    <row r="57" spans="1:9" s="8" customFormat="1" ht="12.75" x14ac:dyDescent="0.25">
      <c r="A57" s="18"/>
      <c r="B57" s="22" t="s">
        <v>110</v>
      </c>
      <c r="C57" s="22" t="s">
        <v>23</v>
      </c>
      <c r="D57" s="28" t="s">
        <v>89</v>
      </c>
      <c r="E57" s="87"/>
      <c r="F57" s="87"/>
      <c r="G57" s="88"/>
      <c r="H57" s="87"/>
      <c r="I57" s="88"/>
    </row>
    <row r="58" spans="1:9" s="8" customFormat="1" ht="63.75" x14ac:dyDescent="0.25">
      <c r="A58" s="18"/>
      <c r="B58" s="22"/>
      <c r="C58" s="22"/>
      <c r="D58" s="10" t="s">
        <v>123</v>
      </c>
      <c r="E58" s="89"/>
      <c r="F58" s="89"/>
      <c r="G58" s="90"/>
      <c r="H58" s="89"/>
      <c r="I58" s="90"/>
    </row>
    <row r="59" spans="1:9" s="8" customFormat="1" ht="12.75" x14ac:dyDescent="0.25">
      <c r="A59" s="18"/>
      <c r="B59" s="22"/>
      <c r="C59" s="22"/>
      <c r="D59" s="10"/>
      <c r="E59" s="84">
        <v>0</v>
      </c>
      <c r="F59" s="84">
        <v>0</v>
      </c>
      <c r="G59" s="75">
        <f>E59*F59</f>
        <v>0</v>
      </c>
      <c r="H59" s="84">
        <v>6.47</v>
      </c>
      <c r="I59" s="75">
        <f>G59*H59</f>
        <v>0</v>
      </c>
    </row>
    <row r="60" spans="1:9" s="10" customFormat="1" ht="12.75" x14ac:dyDescent="0.25">
      <c r="A60" s="31"/>
      <c r="B60" s="22" t="s">
        <v>125</v>
      </c>
      <c r="C60" s="22" t="s">
        <v>217</v>
      </c>
      <c r="D60" s="28" t="s">
        <v>85</v>
      </c>
      <c r="E60" s="87"/>
      <c r="F60" s="87"/>
      <c r="G60" s="88"/>
      <c r="H60" s="87"/>
      <c r="I60" s="88"/>
    </row>
    <row r="61" spans="1:9" s="10" customFormat="1" ht="25.5" x14ac:dyDescent="0.25">
      <c r="A61" s="31"/>
      <c r="B61" s="22"/>
      <c r="C61" s="22"/>
      <c r="D61" s="10" t="s">
        <v>124</v>
      </c>
      <c r="E61" s="89"/>
      <c r="F61" s="89"/>
      <c r="G61" s="90"/>
      <c r="H61" s="89"/>
      <c r="I61" s="90"/>
    </row>
    <row r="62" spans="1:9" s="10" customFormat="1" ht="12.75" x14ac:dyDescent="0.25">
      <c r="A62" s="31"/>
      <c r="B62" s="22"/>
      <c r="C62" s="22"/>
      <c r="E62" s="84">
        <v>0</v>
      </c>
      <c r="F62" s="84">
        <v>0</v>
      </c>
      <c r="G62" s="75">
        <f>E62*F62</f>
        <v>0</v>
      </c>
      <c r="H62" s="84">
        <v>92.95</v>
      </c>
      <c r="I62" s="75">
        <f>G62*H62</f>
        <v>0</v>
      </c>
    </row>
    <row r="63" spans="1:9" s="8" customFormat="1" ht="12" customHeight="1" x14ac:dyDescent="0.25">
      <c r="A63" s="18"/>
      <c r="B63" s="22"/>
      <c r="C63" s="23"/>
      <c r="E63" s="82"/>
      <c r="F63" s="82"/>
      <c r="G63" s="83"/>
      <c r="H63" s="82"/>
      <c r="I63" s="83"/>
    </row>
    <row r="64" spans="1:9" s="10" customFormat="1" ht="12.75" x14ac:dyDescent="0.25">
      <c r="A64" s="31"/>
      <c r="B64" s="22" t="s">
        <v>127</v>
      </c>
      <c r="C64" s="22" t="s">
        <v>217</v>
      </c>
      <c r="D64" s="28" t="s">
        <v>111</v>
      </c>
      <c r="E64" s="87"/>
      <c r="F64" s="87"/>
      <c r="G64" s="88"/>
      <c r="H64" s="87"/>
      <c r="I64" s="88"/>
    </row>
    <row r="65" spans="1:9" s="10" customFormat="1" ht="144.75" customHeight="1" x14ac:dyDescent="0.25">
      <c r="A65" s="31"/>
      <c r="B65" s="22"/>
      <c r="C65" s="22"/>
      <c r="D65" s="10" t="s">
        <v>126</v>
      </c>
      <c r="E65" s="89"/>
      <c r="F65" s="89"/>
      <c r="G65" s="90"/>
      <c r="H65" s="89"/>
      <c r="I65" s="90"/>
    </row>
    <row r="66" spans="1:9" s="10" customFormat="1" ht="12.75" x14ac:dyDescent="0.25">
      <c r="A66" s="31"/>
      <c r="B66" s="22"/>
      <c r="C66" s="22"/>
      <c r="E66" s="84">
        <v>0</v>
      </c>
      <c r="F66" s="84">
        <v>0</v>
      </c>
      <c r="G66" s="75">
        <f>E66*F66</f>
        <v>0</v>
      </c>
      <c r="H66" s="84">
        <v>478.4</v>
      </c>
      <c r="I66" s="75">
        <f>G66*H66</f>
        <v>0</v>
      </c>
    </row>
    <row r="67" spans="1:9" s="8" customFormat="1" ht="13.5" thickBot="1" x14ac:dyDescent="0.3">
      <c r="A67" s="18"/>
      <c r="B67" s="22"/>
      <c r="C67" s="23"/>
      <c r="E67" s="91"/>
      <c r="F67" s="91"/>
      <c r="G67" s="74"/>
      <c r="H67" s="74" t="s">
        <v>69</v>
      </c>
      <c r="I67" s="74">
        <f>SUM(I4:I66)</f>
        <v>3098.8262</v>
      </c>
    </row>
    <row r="68" spans="1:9" s="8" customFormat="1" ht="12" customHeight="1" x14ac:dyDescent="0.25">
      <c r="A68" s="18"/>
      <c r="B68" s="22"/>
      <c r="C68" s="23"/>
      <c r="E68" s="81"/>
      <c r="F68" s="81"/>
      <c r="G68" s="79"/>
      <c r="H68" s="79"/>
      <c r="I68" s="79"/>
    </row>
    <row r="69" spans="1:9" s="8" customFormat="1" ht="12.75" x14ac:dyDescent="0.25">
      <c r="A69" s="18"/>
      <c r="B69" s="22"/>
      <c r="C69" s="23"/>
      <c r="E69" s="81"/>
      <c r="F69" s="81"/>
      <c r="G69" s="79"/>
      <c r="H69" s="79"/>
      <c r="I69" s="79"/>
    </row>
    <row r="70" spans="1:9" s="8" customFormat="1" ht="15.75" x14ac:dyDescent="0.25">
      <c r="A70" s="18"/>
      <c r="B70" s="15" t="s">
        <v>7</v>
      </c>
      <c r="C70" s="127" t="s">
        <v>94</v>
      </c>
      <c r="D70" s="127"/>
      <c r="E70" s="92"/>
      <c r="F70" s="92"/>
      <c r="G70" s="92"/>
      <c r="H70" s="92"/>
      <c r="I70" s="92"/>
    </row>
    <row r="71" spans="1:9" s="8" customFormat="1" ht="38.25" x14ac:dyDescent="0.25">
      <c r="A71" s="18"/>
      <c r="B71" s="19" t="s">
        <v>2</v>
      </c>
      <c r="C71" s="19" t="s">
        <v>3</v>
      </c>
      <c r="D71" s="20" t="s">
        <v>4</v>
      </c>
      <c r="E71" s="93" t="s">
        <v>20</v>
      </c>
      <c r="F71" s="93"/>
      <c r="G71" s="94"/>
      <c r="H71" s="93" t="s">
        <v>5</v>
      </c>
      <c r="I71" s="94" t="s">
        <v>12</v>
      </c>
    </row>
    <row r="72" spans="1:9" s="8" customFormat="1" ht="12.75" x14ac:dyDescent="0.25">
      <c r="A72" s="18"/>
      <c r="B72" s="23" t="s">
        <v>27</v>
      </c>
      <c r="C72" s="23" t="s">
        <v>23</v>
      </c>
      <c r="D72" s="9" t="s">
        <v>95</v>
      </c>
      <c r="E72" s="95"/>
      <c r="F72" s="95"/>
      <c r="G72" s="77"/>
      <c r="H72" s="95"/>
      <c r="I72" s="77"/>
    </row>
    <row r="73" spans="1:9" s="8" customFormat="1" ht="165.75" x14ac:dyDescent="0.25">
      <c r="A73" s="18"/>
      <c r="B73" s="23"/>
      <c r="C73" s="23"/>
      <c r="D73" s="8" t="s">
        <v>128</v>
      </c>
      <c r="E73" s="95"/>
      <c r="F73" s="95"/>
      <c r="G73" s="77"/>
      <c r="H73" s="95"/>
      <c r="I73" s="77"/>
    </row>
    <row r="74" spans="1:9" s="8" customFormat="1" ht="12.75" x14ac:dyDescent="0.25">
      <c r="A74" s="18"/>
      <c r="B74" s="23"/>
      <c r="C74" s="23"/>
      <c r="D74" s="7"/>
      <c r="E74" s="84">
        <v>3.8</v>
      </c>
      <c r="F74" s="84">
        <v>2.5</v>
      </c>
      <c r="G74" s="75">
        <f>E74*F74</f>
        <v>9.5</v>
      </c>
      <c r="H74" s="84">
        <v>42.49</v>
      </c>
      <c r="I74" s="75">
        <f>G74*H74</f>
        <v>403.65500000000003</v>
      </c>
    </row>
    <row r="75" spans="1:9" s="8" customFormat="1" ht="12.75" x14ac:dyDescent="0.25">
      <c r="A75" s="18"/>
      <c r="B75" s="23"/>
      <c r="C75" s="23"/>
      <c r="D75" s="7"/>
      <c r="E75" s="81"/>
      <c r="F75" s="81"/>
      <c r="G75" s="79"/>
      <c r="H75" s="81"/>
      <c r="I75" s="79"/>
    </row>
    <row r="76" spans="1:9" s="32" customFormat="1" ht="12" customHeight="1" x14ac:dyDescent="0.25">
      <c r="A76" s="18"/>
      <c r="B76" s="23" t="s">
        <v>28</v>
      </c>
      <c r="C76" s="23" t="s">
        <v>23</v>
      </c>
      <c r="D76" s="9" t="s">
        <v>143</v>
      </c>
      <c r="E76" s="95"/>
      <c r="F76" s="95"/>
      <c r="G76" s="77"/>
      <c r="H76" s="95"/>
      <c r="I76" s="77"/>
    </row>
    <row r="77" spans="1:9" s="35" customFormat="1" ht="66.75" customHeight="1" x14ac:dyDescent="0.25">
      <c r="A77" s="18"/>
      <c r="B77" s="23"/>
      <c r="C77" s="23"/>
      <c r="D77" s="8" t="s">
        <v>131</v>
      </c>
      <c r="E77" s="95"/>
      <c r="F77" s="95"/>
      <c r="G77" s="77"/>
      <c r="H77" s="95"/>
      <c r="I77" s="77"/>
    </row>
    <row r="78" spans="1:9" s="8" customFormat="1" ht="12.75" x14ac:dyDescent="0.25">
      <c r="A78" s="18"/>
      <c r="B78" s="23"/>
      <c r="C78" s="23"/>
      <c r="D78" s="9"/>
      <c r="E78" s="84">
        <v>0.9</v>
      </c>
      <c r="F78" s="84">
        <v>2</v>
      </c>
      <c r="G78" s="75">
        <f>E78*F78</f>
        <v>1.8</v>
      </c>
      <c r="H78" s="84">
        <v>24.51</v>
      </c>
      <c r="I78" s="75">
        <f>G78*H78</f>
        <v>44.118000000000002</v>
      </c>
    </row>
    <row r="79" spans="1:9" s="8" customFormat="1" ht="12.75" x14ac:dyDescent="0.25">
      <c r="A79" s="18"/>
      <c r="B79" s="23"/>
      <c r="C79" s="23"/>
      <c r="D79" s="9"/>
      <c r="E79" s="95"/>
      <c r="F79" s="95"/>
      <c r="G79" s="77"/>
      <c r="H79" s="95"/>
      <c r="I79" s="77"/>
    </row>
    <row r="80" spans="1:9" s="32" customFormat="1" ht="12" customHeight="1" x14ac:dyDescent="0.25">
      <c r="A80" s="18"/>
      <c r="B80" s="23" t="s">
        <v>47</v>
      </c>
      <c r="C80" s="23" t="s">
        <v>23</v>
      </c>
      <c r="D80" s="9" t="s">
        <v>129</v>
      </c>
      <c r="E80" s="95"/>
      <c r="F80" s="95"/>
      <c r="G80" s="77"/>
      <c r="H80" s="95"/>
      <c r="I80" s="77"/>
    </row>
    <row r="81" spans="1:9" s="35" customFormat="1" ht="78" customHeight="1" x14ac:dyDescent="0.25">
      <c r="A81" s="18"/>
      <c r="B81" s="23"/>
      <c r="C81" s="23"/>
      <c r="D81" s="8" t="s">
        <v>139</v>
      </c>
      <c r="E81" s="95"/>
      <c r="F81" s="95"/>
      <c r="G81" s="77"/>
      <c r="H81" s="95"/>
      <c r="I81" s="77"/>
    </row>
    <row r="82" spans="1:9" s="8" customFormat="1" ht="12.75" x14ac:dyDescent="0.25">
      <c r="A82" s="18"/>
      <c r="B82" s="23"/>
      <c r="C82" s="23"/>
      <c r="D82" s="9"/>
      <c r="E82" s="84">
        <v>0</v>
      </c>
      <c r="F82" s="84">
        <v>0</v>
      </c>
      <c r="G82" s="75">
        <f>E82*F82</f>
        <v>0</v>
      </c>
      <c r="H82" s="84">
        <v>101.6</v>
      </c>
      <c r="I82" s="75">
        <f>G82*H82</f>
        <v>0</v>
      </c>
    </row>
    <row r="83" spans="1:9" s="8" customFormat="1" ht="12.75" x14ac:dyDescent="0.25">
      <c r="A83" s="18"/>
      <c r="B83" s="23"/>
      <c r="C83" s="23"/>
      <c r="D83" s="9"/>
      <c r="E83" s="95"/>
      <c r="F83" s="95"/>
      <c r="G83" s="77"/>
      <c r="H83" s="95"/>
      <c r="I83" s="77"/>
    </row>
    <row r="84" spans="1:9" s="32" customFormat="1" ht="12" customHeight="1" x14ac:dyDescent="0.25">
      <c r="A84" s="18"/>
      <c r="B84" s="23" t="s">
        <v>134</v>
      </c>
      <c r="C84" s="23" t="s">
        <v>23</v>
      </c>
      <c r="D84" s="9" t="s">
        <v>99</v>
      </c>
      <c r="E84" s="95"/>
      <c r="F84" s="95"/>
      <c r="G84" s="77"/>
      <c r="H84" s="95"/>
      <c r="I84" s="77"/>
    </row>
    <row r="85" spans="1:9" s="35" customFormat="1" ht="57.75" customHeight="1" x14ac:dyDescent="0.25">
      <c r="A85" s="18"/>
      <c r="B85" s="23"/>
      <c r="C85" s="23"/>
      <c r="D85" s="8" t="s">
        <v>132</v>
      </c>
      <c r="E85" s="95"/>
      <c r="F85" s="95"/>
      <c r="G85" s="77"/>
      <c r="H85" s="95"/>
      <c r="I85" s="77"/>
    </row>
    <row r="86" spans="1:9" s="8" customFormat="1" ht="12.75" x14ac:dyDescent="0.25">
      <c r="A86" s="18"/>
      <c r="B86" s="23"/>
      <c r="C86" s="23"/>
      <c r="D86" s="9"/>
      <c r="E86" s="84">
        <v>15.23</v>
      </c>
      <c r="F86" s="84">
        <v>2.5</v>
      </c>
      <c r="G86" s="75">
        <f>E86*F86</f>
        <v>38.075000000000003</v>
      </c>
      <c r="H86" s="84">
        <v>5.86</v>
      </c>
      <c r="I86" s="75">
        <f>G86*H86</f>
        <v>223.11950000000002</v>
      </c>
    </row>
    <row r="87" spans="1:9" s="8" customFormat="1" ht="12.75" x14ac:dyDescent="0.25">
      <c r="A87" s="18"/>
      <c r="B87" s="23"/>
      <c r="C87" s="23"/>
      <c r="D87" s="9"/>
      <c r="E87" s="95"/>
      <c r="F87" s="95"/>
      <c r="G87" s="77"/>
      <c r="H87" s="95"/>
      <c r="I87" s="77"/>
    </row>
    <row r="88" spans="1:9" s="8" customFormat="1" ht="12.75" x14ac:dyDescent="0.25">
      <c r="A88" s="18"/>
      <c r="B88" s="23" t="s">
        <v>135</v>
      </c>
      <c r="C88" s="23" t="s">
        <v>23</v>
      </c>
      <c r="D88" s="28" t="s">
        <v>130</v>
      </c>
      <c r="E88" s="95"/>
      <c r="F88" s="95"/>
      <c r="G88" s="77"/>
      <c r="H88" s="95"/>
      <c r="I88" s="77"/>
    </row>
    <row r="89" spans="1:9" s="35" customFormat="1" ht="72.75" customHeight="1" x14ac:dyDescent="0.25">
      <c r="A89" s="18"/>
      <c r="B89" s="23"/>
      <c r="C89" s="23"/>
      <c r="D89" s="8" t="s">
        <v>133</v>
      </c>
      <c r="E89" s="95"/>
      <c r="F89" s="95"/>
      <c r="G89" s="77"/>
      <c r="H89" s="95"/>
      <c r="I89" s="77"/>
    </row>
    <row r="90" spans="1:9" s="8" customFormat="1" ht="12.75" x14ac:dyDescent="0.25">
      <c r="A90" s="18"/>
      <c r="B90" s="23"/>
      <c r="C90" s="23"/>
      <c r="D90" s="7"/>
      <c r="E90" s="84">
        <v>0</v>
      </c>
      <c r="F90" s="84">
        <v>0</v>
      </c>
      <c r="G90" s="75">
        <f>E90*F90</f>
        <v>0</v>
      </c>
      <c r="H90" s="84">
        <v>32.85</v>
      </c>
      <c r="I90" s="75">
        <f>G90*H90</f>
        <v>0</v>
      </c>
    </row>
    <row r="91" spans="1:9" s="8" customFormat="1" ht="12.75" x14ac:dyDescent="0.25">
      <c r="A91" s="18"/>
      <c r="B91" s="23"/>
      <c r="C91" s="23"/>
      <c r="D91" s="9"/>
      <c r="E91" s="95"/>
      <c r="F91" s="95"/>
      <c r="G91" s="77"/>
      <c r="H91" s="95"/>
      <c r="I91" s="77"/>
    </row>
    <row r="92" spans="1:9" s="8" customFormat="1" ht="12.75" x14ac:dyDescent="0.25">
      <c r="A92" s="18"/>
      <c r="B92" s="23" t="s">
        <v>138</v>
      </c>
      <c r="C92" s="23" t="s">
        <v>23</v>
      </c>
      <c r="D92" s="28" t="s">
        <v>65</v>
      </c>
      <c r="E92" s="95"/>
      <c r="F92" s="95"/>
      <c r="G92" s="77"/>
      <c r="H92" s="95"/>
      <c r="I92" s="77"/>
    </row>
    <row r="93" spans="1:9" s="35" customFormat="1" ht="59.25" customHeight="1" x14ac:dyDescent="0.25">
      <c r="A93" s="18"/>
      <c r="B93" s="23"/>
      <c r="C93" s="23"/>
      <c r="D93" s="8" t="s">
        <v>136</v>
      </c>
      <c r="E93" s="95"/>
      <c r="F93" s="95"/>
      <c r="G93" s="77"/>
      <c r="H93" s="95"/>
      <c r="I93" s="77"/>
    </row>
    <row r="94" spans="1:9" s="8" customFormat="1" ht="12.75" x14ac:dyDescent="0.25">
      <c r="A94" s="18"/>
      <c r="B94" s="23"/>
      <c r="C94" s="23"/>
      <c r="D94" s="7"/>
      <c r="E94" s="84">
        <v>13.74</v>
      </c>
      <c r="F94" s="84">
        <v>1</v>
      </c>
      <c r="G94" s="75">
        <f>E94*F94</f>
        <v>13.74</v>
      </c>
      <c r="H94" s="84">
        <v>35.39</v>
      </c>
      <c r="I94" s="75">
        <f>G94*H94</f>
        <v>486.2586</v>
      </c>
    </row>
    <row r="95" spans="1:9" s="8" customFormat="1" ht="12.75" x14ac:dyDescent="0.25">
      <c r="A95" s="18"/>
      <c r="B95" s="23"/>
      <c r="C95" s="23"/>
      <c r="D95" s="9"/>
      <c r="E95" s="95"/>
      <c r="F95" s="95"/>
      <c r="G95" s="77"/>
      <c r="H95" s="95"/>
      <c r="I95" s="77"/>
    </row>
    <row r="96" spans="1:9" s="8" customFormat="1" ht="12.75" x14ac:dyDescent="0.25">
      <c r="A96" s="18"/>
      <c r="B96" s="23" t="s">
        <v>140</v>
      </c>
      <c r="C96" s="23" t="s">
        <v>23</v>
      </c>
      <c r="D96" s="28" t="s">
        <v>218</v>
      </c>
      <c r="E96" s="95"/>
      <c r="F96" s="95"/>
      <c r="G96" s="77"/>
      <c r="H96" s="95"/>
      <c r="I96" s="77"/>
    </row>
    <row r="97" spans="1:9" s="35" customFormat="1" ht="69" customHeight="1" x14ac:dyDescent="0.25">
      <c r="A97" s="18"/>
      <c r="B97" s="23"/>
      <c r="C97" s="23"/>
      <c r="D97" s="8" t="s">
        <v>137</v>
      </c>
      <c r="E97" s="95"/>
      <c r="F97" s="95"/>
      <c r="G97" s="77"/>
      <c r="H97" s="95"/>
      <c r="I97" s="77"/>
    </row>
    <row r="98" spans="1:9" s="8" customFormat="1" ht="12.75" x14ac:dyDescent="0.25">
      <c r="A98" s="18"/>
      <c r="B98" s="23"/>
      <c r="C98" s="23"/>
      <c r="D98" s="7"/>
      <c r="E98" s="84">
        <v>0</v>
      </c>
      <c r="F98" s="84">
        <v>0</v>
      </c>
      <c r="G98" s="75">
        <f>E98*F98</f>
        <v>0</v>
      </c>
      <c r="H98" s="84">
        <v>48.19</v>
      </c>
      <c r="I98" s="75">
        <f>G98*H98</f>
        <v>0</v>
      </c>
    </row>
    <row r="99" spans="1:9" s="8" customFormat="1" ht="13.5" thickBot="1" x14ac:dyDescent="0.3">
      <c r="A99" s="18"/>
      <c r="B99" s="22"/>
      <c r="C99" s="23"/>
      <c r="E99" s="91"/>
      <c r="F99" s="91"/>
      <c r="G99" s="74"/>
      <c r="H99" s="74" t="s">
        <v>69</v>
      </c>
      <c r="I99" s="74">
        <f>SUM(I72:I94)</f>
        <v>1157.1511</v>
      </c>
    </row>
    <row r="100" spans="1:9" s="8" customFormat="1" ht="12.75" x14ac:dyDescent="0.25">
      <c r="A100" s="18"/>
      <c r="B100" s="22"/>
      <c r="C100" s="23"/>
      <c r="E100" s="24"/>
      <c r="F100" s="24"/>
      <c r="G100" s="25"/>
      <c r="H100" s="25"/>
      <c r="I100" s="25"/>
    </row>
    <row r="101" spans="1:9" s="35" customFormat="1" ht="12" customHeight="1" x14ac:dyDescent="0.25">
      <c r="A101" s="18"/>
      <c r="B101" s="22"/>
      <c r="C101" s="23"/>
      <c r="D101" s="8"/>
      <c r="E101" s="24"/>
      <c r="F101" s="24"/>
      <c r="G101" s="25"/>
      <c r="H101" s="25"/>
      <c r="I101" s="25"/>
    </row>
    <row r="102" spans="1:9" s="8" customFormat="1" ht="15.75" x14ac:dyDescent="0.25">
      <c r="A102" s="18"/>
      <c r="B102" s="15" t="s">
        <v>8</v>
      </c>
      <c r="C102" s="127" t="s">
        <v>93</v>
      </c>
      <c r="D102" s="127"/>
      <c r="E102" s="16"/>
      <c r="F102" s="16"/>
      <c r="G102" s="16"/>
      <c r="H102" s="16"/>
      <c r="I102" s="16"/>
    </row>
    <row r="103" spans="1:9" s="8" customFormat="1" ht="38.25" x14ac:dyDescent="0.25">
      <c r="A103" s="18"/>
      <c r="B103" s="19" t="s">
        <v>2</v>
      </c>
      <c r="C103" s="19" t="s">
        <v>3</v>
      </c>
      <c r="D103" s="20" t="s">
        <v>4</v>
      </c>
      <c r="E103" s="33" t="s">
        <v>20</v>
      </c>
      <c r="F103" s="33"/>
      <c r="G103" s="34"/>
      <c r="H103" s="33" t="s">
        <v>5</v>
      </c>
      <c r="I103" s="34" t="s">
        <v>12</v>
      </c>
    </row>
    <row r="104" spans="1:9" s="8" customFormat="1" ht="12.75" x14ac:dyDescent="0.25">
      <c r="A104" s="18"/>
      <c r="B104" s="23" t="s">
        <v>49</v>
      </c>
      <c r="C104" s="23" t="s">
        <v>23</v>
      </c>
      <c r="D104" s="9" t="s">
        <v>148</v>
      </c>
      <c r="E104" s="95"/>
      <c r="F104" s="95"/>
      <c r="G104" s="77"/>
      <c r="H104" s="95"/>
      <c r="I104" s="77"/>
    </row>
    <row r="105" spans="1:9" s="7" customFormat="1" ht="53.25" customHeight="1" x14ac:dyDescent="0.25">
      <c r="A105" s="29"/>
      <c r="B105" s="23"/>
      <c r="C105" s="23"/>
      <c r="D105" s="8" t="s">
        <v>147</v>
      </c>
      <c r="E105" s="95"/>
      <c r="F105" s="95"/>
      <c r="G105" s="77"/>
      <c r="H105" s="95"/>
      <c r="I105" s="77"/>
    </row>
    <row r="106" spans="1:9" s="8" customFormat="1" ht="12.75" x14ac:dyDescent="0.25">
      <c r="A106" s="18"/>
      <c r="B106" s="23"/>
      <c r="C106" s="23"/>
      <c r="D106" s="9"/>
      <c r="E106" s="84">
        <v>1.9</v>
      </c>
      <c r="F106" s="84">
        <v>2.5</v>
      </c>
      <c r="G106" s="75">
        <f>E106*F106</f>
        <v>4.75</v>
      </c>
      <c r="H106" s="84">
        <v>24.31</v>
      </c>
      <c r="I106" s="75">
        <f>G106*H106</f>
        <v>115.4725</v>
      </c>
    </row>
    <row r="107" spans="1:9" s="17" customFormat="1" ht="18" customHeight="1" x14ac:dyDescent="0.25">
      <c r="A107" s="14"/>
      <c r="B107" s="23"/>
      <c r="C107" s="23"/>
      <c r="D107" s="9"/>
      <c r="E107" s="95"/>
      <c r="F107" s="95"/>
      <c r="G107" s="77"/>
      <c r="H107" s="95"/>
      <c r="I107" s="77"/>
    </row>
    <row r="108" spans="1:9" s="8" customFormat="1" ht="25.5" x14ac:dyDescent="0.25">
      <c r="A108" s="18"/>
      <c r="B108" s="23" t="s">
        <v>50</v>
      </c>
      <c r="C108" s="23" t="s">
        <v>23</v>
      </c>
      <c r="D108" s="9" t="s">
        <v>60</v>
      </c>
      <c r="E108" s="95"/>
      <c r="F108" s="95"/>
      <c r="G108" s="77"/>
      <c r="H108" s="95"/>
      <c r="I108" s="77"/>
    </row>
    <row r="109" spans="1:9" s="7" customFormat="1" ht="64.5" customHeight="1" x14ac:dyDescent="0.25">
      <c r="A109" s="29"/>
      <c r="B109" s="23"/>
      <c r="C109" s="23"/>
      <c r="D109" s="8" t="s">
        <v>61</v>
      </c>
      <c r="E109" s="95"/>
      <c r="F109" s="95"/>
      <c r="G109" s="77"/>
      <c r="H109" s="95"/>
      <c r="I109" s="77"/>
    </row>
    <row r="110" spans="1:9" s="8" customFormat="1" ht="12.75" x14ac:dyDescent="0.25">
      <c r="A110" s="18"/>
      <c r="B110" s="23"/>
      <c r="C110" s="23"/>
      <c r="D110" s="9"/>
      <c r="E110" s="84">
        <f>28.16-1.6-0.8-0.8</f>
        <v>24.959999999999997</v>
      </c>
      <c r="F110" s="84">
        <v>2.5</v>
      </c>
      <c r="G110" s="75">
        <f>E110*F110</f>
        <v>62.399999999999991</v>
      </c>
      <c r="H110" s="84">
        <v>42.55</v>
      </c>
      <c r="I110" s="75">
        <f>G110*H110</f>
        <v>2655.1199999999994</v>
      </c>
    </row>
    <row r="111" spans="1:9" s="17" customFormat="1" ht="18" customHeight="1" x14ac:dyDescent="0.25">
      <c r="A111" s="14"/>
      <c r="B111" s="23"/>
      <c r="C111" s="23"/>
      <c r="D111" s="9"/>
      <c r="E111" s="95"/>
      <c r="F111" s="95"/>
      <c r="G111" s="77"/>
      <c r="H111" s="95"/>
      <c r="I111" s="77"/>
    </row>
    <row r="112" spans="1:9" s="32" customFormat="1" ht="12" customHeight="1" x14ac:dyDescent="0.25">
      <c r="A112" s="18"/>
      <c r="B112" s="23" t="s">
        <v>51</v>
      </c>
      <c r="C112" s="23" t="s">
        <v>23</v>
      </c>
      <c r="D112" s="9" t="s">
        <v>70</v>
      </c>
      <c r="E112" s="95"/>
      <c r="F112" s="95"/>
      <c r="G112" s="77"/>
      <c r="H112" s="95"/>
      <c r="I112" s="77"/>
    </row>
    <row r="113" spans="1:9" s="35" customFormat="1" ht="50.25" customHeight="1" x14ac:dyDescent="0.25">
      <c r="A113" s="18"/>
      <c r="B113" s="23"/>
      <c r="C113" s="23"/>
      <c r="D113" s="8" t="s">
        <v>141</v>
      </c>
      <c r="E113" s="95"/>
      <c r="F113" s="95"/>
      <c r="G113" s="77"/>
      <c r="H113" s="95"/>
      <c r="I113" s="77"/>
    </row>
    <row r="114" spans="1:9" s="35" customFormat="1" ht="12" customHeight="1" x14ac:dyDescent="0.25">
      <c r="A114" s="18"/>
      <c r="B114" s="23"/>
      <c r="C114" s="23"/>
      <c r="D114" s="9"/>
      <c r="E114" s="84">
        <v>13.74</v>
      </c>
      <c r="F114" s="84">
        <v>1</v>
      </c>
      <c r="G114" s="75">
        <f>E114*F114</f>
        <v>13.74</v>
      </c>
      <c r="H114" s="84">
        <v>52.14</v>
      </c>
      <c r="I114" s="75">
        <f>G114*H114</f>
        <v>716.40359999999998</v>
      </c>
    </row>
    <row r="115" spans="1:9" s="35" customFormat="1" ht="12" customHeight="1" x14ac:dyDescent="0.25">
      <c r="A115" s="18"/>
      <c r="B115" s="23"/>
      <c r="C115" s="23"/>
      <c r="D115" s="9"/>
      <c r="E115" s="81"/>
      <c r="F115" s="81"/>
      <c r="G115" s="79"/>
      <c r="H115" s="81"/>
      <c r="I115" s="79"/>
    </row>
    <row r="116" spans="1:9" s="32" customFormat="1" ht="12" customHeight="1" x14ac:dyDescent="0.25">
      <c r="A116" s="18"/>
      <c r="B116" s="23" t="s">
        <v>107</v>
      </c>
      <c r="C116" s="23" t="s">
        <v>23</v>
      </c>
      <c r="D116" s="9" t="s">
        <v>144</v>
      </c>
      <c r="E116" s="95"/>
      <c r="F116" s="95"/>
      <c r="G116" s="77"/>
      <c r="H116" s="95"/>
      <c r="I116" s="77"/>
    </row>
    <row r="117" spans="1:9" s="35" customFormat="1" ht="36" customHeight="1" x14ac:dyDescent="0.25">
      <c r="A117" s="18"/>
      <c r="B117" s="23"/>
      <c r="C117" s="23"/>
      <c r="D117" s="8" t="s">
        <v>142</v>
      </c>
      <c r="E117" s="95"/>
      <c r="F117" s="95"/>
      <c r="G117" s="77"/>
      <c r="H117" s="95"/>
      <c r="I117" s="77"/>
    </row>
    <row r="118" spans="1:9" s="35" customFormat="1" ht="12" customHeight="1" x14ac:dyDescent="0.25">
      <c r="A118" s="18"/>
      <c r="B118" s="23"/>
      <c r="C118" s="23"/>
      <c r="D118" s="9"/>
      <c r="E118" s="84">
        <v>0.22</v>
      </c>
      <c r="F118" s="84">
        <v>1</v>
      </c>
      <c r="G118" s="75">
        <f>E118*F118</f>
        <v>0.22</v>
      </c>
      <c r="H118" s="84">
        <v>104.04</v>
      </c>
      <c r="I118" s="75">
        <f>G118*H118</f>
        <v>22.8888</v>
      </c>
    </row>
    <row r="119" spans="1:9" s="38" customFormat="1" ht="12" customHeight="1" x14ac:dyDescent="0.25">
      <c r="A119" s="31"/>
      <c r="B119" s="22"/>
      <c r="C119" s="23"/>
      <c r="D119" s="8"/>
      <c r="E119" s="96"/>
      <c r="F119" s="96"/>
      <c r="G119" s="97"/>
      <c r="H119" s="97"/>
      <c r="I119" s="97"/>
    </row>
    <row r="120" spans="1:9" s="32" customFormat="1" ht="12" customHeight="1" x14ac:dyDescent="0.25">
      <c r="A120" s="18"/>
      <c r="B120" s="23" t="s">
        <v>149</v>
      </c>
      <c r="C120" s="23" t="s">
        <v>216</v>
      </c>
      <c r="D120" s="9" t="s">
        <v>145</v>
      </c>
      <c r="E120" s="95"/>
      <c r="F120" s="95"/>
      <c r="G120" s="77"/>
      <c r="H120" s="95"/>
      <c r="I120" s="77"/>
    </row>
    <row r="121" spans="1:9" s="35" customFormat="1" ht="36.75" customHeight="1" x14ac:dyDescent="0.25">
      <c r="A121" s="18"/>
      <c r="B121" s="23"/>
      <c r="C121" s="23"/>
      <c r="D121" s="8" t="s">
        <v>146</v>
      </c>
      <c r="E121" s="95"/>
      <c r="F121" s="95"/>
      <c r="G121" s="77"/>
      <c r="H121" s="95"/>
      <c r="I121" s="77"/>
    </row>
    <row r="122" spans="1:9" s="35" customFormat="1" ht="12" customHeight="1" x14ac:dyDescent="0.25">
      <c r="A122" s="18"/>
      <c r="B122" s="23"/>
      <c r="C122" s="23"/>
      <c r="D122" s="9"/>
      <c r="E122" s="84">
        <v>24.96</v>
      </c>
      <c r="F122" s="84">
        <v>1</v>
      </c>
      <c r="G122" s="75">
        <f>E122*F122</f>
        <v>24.96</v>
      </c>
      <c r="H122" s="84">
        <v>44.32</v>
      </c>
      <c r="I122" s="75">
        <f>G122*H122</f>
        <v>1106.2272</v>
      </c>
    </row>
    <row r="123" spans="1:9" s="38" customFormat="1" ht="12" customHeight="1" x14ac:dyDescent="0.25">
      <c r="A123" s="31"/>
      <c r="B123" s="22"/>
      <c r="C123" s="23"/>
      <c r="D123" s="8"/>
      <c r="E123" s="96"/>
      <c r="F123" s="96"/>
      <c r="G123" s="97"/>
      <c r="H123" s="97"/>
      <c r="I123" s="97"/>
    </row>
    <row r="124" spans="1:9" s="8" customFormat="1" ht="13.5" thickBot="1" x14ac:dyDescent="0.3">
      <c r="A124" s="18"/>
      <c r="B124" s="22"/>
      <c r="C124" s="23"/>
      <c r="E124" s="91"/>
      <c r="F124" s="91"/>
      <c r="G124" s="74"/>
      <c r="H124" s="74" t="s">
        <v>69</v>
      </c>
      <c r="I124" s="74">
        <f>SUM(I105:I122)</f>
        <v>4616.1120999999994</v>
      </c>
    </row>
    <row r="125" spans="1:9" s="38" customFormat="1" ht="12" customHeight="1" x14ac:dyDescent="0.25">
      <c r="A125" s="31"/>
      <c r="B125" s="22"/>
      <c r="C125" s="23"/>
      <c r="D125" s="7"/>
      <c r="E125" s="36"/>
      <c r="F125" s="36"/>
      <c r="G125" s="37"/>
      <c r="H125" s="37"/>
      <c r="I125" s="37"/>
    </row>
    <row r="126" spans="1:9" s="38" customFormat="1" ht="28.5" customHeight="1" x14ac:dyDescent="0.25">
      <c r="A126" s="31"/>
      <c r="B126" s="23"/>
      <c r="C126" s="23"/>
      <c r="D126" s="8"/>
      <c r="E126" s="8"/>
      <c r="F126" s="8"/>
      <c r="G126" s="9"/>
      <c r="H126" s="25"/>
      <c r="I126" s="9"/>
    </row>
    <row r="127" spans="1:9" s="38" customFormat="1" ht="16.5" customHeight="1" x14ac:dyDescent="0.25">
      <c r="A127" s="31"/>
      <c r="B127" s="15" t="s">
        <v>9</v>
      </c>
      <c r="C127" s="127" t="s">
        <v>96</v>
      </c>
      <c r="D127" s="127"/>
      <c r="E127" s="16"/>
      <c r="F127" s="16"/>
      <c r="G127" s="16"/>
      <c r="H127" s="16"/>
      <c r="I127" s="16"/>
    </row>
    <row r="128" spans="1:9" s="38" customFormat="1" ht="38.25" customHeight="1" x14ac:dyDescent="0.25">
      <c r="A128" s="31"/>
      <c r="B128" s="19" t="s">
        <v>2</v>
      </c>
      <c r="C128" s="19" t="s">
        <v>3</v>
      </c>
      <c r="D128" s="20" t="s">
        <v>4</v>
      </c>
      <c r="E128" s="33" t="s">
        <v>20</v>
      </c>
      <c r="F128" s="33"/>
      <c r="G128" s="34"/>
      <c r="H128" s="33" t="s">
        <v>5</v>
      </c>
      <c r="I128" s="34" t="s">
        <v>12</v>
      </c>
    </row>
    <row r="129" spans="1:9" s="10" customFormat="1" ht="12.75" x14ac:dyDescent="0.25">
      <c r="A129" s="31"/>
      <c r="B129" s="23" t="s">
        <v>32</v>
      </c>
      <c r="C129" s="23" t="s">
        <v>16</v>
      </c>
      <c r="D129" s="9" t="s">
        <v>153</v>
      </c>
      <c r="E129" s="95"/>
      <c r="F129" s="95"/>
      <c r="G129" s="77"/>
      <c r="H129" s="95"/>
      <c r="I129" s="77"/>
    </row>
    <row r="130" spans="1:9" s="10" customFormat="1" ht="89.25" x14ac:dyDescent="0.25">
      <c r="A130" s="31"/>
      <c r="B130" s="23"/>
      <c r="C130" s="23"/>
      <c r="D130" s="3" t="s">
        <v>150</v>
      </c>
      <c r="E130" s="95"/>
      <c r="F130" s="95"/>
      <c r="G130" s="77"/>
      <c r="H130" s="95"/>
      <c r="I130" s="77"/>
    </row>
    <row r="131" spans="1:9" s="40" customFormat="1" ht="12.75" x14ac:dyDescent="0.25">
      <c r="A131" s="39"/>
      <c r="B131" s="23"/>
      <c r="C131" s="23"/>
      <c r="D131" s="7"/>
      <c r="E131" s="84">
        <v>2</v>
      </c>
      <c r="F131" s="84">
        <v>1</v>
      </c>
      <c r="G131" s="75">
        <f>E131*F131</f>
        <v>2</v>
      </c>
      <c r="H131" s="84">
        <v>229.96</v>
      </c>
      <c r="I131" s="75">
        <f>G131*H131</f>
        <v>459.92</v>
      </c>
    </row>
    <row r="132" spans="1:9" s="40" customFormat="1" ht="12.75" x14ac:dyDescent="0.25">
      <c r="A132" s="39"/>
      <c r="B132" s="23"/>
      <c r="C132" s="23"/>
      <c r="D132" s="7"/>
      <c r="E132" s="81"/>
      <c r="F132" s="81"/>
      <c r="G132" s="79"/>
      <c r="H132" s="81"/>
      <c r="I132" s="79"/>
    </row>
    <row r="133" spans="1:9" s="10" customFormat="1" ht="12.75" x14ac:dyDescent="0.25">
      <c r="A133" s="31"/>
      <c r="B133" s="23" t="s">
        <v>82</v>
      </c>
      <c r="C133" s="23" t="s">
        <v>16</v>
      </c>
      <c r="D133" s="9" t="s">
        <v>152</v>
      </c>
      <c r="E133" s="95"/>
      <c r="F133" s="95"/>
      <c r="G133" s="77"/>
      <c r="H133" s="95"/>
      <c r="I133" s="77"/>
    </row>
    <row r="134" spans="1:9" s="10" customFormat="1" ht="66.75" customHeight="1" x14ac:dyDescent="0.25">
      <c r="A134" s="31"/>
      <c r="B134" s="23"/>
      <c r="C134" s="23"/>
      <c r="D134" s="8" t="s">
        <v>154</v>
      </c>
      <c r="E134" s="95"/>
      <c r="F134" s="95"/>
      <c r="G134" s="77"/>
      <c r="H134" s="95"/>
      <c r="I134" s="77"/>
    </row>
    <row r="135" spans="1:9" s="40" customFormat="1" ht="12.75" x14ac:dyDescent="0.25">
      <c r="A135" s="39"/>
      <c r="B135" s="23"/>
      <c r="C135" s="23"/>
      <c r="D135" s="7"/>
      <c r="E135" s="84">
        <v>0</v>
      </c>
      <c r="F135" s="84">
        <v>0</v>
      </c>
      <c r="G135" s="75">
        <f>E135*F135</f>
        <v>0</v>
      </c>
      <c r="H135" s="98">
        <v>357.11</v>
      </c>
      <c r="I135" s="75">
        <f>G135*H135</f>
        <v>0</v>
      </c>
    </row>
    <row r="136" spans="1:9" s="40" customFormat="1" ht="12.75" x14ac:dyDescent="0.25">
      <c r="A136" s="39"/>
      <c r="B136" s="23"/>
      <c r="C136" s="23"/>
      <c r="D136" s="7"/>
      <c r="E136" s="81"/>
      <c r="F136" s="81"/>
      <c r="G136" s="79"/>
      <c r="H136" s="81"/>
      <c r="I136" s="79"/>
    </row>
    <row r="137" spans="1:9" s="10" customFormat="1" ht="12.75" x14ac:dyDescent="0.25">
      <c r="A137" s="31"/>
      <c r="B137" s="23" t="s">
        <v>83</v>
      </c>
      <c r="C137" s="23" t="s">
        <v>16</v>
      </c>
      <c r="D137" s="9" t="s">
        <v>151</v>
      </c>
      <c r="E137" s="95"/>
      <c r="F137" s="95"/>
      <c r="G137" s="77"/>
      <c r="H137" s="95"/>
      <c r="I137" s="77"/>
    </row>
    <row r="138" spans="1:9" s="10" customFormat="1" ht="76.5" x14ac:dyDescent="0.25">
      <c r="A138" s="31"/>
      <c r="B138" s="23"/>
      <c r="C138" s="23"/>
      <c r="D138" s="3" t="s">
        <v>155</v>
      </c>
      <c r="E138" s="95"/>
      <c r="F138" s="95"/>
      <c r="G138" s="77"/>
      <c r="H138" s="95"/>
      <c r="I138" s="77"/>
    </row>
    <row r="139" spans="1:9" s="40" customFormat="1" ht="12.75" x14ac:dyDescent="0.25">
      <c r="A139" s="39"/>
      <c r="B139" s="23"/>
      <c r="C139" s="23"/>
      <c r="D139" s="7"/>
      <c r="E139" s="84">
        <v>1</v>
      </c>
      <c r="F139" s="84">
        <v>1</v>
      </c>
      <c r="G139" s="75">
        <f>E139*F139</f>
        <v>1</v>
      </c>
      <c r="H139" s="84">
        <v>221.68</v>
      </c>
      <c r="I139" s="75">
        <f>G139*H139</f>
        <v>221.68</v>
      </c>
    </row>
    <row r="140" spans="1:9" s="40" customFormat="1" ht="12.75" x14ac:dyDescent="0.25">
      <c r="A140" s="39"/>
      <c r="B140" s="23"/>
      <c r="C140" s="23"/>
      <c r="D140" s="7"/>
      <c r="E140" s="81"/>
      <c r="F140" s="81"/>
      <c r="G140" s="79"/>
      <c r="H140" s="81"/>
      <c r="I140" s="79"/>
    </row>
    <row r="141" spans="1:9" s="31" customFormat="1" ht="12.75" x14ac:dyDescent="0.25">
      <c r="B141" s="41" t="s">
        <v>84</v>
      </c>
      <c r="C141" s="41" t="s">
        <v>23</v>
      </c>
      <c r="D141" s="72" t="s">
        <v>104</v>
      </c>
      <c r="E141" s="99"/>
      <c r="F141" s="99"/>
      <c r="G141" s="100"/>
      <c r="H141" s="99"/>
      <c r="I141" s="100"/>
    </row>
    <row r="142" spans="1:9" s="31" customFormat="1" ht="25.5" x14ac:dyDescent="0.25">
      <c r="B142" s="41"/>
      <c r="C142" s="41"/>
      <c r="D142" s="18" t="s">
        <v>225</v>
      </c>
      <c r="E142" s="99"/>
      <c r="F142" s="99"/>
      <c r="G142" s="100"/>
      <c r="H142" s="99"/>
      <c r="I142" s="100"/>
    </row>
    <row r="143" spans="1:9" s="39" customFormat="1" ht="12.75" x14ac:dyDescent="0.25">
      <c r="B143" s="41"/>
      <c r="C143" s="41"/>
      <c r="D143" s="72"/>
      <c r="E143" s="98">
        <v>0</v>
      </c>
      <c r="F143" s="98">
        <v>0</v>
      </c>
      <c r="G143" s="101">
        <f>E143*F143</f>
        <v>0</v>
      </c>
      <c r="H143" s="98">
        <v>250.8</v>
      </c>
      <c r="I143" s="101">
        <f>G143*H143</f>
        <v>0</v>
      </c>
    </row>
    <row r="144" spans="1:9" s="40" customFormat="1" ht="12.75" x14ac:dyDescent="0.25">
      <c r="A144" s="39"/>
      <c r="B144" s="23"/>
      <c r="C144" s="23"/>
      <c r="D144" s="9"/>
      <c r="E144" s="81"/>
      <c r="F144" s="81"/>
      <c r="G144" s="79"/>
      <c r="H144" s="81"/>
      <c r="I144" s="79"/>
    </row>
    <row r="145" spans="1:9" s="10" customFormat="1" ht="12.75" x14ac:dyDescent="0.25">
      <c r="A145" s="31"/>
      <c r="B145" s="23" t="s">
        <v>182</v>
      </c>
      <c r="C145" s="23" t="s">
        <v>23</v>
      </c>
      <c r="D145" s="9" t="s">
        <v>156</v>
      </c>
      <c r="E145" s="95"/>
      <c r="F145" s="95"/>
      <c r="G145" s="77"/>
      <c r="H145" s="95"/>
      <c r="I145" s="77"/>
    </row>
    <row r="146" spans="1:9" s="10" customFormat="1" ht="69.75" customHeight="1" x14ac:dyDescent="0.25">
      <c r="A146" s="31"/>
      <c r="B146" s="23"/>
      <c r="C146" s="23"/>
      <c r="D146" s="8" t="s">
        <v>157</v>
      </c>
      <c r="E146" s="95"/>
      <c r="F146" s="95"/>
      <c r="G146" s="77"/>
      <c r="H146" s="95"/>
      <c r="I146" s="77"/>
    </row>
    <row r="147" spans="1:9" s="40" customFormat="1" ht="12.75" x14ac:dyDescent="0.25">
      <c r="A147" s="39"/>
      <c r="B147" s="23"/>
      <c r="C147" s="23"/>
      <c r="D147" s="9"/>
      <c r="E147" s="84">
        <v>0</v>
      </c>
      <c r="F147" s="84">
        <v>0</v>
      </c>
      <c r="G147" s="75">
        <f>E147*F147</f>
        <v>0</v>
      </c>
      <c r="H147" s="84">
        <v>144.08000000000001</v>
      </c>
      <c r="I147" s="75">
        <f>G147*H147</f>
        <v>0</v>
      </c>
    </row>
    <row r="148" spans="1:9" s="40" customFormat="1" ht="12.75" x14ac:dyDescent="0.25">
      <c r="A148" s="39"/>
      <c r="B148" s="23"/>
      <c r="C148" s="23"/>
      <c r="D148" s="9"/>
      <c r="E148" s="81"/>
      <c r="F148" s="81"/>
      <c r="G148" s="79"/>
      <c r="H148" s="81"/>
      <c r="I148" s="79"/>
    </row>
    <row r="149" spans="1:9" s="10" customFormat="1" ht="12.75" x14ac:dyDescent="0.25">
      <c r="A149" s="31"/>
      <c r="B149" s="23" t="s">
        <v>241</v>
      </c>
      <c r="C149" s="23" t="s">
        <v>23</v>
      </c>
      <c r="D149" s="28" t="s">
        <v>158</v>
      </c>
      <c r="E149" s="95"/>
      <c r="F149" s="95"/>
      <c r="G149" s="77"/>
      <c r="H149" s="95"/>
      <c r="I149" s="77"/>
    </row>
    <row r="150" spans="1:9" s="10" customFormat="1" ht="70.5" customHeight="1" x14ac:dyDescent="0.25">
      <c r="A150" s="31"/>
      <c r="B150" s="23"/>
      <c r="C150" s="23"/>
      <c r="D150" s="8" t="s">
        <v>159</v>
      </c>
      <c r="E150" s="95"/>
      <c r="F150" s="95"/>
      <c r="G150" s="77"/>
      <c r="H150" s="95"/>
      <c r="I150" s="77"/>
    </row>
    <row r="151" spans="1:9" s="40" customFormat="1" ht="12.75" x14ac:dyDescent="0.25">
      <c r="A151" s="39"/>
      <c r="B151" s="23"/>
      <c r="C151" s="23"/>
      <c r="D151" s="9"/>
      <c r="E151" s="84">
        <v>0</v>
      </c>
      <c r="F151" s="84">
        <v>0</v>
      </c>
      <c r="G151" s="75">
        <f>E151*F151</f>
        <v>0</v>
      </c>
      <c r="H151" s="84">
        <v>283.02</v>
      </c>
      <c r="I151" s="75">
        <f>G151*H151</f>
        <v>0</v>
      </c>
    </row>
    <row r="152" spans="1:9" s="8" customFormat="1" ht="13.5" thickBot="1" x14ac:dyDescent="0.3">
      <c r="A152" s="18"/>
      <c r="B152" s="22"/>
      <c r="C152" s="23"/>
      <c r="E152" s="91"/>
      <c r="F152" s="91"/>
      <c r="G152" s="74"/>
      <c r="H152" s="74" t="s">
        <v>69</v>
      </c>
      <c r="I152" s="74">
        <f>SUM(I130:I151)</f>
        <v>681.6</v>
      </c>
    </row>
    <row r="153" spans="1:9" s="40" customFormat="1" ht="12.75" x14ac:dyDescent="0.25">
      <c r="A153" s="39"/>
      <c r="B153" s="23"/>
      <c r="C153" s="23"/>
      <c r="D153" s="9"/>
      <c r="E153" s="8"/>
      <c r="F153" s="8"/>
      <c r="G153" s="9"/>
      <c r="H153" s="8"/>
      <c r="I153" s="9"/>
    </row>
    <row r="154" spans="1:9" s="10" customFormat="1" ht="12.75" x14ac:dyDescent="0.25">
      <c r="A154" s="31"/>
      <c r="B154" s="23"/>
      <c r="C154" s="23"/>
      <c r="D154" s="8"/>
      <c r="E154" s="8"/>
      <c r="F154" s="8"/>
      <c r="G154" s="9"/>
      <c r="H154" s="25"/>
      <c r="I154" s="9"/>
    </row>
    <row r="155" spans="1:9" s="10" customFormat="1" ht="15.75" x14ac:dyDescent="0.25">
      <c r="A155" s="31"/>
      <c r="B155" s="15" t="s">
        <v>10</v>
      </c>
      <c r="C155" s="127" t="s">
        <v>29</v>
      </c>
      <c r="D155" s="127"/>
      <c r="E155" s="16"/>
      <c r="F155" s="16"/>
      <c r="G155" s="16"/>
      <c r="H155" s="16"/>
      <c r="I155" s="16"/>
    </row>
    <row r="156" spans="1:9" s="40" customFormat="1" ht="38.25" x14ac:dyDescent="0.25">
      <c r="A156" s="39"/>
      <c r="B156" s="19" t="s">
        <v>2</v>
      </c>
      <c r="C156" s="19" t="s">
        <v>3</v>
      </c>
      <c r="D156" s="20" t="s">
        <v>4</v>
      </c>
      <c r="E156" s="33" t="s">
        <v>20</v>
      </c>
      <c r="F156" s="33"/>
      <c r="G156" s="34"/>
      <c r="H156" s="33" t="s">
        <v>5</v>
      </c>
      <c r="I156" s="34" t="s">
        <v>12</v>
      </c>
    </row>
    <row r="157" spans="1:9" s="40" customFormat="1" ht="12.75" x14ac:dyDescent="0.25">
      <c r="A157" s="39"/>
      <c r="B157" s="41"/>
      <c r="C157" s="41"/>
      <c r="D157" s="41"/>
      <c r="E157" s="102"/>
      <c r="F157" s="102"/>
      <c r="G157" s="103"/>
      <c r="H157" s="102"/>
      <c r="I157" s="103"/>
    </row>
    <row r="158" spans="1:9" s="10" customFormat="1" ht="12.75" x14ac:dyDescent="0.25">
      <c r="A158" s="31"/>
      <c r="B158" s="23" t="s">
        <v>52</v>
      </c>
      <c r="C158" s="23" t="s">
        <v>16</v>
      </c>
      <c r="D158" s="9" t="s">
        <v>66</v>
      </c>
      <c r="E158" s="95"/>
      <c r="F158" s="95"/>
      <c r="G158" s="77"/>
      <c r="H158" s="95"/>
      <c r="I158" s="77"/>
    </row>
    <row r="159" spans="1:9" s="10" customFormat="1" ht="31.5" customHeight="1" x14ac:dyDescent="0.25">
      <c r="A159" s="31"/>
      <c r="B159" s="23"/>
      <c r="C159" s="23"/>
      <c r="D159" s="8" t="s">
        <v>162</v>
      </c>
      <c r="E159" s="95"/>
      <c r="F159" s="95"/>
      <c r="G159" s="77"/>
      <c r="H159" s="95"/>
      <c r="I159" s="77"/>
    </row>
    <row r="160" spans="1:9" s="10" customFormat="1" ht="12.75" x14ac:dyDescent="0.25">
      <c r="A160" s="31"/>
      <c r="B160" s="23"/>
      <c r="C160" s="23"/>
      <c r="D160" s="8"/>
      <c r="E160" s="84">
        <v>1</v>
      </c>
      <c r="F160" s="84">
        <v>1</v>
      </c>
      <c r="G160" s="75">
        <f>E160*F160</f>
        <v>1</v>
      </c>
      <c r="H160" s="84">
        <v>30.5</v>
      </c>
      <c r="I160" s="75">
        <f>G160*H160</f>
        <v>30.5</v>
      </c>
    </row>
    <row r="161" spans="1:12" s="10" customFormat="1" ht="12.75" x14ac:dyDescent="0.25">
      <c r="A161" s="31"/>
      <c r="B161" s="41"/>
      <c r="C161" s="41"/>
      <c r="D161" s="41"/>
      <c r="E161" s="102"/>
      <c r="F161" s="102"/>
      <c r="G161" s="103"/>
      <c r="H161" s="102"/>
      <c r="I161" s="103"/>
    </row>
    <row r="162" spans="1:12" s="10" customFormat="1" ht="12.75" x14ac:dyDescent="0.25">
      <c r="A162" s="31"/>
      <c r="B162" s="23" t="s">
        <v>53</v>
      </c>
      <c r="C162" s="23" t="s">
        <v>217</v>
      </c>
      <c r="D162" s="9" t="s">
        <v>35</v>
      </c>
      <c r="E162" s="95"/>
      <c r="F162" s="95"/>
      <c r="G162" s="77"/>
      <c r="H162" s="95"/>
      <c r="I162" s="77"/>
      <c r="J162" s="42"/>
      <c r="K162" s="42"/>
      <c r="L162" s="43"/>
    </row>
    <row r="163" spans="1:12" s="10" customFormat="1" ht="109.5" customHeight="1" x14ac:dyDescent="0.3">
      <c r="A163" s="31"/>
      <c r="B163" s="23"/>
      <c r="C163" s="23"/>
      <c r="D163" s="8" t="s">
        <v>163</v>
      </c>
      <c r="E163" s="95"/>
      <c r="F163" s="95"/>
      <c r="G163" s="77"/>
      <c r="H163" s="95"/>
      <c r="I163" s="77"/>
      <c r="L163" s="44"/>
    </row>
    <row r="164" spans="1:12" s="10" customFormat="1" ht="12.75" customHeight="1" x14ac:dyDescent="0.3">
      <c r="A164" s="31"/>
      <c r="B164" s="23"/>
      <c r="C164" s="23"/>
      <c r="D164" s="64" t="s">
        <v>160</v>
      </c>
      <c r="E164" s="95">
        <v>5</v>
      </c>
      <c r="F164" s="95"/>
      <c r="G164" s="77"/>
      <c r="H164" s="95"/>
      <c r="I164" s="77"/>
      <c r="L164" s="44"/>
    </row>
    <row r="165" spans="1:12" s="10" customFormat="1" ht="12.75" customHeight="1" x14ac:dyDescent="0.3">
      <c r="A165" s="31"/>
      <c r="B165" s="23"/>
      <c r="C165" s="23"/>
      <c r="D165" s="64" t="s">
        <v>161</v>
      </c>
      <c r="E165" s="95">
        <v>0</v>
      </c>
      <c r="F165" s="95"/>
      <c r="G165" s="77"/>
      <c r="H165" s="95"/>
      <c r="I165" s="77"/>
      <c r="L165" s="44"/>
    </row>
    <row r="166" spans="1:12" s="40" customFormat="1" ht="12.75" x14ac:dyDescent="0.2">
      <c r="A166" s="39"/>
      <c r="B166" s="23"/>
      <c r="C166" s="23"/>
      <c r="D166" s="12"/>
      <c r="E166" s="84">
        <f>SUM(E164:E165)</f>
        <v>5</v>
      </c>
      <c r="F166" s="84">
        <v>1</v>
      </c>
      <c r="G166" s="75">
        <f>E166*F166</f>
        <v>5</v>
      </c>
      <c r="H166" s="84">
        <v>159.86000000000001</v>
      </c>
      <c r="I166" s="75">
        <f>G166*H166</f>
        <v>799.30000000000007</v>
      </c>
      <c r="J166" s="45"/>
      <c r="K166" s="45"/>
      <c r="L166" s="46"/>
    </row>
    <row r="167" spans="1:12" s="10" customFormat="1" ht="12.75" x14ac:dyDescent="0.2">
      <c r="A167" s="31"/>
      <c r="B167" s="23"/>
      <c r="C167" s="23"/>
      <c r="D167" s="8"/>
      <c r="E167" s="95"/>
      <c r="F167" s="95"/>
      <c r="G167" s="77"/>
      <c r="H167" s="95"/>
      <c r="I167" s="77"/>
      <c r="J167" s="45"/>
      <c r="K167" s="47"/>
      <c r="L167" s="46"/>
    </row>
    <row r="168" spans="1:12" s="10" customFormat="1" ht="12.75" x14ac:dyDescent="0.25">
      <c r="A168" s="31"/>
      <c r="B168" s="23" t="s">
        <v>54</v>
      </c>
      <c r="C168" s="41" t="s">
        <v>217</v>
      </c>
      <c r="D168" s="9" t="s">
        <v>75</v>
      </c>
      <c r="E168" s="102"/>
      <c r="F168" s="102"/>
      <c r="G168" s="103"/>
      <c r="H168" s="102"/>
      <c r="I168" s="103"/>
    </row>
    <row r="169" spans="1:12" s="10" customFormat="1" ht="84" customHeight="1" x14ac:dyDescent="0.25">
      <c r="A169" s="31"/>
      <c r="B169" s="23"/>
      <c r="C169" s="23"/>
      <c r="D169" s="8" t="s">
        <v>164</v>
      </c>
      <c r="E169" s="95"/>
      <c r="F169" s="95"/>
      <c r="G169" s="77"/>
      <c r="H169" s="95"/>
      <c r="I169" s="77"/>
    </row>
    <row r="170" spans="1:12" s="10" customFormat="1" ht="12.75" customHeight="1" x14ac:dyDescent="0.25">
      <c r="A170" s="31"/>
      <c r="B170" s="23"/>
      <c r="C170" s="23"/>
      <c r="D170" s="64" t="s">
        <v>165</v>
      </c>
      <c r="E170" s="95">
        <v>2</v>
      </c>
      <c r="F170" s="95"/>
      <c r="G170" s="77"/>
      <c r="H170" s="95"/>
      <c r="I170" s="77"/>
    </row>
    <row r="171" spans="1:12" s="10" customFormat="1" ht="12.75" customHeight="1" x14ac:dyDescent="0.25">
      <c r="A171" s="31"/>
      <c r="B171" s="23"/>
      <c r="C171" s="23"/>
      <c r="D171" s="64" t="s">
        <v>166</v>
      </c>
      <c r="E171" s="95">
        <v>2</v>
      </c>
      <c r="F171" s="95"/>
      <c r="G171" s="77"/>
      <c r="H171" s="95"/>
      <c r="I171" s="77"/>
    </row>
    <row r="172" spans="1:12" s="10" customFormat="1" ht="12.75" customHeight="1" x14ac:dyDescent="0.25">
      <c r="A172" s="31"/>
      <c r="B172" s="23"/>
      <c r="C172" s="23"/>
      <c r="D172" s="64" t="s">
        <v>169</v>
      </c>
      <c r="E172" s="95"/>
      <c r="F172" s="95"/>
      <c r="G172" s="77"/>
      <c r="H172" s="95"/>
      <c r="I172" s="77"/>
    </row>
    <row r="173" spans="1:12" s="10" customFormat="1" ht="12.75" customHeight="1" x14ac:dyDescent="0.25">
      <c r="A173" s="31"/>
      <c r="B173" s="23"/>
      <c r="C173" s="23"/>
      <c r="D173" s="64" t="s">
        <v>167</v>
      </c>
      <c r="E173" s="95"/>
      <c r="F173" s="95"/>
      <c r="G173" s="77"/>
      <c r="H173" s="95"/>
      <c r="I173" s="77"/>
    </row>
    <row r="174" spans="1:12" s="10" customFormat="1" ht="12.75" customHeight="1" x14ac:dyDescent="0.25">
      <c r="A174" s="31"/>
      <c r="B174" s="23"/>
      <c r="C174" s="23"/>
      <c r="D174" s="64" t="s">
        <v>220</v>
      </c>
      <c r="E174" s="95"/>
      <c r="F174" s="95"/>
      <c r="G174" s="77"/>
      <c r="H174" s="95"/>
      <c r="I174" s="77"/>
    </row>
    <row r="175" spans="1:12" s="10" customFormat="1" ht="12.75" customHeight="1" x14ac:dyDescent="0.25">
      <c r="A175" s="31"/>
      <c r="B175" s="23"/>
      <c r="C175" s="23"/>
      <c r="D175" s="64" t="s">
        <v>219</v>
      </c>
      <c r="E175" s="95">
        <v>1</v>
      </c>
      <c r="F175" s="95"/>
      <c r="G175" s="77"/>
      <c r="H175" s="95"/>
      <c r="I175" s="77"/>
    </row>
    <row r="176" spans="1:12" s="10" customFormat="1" ht="12.75" customHeight="1" x14ac:dyDescent="0.25">
      <c r="A176" s="31"/>
      <c r="B176" s="23"/>
      <c r="C176" s="23"/>
      <c r="D176" s="64" t="s">
        <v>168</v>
      </c>
      <c r="E176" s="95"/>
      <c r="F176" s="95"/>
      <c r="G176" s="77"/>
      <c r="H176" s="95"/>
      <c r="I176" s="77"/>
    </row>
    <row r="177" spans="1:9" s="40" customFormat="1" ht="12.75" x14ac:dyDescent="0.25">
      <c r="A177" s="39"/>
      <c r="B177" s="23"/>
      <c r="C177" s="23"/>
      <c r="D177" s="12"/>
      <c r="E177" s="84">
        <f>SUM(E170:E176)</f>
        <v>5</v>
      </c>
      <c r="F177" s="84">
        <v>1</v>
      </c>
      <c r="G177" s="75">
        <f>E177*F177</f>
        <v>5</v>
      </c>
      <c r="H177" s="84">
        <v>137.09</v>
      </c>
      <c r="I177" s="75">
        <f>G177*H177</f>
        <v>685.45</v>
      </c>
    </row>
    <row r="178" spans="1:9" s="35" customFormat="1" ht="12" customHeight="1" thickBot="1" x14ac:dyDescent="0.3">
      <c r="A178" s="18"/>
      <c r="B178" s="30"/>
      <c r="C178" s="30"/>
      <c r="D178" s="12"/>
      <c r="E178" s="104"/>
      <c r="F178" s="104"/>
      <c r="G178" s="105"/>
      <c r="H178" s="106" t="s">
        <v>69</v>
      </c>
      <c r="I178" s="105">
        <f>SUM(I157:I177)</f>
        <v>1515.25</v>
      </c>
    </row>
    <row r="179" spans="1:9" s="17" customFormat="1" ht="18" customHeight="1" x14ac:dyDescent="0.25">
      <c r="A179" s="14"/>
      <c r="B179" s="23"/>
      <c r="C179" s="23"/>
      <c r="D179" s="9"/>
      <c r="E179" s="26"/>
      <c r="F179" s="26"/>
      <c r="G179" s="27"/>
      <c r="H179" s="25"/>
      <c r="I179" s="27"/>
    </row>
    <row r="180" spans="1:9" s="32" customFormat="1" ht="16.5" customHeight="1" x14ac:dyDescent="0.25">
      <c r="A180" s="18"/>
      <c r="B180" s="15" t="s">
        <v>11</v>
      </c>
      <c r="C180" s="127" t="s">
        <v>1</v>
      </c>
      <c r="D180" s="127"/>
      <c r="E180" s="16"/>
      <c r="F180" s="16"/>
      <c r="G180" s="16"/>
      <c r="H180" s="16"/>
      <c r="I180" s="16"/>
    </row>
    <row r="181" spans="1:9" s="10" customFormat="1" ht="38.25" x14ac:dyDescent="0.25">
      <c r="A181" s="31"/>
      <c r="B181" s="19" t="s">
        <v>2</v>
      </c>
      <c r="C181" s="19" t="s">
        <v>3</v>
      </c>
      <c r="D181" s="20" t="s">
        <v>4</v>
      </c>
      <c r="E181" s="33" t="s">
        <v>20</v>
      </c>
      <c r="F181" s="33"/>
      <c r="G181" s="34"/>
      <c r="H181" s="33" t="s">
        <v>5</v>
      </c>
      <c r="I181" s="34" t="s">
        <v>12</v>
      </c>
    </row>
    <row r="182" spans="1:9" s="10" customFormat="1" ht="12.75" x14ac:dyDescent="0.25">
      <c r="A182" s="31"/>
      <c r="B182" s="48"/>
      <c r="C182" s="48"/>
      <c r="D182" s="49"/>
      <c r="E182" s="107"/>
      <c r="F182" s="107"/>
      <c r="G182" s="108"/>
      <c r="H182" s="107"/>
      <c r="I182" s="108"/>
    </row>
    <row r="183" spans="1:9" s="8" customFormat="1" ht="12.75" x14ac:dyDescent="0.25">
      <c r="A183" s="18"/>
      <c r="B183" s="48"/>
      <c r="C183" s="48"/>
      <c r="D183" s="49"/>
      <c r="E183" s="107"/>
      <c r="F183" s="107"/>
      <c r="G183" s="108"/>
      <c r="H183" s="107"/>
      <c r="I183" s="108"/>
    </row>
    <row r="184" spans="1:9" s="8" customFormat="1" ht="12.75" x14ac:dyDescent="0.25">
      <c r="A184" s="18"/>
      <c r="B184" s="22"/>
      <c r="C184" s="50"/>
      <c r="D184" s="28" t="s">
        <v>79</v>
      </c>
      <c r="E184" s="109"/>
      <c r="F184" s="109"/>
      <c r="G184" s="110"/>
      <c r="H184" s="109"/>
      <c r="I184" s="110"/>
    </row>
    <row r="185" spans="1:9" s="8" customFormat="1" ht="25.5" x14ac:dyDescent="0.25">
      <c r="A185" s="18"/>
      <c r="B185" s="22"/>
      <c r="C185" s="50"/>
      <c r="D185" s="6" t="s">
        <v>81</v>
      </c>
      <c r="E185" s="109"/>
      <c r="F185" s="109"/>
      <c r="G185" s="110"/>
      <c r="H185" s="109"/>
      <c r="I185" s="110"/>
    </row>
    <row r="186" spans="1:9" s="8" customFormat="1" ht="12.75" x14ac:dyDescent="0.25">
      <c r="A186" s="18"/>
      <c r="B186" s="22"/>
      <c r="C186" s="50"/>
      <c r="D186" s="5"/>
      <c r="E186" s="109"/>
      <c r="F186" s="109"/>
      <c r="G186" s="110"/>
      <c r="H186" s="109"/>
      <c r="I186" s="110"/>
    </row>
    <row r="187" spans="1:9" s="8" customFormat="1" ht="12.75" x14ac:dyDescent="0.25">
      <c r="A187" s="18"/>
      <c r="B187" s="50"/>
      <c r="C187" s="50"/>
      <c r="D187" s="51"/>
      <c r="E187" s="109"/>
      <c r="F187" s="109"/>
      <c r="G187" s="110"/>
      <c r="H187" s="109"/>
      <c r="I187" s="110"/>
    </row>
    <row r="188" spans="1:9" s="10" customFormat="1" ht="12.75" x14ac:dyDescent="0.25">
      <c r="A188" s="31"/>
      <c r="B188" s="22" t="s">
        <v>43</v>
      </c>
      <c r="C188" s="22" t="s">
        <v>16</v>
      </c>
      <c r="D188" s="28" t="s">
        <v>172</v>
      </c>
      <c r="E188" s="111"/>
      <c r="F188" s="111"/>
      <c r="G188" s="111"/>
      <c r="H188" s="111"/>
      <c r="I188" s="111"/>
    </row>
    <row r="189" spans="1:9" s="10" customFormat="1" ht="45" customHeight="1" x14ac:dyDescent="0.3">
      <c r="A189" s="31"/>
      <c r="B189" s="65"/>
      <c r="C189" s="66"/>
      <c r="D189" s="10" t="s">
        <v>171</v>
      </c>
      <c r="E189" s="112"/>
      <c r="F189" s="112"/>
      <c r="G189" s="80"/>
      <c r="H189" s="112"/>
      <c r="I189" s="80"/>
    </row>
    <row r="190" spans="1:9" s="10" customFormat="1" ht="12.75" x14ac:dyDescent="0.25">
      <c r="A190" s="31"/>
      <c r="B190" s="52"/>
      <c r="C190" s="53"/>
      <c r="D190" s="11"/>
      <c r="E190" s="84">
        <v>1</v>
      </c>
      <c r="F190" s="84">
        <v>1</v>
      </c>
      <c r="G190" s="75">
        <f>E190*F190</f>
        <v>1</v>
      </c>
      <c r="H190" s="84">
        <v>12.39</v>
      </c>
      <c r="I190" s="75">
        <f>G190*H190</f>
        <v>12.39</v>
      </c>
    </row>
    <row r="191" spans="1:9" s="8" customFormat="1" ht="12.75" x14ac:dyDescent="0.25">
      <c r="A191" s="18"/>
      <c r="B191" s="54"/>
      <c r="C191" s="54"/>
      <c r="D191" s="40"/>
      <c r="E191" s="81"/>
      <c r="F191" s="81"/>
      <c r="G191" s="79"/>
      <c r="H191" s="81"/>
      <c r="I191" s="79"/>
    </row>
    <row r="192" spans="1:9" s="10" customFormat="1" ht="12.75" x14ac:dyDescent="0.25">
      <c r="A192" s="31"/>
      <c r="B192" s="22" t="s">
        <v>44</v>
      </c>
      <c r="C192" s="22" t="s">
        <v>16</v>
      </c>
      <c r="D192" s="28" t="s">
        <v>170</v>
      </c>
      <c r="E192" s="112"/>
      <c r="F192" s="112"/>
      <c r="G192" s="80"/>
      <c r="H192" s="112"/>
      <c r="I192" s="80"/>
    </row>
    <row r="193" spans="1:9" s="10" customFormat="1" ht="89.25" x14ac:dyDescent="0.25">
      <c r="A193" s="31"/>
      <c r="B193" s="22"/>
      <c r="C193" s="22"/>
      <c r="D193" s="10" t="s">
        <v>80</v>
      </c>
      <c r="E193" s="112"/>
      <c r="F193" s="112"/>
      <c r="G193" s="80"/>
      <c r="H193" s="112"/>
      <c r="I193" s="80"/>
    </row>
    <row r="194" spans="1:9" s="10" customFormat="1" ht="12.75" x14ac:dyDescent="0.25">
      <c r="A194" s="31"/>
      <c r="B194" s="52"/>
      <c r="C194" s="53"/>
      <c r="D194" s="11"/>
      <c r="E194" s="84">
        <v>1</v>
      </c>
      <c r="F194" s="84">
        <v>1</v>
      </c>
      <c r="G194" s="75">
        <f>E194*F194</f>
        <v>1</v>
      </c>
      <c r="H194" s="84">
        <v>218.8</v>
      </c>
      <c r="I194" s="75">
        <f>G194*H194</f>
        <v>218.8</v>
      </c>
    </row>
    <row r="195" spans="1:9" s="8" customFormat="1" ht="12.75" x14ac:dyDescent="0.25">
      <c r="A195" s="18"/>
      <c r="B195" s="54"/>
      <c r="C195" s="54"/>
      <c r="D195" s="40"/>
      <c r="E195" s="81"/>
      <c r="F195" s="81"/>
      <c r="G195" s="79"/>
      <c r="H195" s="81"/>
      <c r="I195" s="79"/>
    </row>
    <row r="196" spans="1:9" s="8" customFormat="1" ht="12.75" x14ac:dyDescent="0.25">
      <c r="A196" s="18"/>
      <c r="B196" s="22" t="s">
        <v>45</v>
      </c>
      <c r="C196" s="22" t="s">
        <v>23</v>
      </c>
      <c r="D196" s="28" t="s">
        <v>78</v>
      </c>
      <c r="E196" s="111"/>
      <c r="F196" s="111"/>
      <c r="G196" s="111"/>
      <c r="H196" s="111"/>
      <c r="I196" s="111"/>
    </row>
    <row r="197" spans="1:9" s="8" customFormat="1" ht="38.25" x14ac:dyDescent="0.3">
      <c r="A197" s="18"/>
      <c r="B197" s="55"/>
      <c r="C197" s="56"/>
      <c r="D197" s="10" t="s">
        <v>180</v>
      </c>
      <c r="E197" s="112"/>
      <c r="F197" s="112"/>
      <c r="G197" s="80"/>
      <c r="H197" s="112"/>
      <c r="I197" s="80"/>
    </row>
    <row r="198" spans="1:9" s="8" customFormat="1" ht="12.75" x14ac:dyDescent="0.25">
      <c r="A198" s="18"/>
      <c r="B198" s="57"/>
      <c r="C198" s="58"/>
      <c r="D198" s="7"/>
      <c r="E198" s="84">
        <v>14.4</v>
      </c>
      <c r="F198" s="84">
        <v>1</v>
      </c>
      <c r="G198" s="75">
        <f>E198*F198</f>
        <v>14.4</v>
      </c>
      <c r="H198" s="84">
        <v>22.86</v>
      </c>
      <c r="I198" s="75">
        <f>G198*H198</f>
        <v>329.18400000000003</v>
      </c>
    </row>
    <row r="199" spans="1:9" s="8" customFormat="1" ht="12.75" x14ac:dyDescent="0.2">
      <c r="A199" s="18"/>
      <c r="B199" s="57"/>
      <c r="C199" s="58"/>
      <c r="D199" s="4"/>
      <c r="E199" s="87"/>
      <c r="F199" s="87"/>
      <c r="G199" s="88"/>
      <c r="H199" s="113"/>
      <c r="I199" s="88"/>
    </row>
    <row r="200" spans="1:9" s="8" customFormat="1" ht="12.75" x14ac:dyDescent="0.25">
      <c r="A200" s="18"/>
      <c r="B200" s="22" t="s">
        <v>46</v>
      </c>
      <c r="C200" s="22" t="s">
        <v>16</v>
      </c>
      <c r="D200" s="28" t="s">
        <v>173</v>
      </c>
      <c r="E200" s="112"/>
      <c r="F200" s="112"/>
      <c r="G200" s="80"/>
      <c r="H200" s="112"/>
      <c r="I200" s="80"/>
    </row>
    <row r="201" spans="1:9" s="8" customFormat="1" ht="38.25" x14ac:dyDescent="0.25">
      <c r="A201" s="18"/>
      <c r="B201" s="22"/>
      <c r="C201" s="22"/>
      <c r="D201" s="10" t="s">
        <v>176</v>
      </c>
      <c r="E201" s="112"/>
      <c r="F201" s="112"/>
      <c r="G201" s="80"/>
      <c r="H201" s="112"/>
      <c r="I201" s="80"/>
    </row>
    <row r="202" spans="1:9" s="8" customFormat="1" ht="12.75" x14ac:dyDescent="0.25">
      <c r="A202" s="18"/>
      <c r="B202" s="22"/>
      <c r="C202" s="22"/>
      <c r="D202" s="10"/>
      <c r="E202" s="84">
        <v>3</v>
      </c>
      <c r="F202" s="84">
        <v>1</v>
      </c>
      <c r="G202" s="75">
        <f>E202*F202</f>
        <v>3</v>
      </c>
      <c r="H202" s="84">
        <v>46.3</v>
      </c>
      <c r="I202" s="75">
        <f>G202*H202</f>
        <v>138.89999999999998</v>
      </c>
    </row>
    <row r="203" spans="1:9" s="8" customFormat="1" ht="12.75" x14ac:dyDescent="0.2">
      <c r="A203" s="18"/>
      <c r="B203" s="22"/>
      <c r="C203" s="22"/>
      <c r="D203" s="10"/>
      <c r="E203" s="87"/>
      <c r="F203" s="87"/>
      <c r="G203" s="88"/>
      <c r="H203" s="113"/>
      <c r="I203" s="88"/>
    </row>
    <row r="204" spans="1:9" s="8" customFormat="1" ht="12.75" x14ac:dyDescent="0.25">
      <c r="A204" s="18"/>
      <c r="B204" s="22" t="s">
        <v>235</v>
      </c>
      <c r="C204" s="22" t="s">
        <v>16</v>
      </c>
      <c r="D204" s="28" t="s">
        <v>174</v>
      </c>
      <c r="E204" s="112"/>
      <c r="F204" s="112"/>
      <c r="G204" s="80"/>
      <c r="H204" s="112"/>
      <c r="I204" s="80"/>
    </row>
    <row r="205" spans="1:9" s="8" customFormat="1" ht="25.5" x14ac:dyDescent="0.25">
      <c r="A205" s="18"/>
      <c r="B205" s="22"/>
      <c r="C205" s="22"/>
      <c r="D205" s="10" t="s">
        <v>175</v>
      </c>
      <c r="E205" s="112"/>
      <c r="F205" s="112"/>
      <c r="G205" s="80"/>
      <c r="H205" s="112"/>
      <c r="I205" s="80"/>
    </row>
    <row r="206" spans="1:9" s="8" customFormat="1" ht="12.75" x14ac:dyDescent="0.25">
      <c r="A206" s="18"/>
      <c r="B206" s="22"/>
      <c r="C206" s="22"/>
      <c r="D206" s="10"/>
      <c r="E206" s="84">
        <v>6</v>
      </c>
      <c r="F206" s="84">
        <v>1</v>
      </c>
      <c r="G206" s="75">
        <f>E206*F206</f>
        <v>6</v>
      </c>
      <c r="H206" s="84">
        <v>48.3</v>
      </c>
      <c r="I206" s="75">
        <f>G206*H206</f>
        <v>289.79999999999995</v>
      </c>
    </row>
    <row r="207" spans="1:9" s="8" customFormat="1" ht="12.75" x14ac:dyDescent="0.2">
      <c r="A207" s="18"/>
      <c r="B207" s="22"/>
      <c r="C207" s="22"/>
      <c r="D207" s="10"/>
      <c r="E207" s="87"/>
      <c r="F207" s="87"/>
      <c r="G207" s="88"/>
      <c r="H207" s="113"/>
      <c r="I207" s="88"/>
    </row>
    <row r="208" spans="1:9" s="8" customFormat="1" ht="12.75" x14ac:dyDescent="0.25">
      <c r="A208" s="18"/>
      <c r="B208" s="22" t="s">
        <v>55</v>
      </c>
      <c r="C208" s="22" t="s">
        <v>16</v>
      </c>
      <c r="D208" s="28" t="s">
        <v>67</v>
      </c>
      <c r="E208" s="112"/>
      <c r="F208" s="112"/>
      <c r="G208" s="80"/>
      <c r="H208" s="112"/>
      <c r="I208" s="80"/>
    </row>
    <row r="209" spans="1:9" s="8" customFormat="1" ht="25.5" x14ac:dyDescent="0.25">
      <c r="A209" s="18"/>
      <c r="B209" s="22"/>
      <c r="C209" s="22"/>
      <c r="D209" s="10" t="s">
        <v>68</v>
      </c>
      <c r="E209" s="112"/>
      <c r="F209" s="112"/>
      <c r="G209" s="80"/>
      <c r="H209" s="112"/>
      <c r="I209" s="80"/>
    </row>
    <row r="210" spans="1:9" s="8" customFormat="1" ht="12.75" x14ac:dyDescent="0.25">
      <c r="A210" s="18"/>
      <c r="B210" s="22"/>
      <c r="C210" s="22"/>
      <c r="D210" s="10"/>
      <c r="E210" s="84">
        <v>4</v>
      </c>
      <c r="F210" s="84">
        <v>1</v>
      </c>
      <c r="G210" s="75">
        <f>E210*F210</f>
        <v>4</v>
      </c>
      <c r="H210" s="84">
        <v>205.1</v>
      </c>
      <c r="I210" s="75">
        <f>G210*H210</f>
        <v>820.4</v>
      </c>
    </row>
    <row r="211" spans="1:9" s="8" customFormat="1" ht="12.75" x14ac:dyDescent="0.2">
      <c r="A211" s="18"/>
      <c r="B211" s="22"/>
      <c r="C211" s="22"/>
      <c r="D211" s="10"/>
      <c r="E211" s="87"/>
      <c r="F211" s="87"/>
      <c r="G211" s="88"/>
      <c r="H211" s="113"/>
      <c r="I211" s="88"/>
    </row>
    <row r="212" spans="1:9" s="8" customFormat="1" ht="12.75" x14ac:dyDescent="0.25">
      <c r="A212" s="18"/>
      <c r="B212" s="22" t="s">
        <v>236</v>
      </c>
      <c r="C212" s="22" t="s">
        <v>16</v>
      </c>
      <c r="D212" s="28" t="s">
        <v>178</v>
      </c>
      <c r="E212" s="112"/>
      <c r="F212" s="112"/>
      <c r="G212" s="80"/>
      <c r="H212" s="112"/>
      <c r="I212" s="80"/>
    </row>
    <row r="213" spans="1:9" s="8" customFormat="1" ht="25.5" x14ac:dyDescent="0.25">
      <c r="A213" s="18"/>
      <c r="B213" s="22"/>
      <c r="C213" s="22"/>
      <c r="D213" s="10" t="s">
        <v>177</v>
      </c>
      <c r="E213" s="112"/>
      <c r="F213" s="112"/>
      <c r="G213" s="80"/>
      <c r="H213" s="112"/>
      <c r="I213" s="80"/>
    </row>
    <row r="214" spans="1:9" s="8" customFormat="1" ht="12.75" x14ac:dyDescent="0.25">
      <c r="A214" s="18"/>
      <c r="B214" s="22"/>
      <c r="C214" s="22"/>
      <c r="D214" s="10"/>
      <c r="E214" s="84">
        <v>0</v>
      </c>
      <c r="F214" s="84">
        <v>0</v>
      </c>
      <c r="G214" s="75">
        <f>E214*F214</f>
        <v>0</v>
      </c>
      <c r="H214" s="84">
        <v>248.18</v>
      </c>
      <c r="I214" s="75">
        <f>G214*H214</f>
        <v>0</v>
      </c>
    </row>
    <row r="215" spans="1:9" s="8" customFormat="1" ht="12.75" x14ac:dyDescent="0.2">
      <c r="A215" s="18"/>
      <c r="B215" s="22"/>
      <c r="C215" s="22"/>
      <c r="D215" s="10"/>
      <c r="E215" s="87"/>
      <c r="F215" s="87"/>
      <c r="G215" s="88"/>
      <c r="H215" s="113"/>
      <c r="I215" s="88"/>
    </row>
    <row r="216" spans="1:9" s="8" customFormat="1" ht="12.75" x14ac:dyDescent="0.25">
      <c r="A216" s="18"/>
      <c r="B216" s="22" t="s">
        <v>237</v>
      </c>
      <c r="C216" s="22" t="s">
        <v>16</v>
      </c>
      <c r="D216" s="28" t="s">
        <v>179</v>
      </c>
      <c r="E216" s="112"/>
      <c r="F216" s="112"/>
      <c r="G216" s="80"/>
      <c r="H216" s="112"/>
      <c r="I216" s="80"/>
    </row>
    <row r="217" spans="1:9" s="8" customFormat="1" ht="63.75" x14ac:dyDescent="0.25">
      <c r="A217" s="18"/>
      <c r="B217" s="22"/>
      <c r="C217" s="22"/>
      <c r="D217" s="10" t="s">
        <v>221</v>
      </c>
      <c r="E217" s="112"/>
      <c r="F217" s="112"/>
      <c r="G217" s="80"/>
      <c r="H217" s="112"/>
      <c r="I217" s="80"/>
    </row>
    <row r="218" spans="1:9" s="8" customFormat="1" ht="12.75" x14ac:dyDescent="0.25">
      <c r="A218" s="18"/>
      <c r="B218" s="22"/>
      <c r="C218" s="22"/>
      <c r="D218" s="10"/>
      <c r="E218" s="84">
        <v>2</v>
      </c>
      <c r="F218" s="84">
        <v>1</v>
      </c>
      <c r="G218" s="75">
        <f>E218*F218</f>
        <v>2</v>
      </c>
      <c r="H218" s="84">
        <v>79.78</v>
      </c>
      <c r="I218" s="75">
        <f>G218*H218</f>
        <v>159.56</v>
      </c>
    </row>
    <row r="219" spans="1:9" s="8" customFormat="1" ht="12.75" x14ac:dyDescent="0.2">
      <c r="A219" s="18"/>
      <c r="B219" s="22"/>
      <c r="C219" s="22"/>
      <c r="D219" s="10"/>
      <c r="E219" s="87"/>
      <c r="F219" s="87"/>
      <c r="G219" s="88"/>
      <c r="H219" s="113"/>
      <c r="I219" s="88"/>
    </row>
    <row r="220" spans="1:9" s="8" customFormat="1" ht="12.75" x14ac:dyDescent="0.25">
      <c r="A220" s="18"/>
      <c r="B220" s="22" t="s">
        <v>238</v>
      </c>
      <c r="C220" s="22" t="s">
        <v>16</v>
      </c>
      <c r="D220" s="28" t="s">
        <v>76</v>
      </c>
      <c r="E220" s="111"/>
      <c r="F220" s="111"/>
      <c r="G220" s="111"/>
      <c r="H220" s="111"/>
      <c r="I220" s="111"/>
    </row>
    <row r="221" spans="1:9" s="10" customFormat="1" ht="54" customHeight="1" x14ac:dyDescent="0.3">
      <c r="A221" s="31"/>
      <c r="B221" s="55"/>
      <c r="C221" s="56"/>
      <c r="D221" s="10" t="s">
        <v>77</v>
      </c>
      <c r="E221" s="112"/>
      <c r="F221" s="112"/>
      <c r="G221" s="80"/>
      <c r="H221" s="112"/>
      <c r="I221" s="80"/>
    </row>
    <row r="222" spans="1:9" s="10" customFormat="1" ht="12.75" x14ac:dyDescent="0.25">
      <c r="A222" s="31"/>
      <c r="B222" s="57"/>
      <c r="C222" s="58"/>
      <c r="D222" s="7"/>
      <c r="E222" s="84">
        <v>3</v>
      </c>
      <c r="F222" s="84">
        <v>1</v>
      </c>
      <c r="G222" s="75">
        <f>E222*F222</f>
        <v>3</v>
      </c>
      <c r="H222" s="84">
        <v>64.2</v>
      </c>
      <c r="I222" s="75">
        <f>G222*H222</f>
        <v>192.60000000000002</v>
      </c>
    </row>
    <row r="223" spans="1:9" s="10" customFormat="1" ht="12.75" x14ac:dyDescent="0.25">
      <c r="A223" s="31"/>
      <c r="B223" s="57"/>
      <c r="C223" s="58"/>
      <c r="D223" s="7"/>
      <c r="E223" s="81"/>
      <c r="F223" s="81"/>
      <c r="G223" s="79"/>
      <c r="H223" s="81"/>
      <c r="I223" s="79"/>
    </row>
    <row r="224" spans="1:9" s="10" customFormat="1" ht="12.75" x14ac:dyDescent="0.25">
      <c r="A224" s="31"/>
      <c r="B224" s="22" t="s">
        <v>239</v>
      </c>
      <c r="C224" s="22" t="s">
        <v>16</v>
      </c>
      <c r="D224" s="28" t="s">
        <v>112</v>
      </c>
      <c r="E224" s="111"/>
      <c r="F224" s="111"/>
      <c r="G224" s="111"/>
      <c r="H224" s="111"/>
      <c r="I224" s="111"/>
    </row>
    <row r="225" spans="1:9" s="10" customFormat="1" ht="60" customHeight="1" x14ac:dyDescent="0.3">
      <c r="A225" s="31"/>
      <c r="B225" s="65"/>
      <c r="C225" s="66"/>
      <c r="D225" s="10" t="s">
        <v>181</v>
      </c>
      <c r="E225" s="112"/>
      <c r="F225" s="112"/>
      <c r="G225" s="80"/>
      <c r="H225" s="112"/>
      <c r="I225" s="80"/>
    </row>
    <row r="226" spans="1:9" s="10" customFormat="1" ht="12.75" x14ac:dyDescent="0.25">
      <c r="A226" s="31"/>
      <c r="B226" s="67"/>
      <c r="C226" s="68"/>
      <c r="D226" s="69"/>
      <c r="E226" s="114">
        <v>0</v>
      </c>
      <c r="F226" s="114">
        <v>0</v>
      </c>
      <c r="G226" s="78">
        <f>E226*F226</f>
        <v>0</v>
      </c>
      <c r="H226" s="114">
        <v>250.14</v>
      </c>
      <c r="I226" s="75">
        <f>G226*H226</f>
        <v>0</v>
      </c>
    </row>
    <row r="227" spans="1:9" s="10" customFormat="1" ht="12.75" x14ac:dyDescent="0.25">
      <c r="A227" s="31"/>
      <c r="B227" s="57"/>
      <c r="C227" s="58"/>
      <c r="D227" s="12"/>
      <c r="E227" s="81"/>
      <c r="F227" s="81"/>
      <c r="G227" s="79"/>
      <c r="H227" s="81"/>
      <c r="I227" s="79"/>
    </row>
    <row r="228" spans="1:9" s="8" customFormat="1" ht="12.75" x14ac:dyDescent="0.25">
      <c r="A228" s="18"/>
      <c r="B228" s="22" t="s">
        <v>240</v>
      </c>
      <c r="C228" s="22" t="s">
        <v>16</v>
      </c>
      <c r="D228" s="28" t="s">
        <v>222</v>
      </c>
      <c r="E228" s="111"/>
      <c r="F228" s="111"/>
      <c r="G228" s="111"/>
      <c r="H228" s="111"/>
      <c r="I228" s="111"/>
    </row>
    <row r="229" spans="1:9" s="10" customFormat="1" ht="31.5" customHeight="1" x14ac:dyDescent="0.3">
      <c r="A229" s="31"/>
      <c r="B229" s="55"/>
      <c r="C229" s="56"/>
      <c r="D229" s="10" t="s">
        <v>197</v>
      </c>
      <c r="E229" s="112"/>
      <c r="F229" s="112"/>
      <c r="G229" s="80"/>
      <c r="H229" s="112"/>
      <c r="I229" s="80"/>
    </row>
    <row r="230" spans="1:9" s="10" customFormat="1" ht="12.75" x14ac:dyDescent="0.25">
      <c r="A230" s="31"/>
      <c r="B230" s="57"/>
      <c r="C230" s="58"/>
      <c r="D230" s="7"/>
      <c r="E230" s="84">
        <v>1</v>
      </c>
      <c r="F230" s="84">
        <v>0</v>
      </c>
      <c r="G230" s="75">
        <f>E230*F230</f>
        <v>0</v>
      </c>
      <c r="H230" s="84">
        <v>282.99</v>
      </c>
      <c r="I230" s="75">
        <f>G230*H230</f>
        <v>0</v>
      </c>
    </row>
    <row r="231" spans="1:9" s="8" customFormat="1" ht="13.5" thickBot="1" x14ac:dyDescent="0.3">
      <c r="A231" s="18"/>
      <c r="B231" s="41"/>
      <c r="C231" s="41"/>
      <c r="D231" s="41"/>
      <c r="E231" s="115"/>
      <c r="F231" s="115"/>
      <c r="G231" s="76"/>
      <c r="H231" s="74" t="s">
        <v>69</v>
      </c>
      <c r="I231" s="76">
        <f>SUM(I188:I230)</f>
        <v>2161.634</v>
      </c>
    </row>
    <row r="232" spans="1:9" s="8" customFormat="1" ht="12.75" x14ac:dyDescent="0.25">
      <c r="A232" s="18"/>
      <c r="B232" s="41"/>
      <c r="C232" s="41"/>
      <c r="D232" s="41"/>
      <c r="E232" s="70"/>
      <c r="F232" s="70"/>
      <c r="G232" s="71"/>
      <c r="H232" s="37"/>
      <c r="I232" s="71"/>
    </row>
    <row r="233" spans="1:9" s="17" customFormat="1" ht="18" customHeight="1" x14ac:dyDescent="0.25">
      <c r="A233" s="14"/>
      <c r="B233" s="15" t="s">
        <v>31</v>
      </c>
      <c r="C233" s="127" t="s">
        <v>30</v>
      </c>
      <c r="D233" s="127"/>
      <c r="E233" s="16"/>
      <c r="F233" s="16"/>
      <c r="G233" s="16"/>
      <c r="H233" s="16"/>
      <c r="I233" s="16"/>
    </row>
    <row r="234" spans="1:9" s="32" customFormat="1" ht="38.25" customHeight="1" x14ac:dyDescent="0.25">
      <c r="A234" s="18"/>
      <c r="B234" s="19" t="s">
        <v>2</v>
      </c>
      <c r="C234" s="19" t="s">
        <v>3</v>
      </c>
      <c r="D234" s="20" t="s">
        <v>4</v>
      </c>
      <c r="E234" s="33" t="s">
        <v>20</v>
      </c>
      <c r="F234" s="33"/>
      <c r="G234" s="34"/>
      <c r="H234" s="33" t="s">
        <v>5</v>
      </c>
      <c r="I234" s="34" t="s">
        <v>12</v>
      </c>
    </row>
    <row r="235" spans="1:9" s="8" customFormat="1" ht="12.75" x14ac:dyDescent="0.25">
      <c r="A235" s="18"/>
      <c r="B235" s="22" t="s">
        <v>183</v>
      </c>
      <c r="C235" s="22" t="s">
        <v>16</v>
      </c>
      <c r="D235" s="28" t="s">
        <v>33</v>
      </c>
      <c r="E235" s="112"/>
      <c r="F235" s="112"/>
      <c r="G235" s="80"/>
      <c r="H235" s="112"/>
      <c r="I235" s="80"/>
    </row>
    <row r="236" spans="1:9" s="8" customFormat="1" ht="51" x14ac:dyDescent="0.25">
      <c r="A236" s="18"/>
      <c r="B236" s="22"/>
      <c r="C236" s="22"/>
      <c r="D236" s="10" t="s">
        <v>198</v>
      </c>
      <c r="E236" s="112"/>
      <c r="F236" s="112"/>
      <c r="G236" s="80"/>
      <c r="H236" s="112"/>
      <c r="I236" s="80"/>
    </row>
    <row r="237" spans="1:9" s="8" customFormat="1" ht="12.75" x14ac:dyDescent="0.25">
      <c r="A237" s="18"/>
      <c r="B237" s="23"/>
      <c r="C237" s="23"/>
      <c r="D237" s="7"/>
      <c r="E237" s="114">
        <v>2</v>
      </c>
      <c r="F237" s="114">
        <v>1</v>
      </c>
      <c r="G237" s="78">
        <f>E237*F237</f>
        <v>2</v>
      </c>
      <c r="H237" s="114">
        <v>507.77</v>
      </c>
      <c r="I237" s="78">
        <f>G237*H237</f>
        <v>1015.54</v>
      </c>
    </row>
    <row r="238" spans="1:9" s="8" customFormat="1" ht="12.75" x14ac:dyDescent="0.2">
      <c r="A238" s="18"/>
      <c r="B238" s="23"/>
      <c r="C238" s="23"/>
      <c r="E238" s="81"/>
      <c r="F238" s="81"/>
      <c r="G238" s="79"/>
      <c r="H238" s="116"/>
      <c r="I238" s="79"/>
    </row>
    <row r="239" spans="1:9" s="8" customFormat="1" ht="12.75" x14ac:dyDescent="0.25">
      <c r="A239" s="18"/>
      <c r="B239" s="23" t="s">
        <v>184</v>
      </c>
      <c r="C239" s="23" t="s">
        <v>16</v>
      </c>
      <c r="D239" s="72" t="s">
        <v>71</v>
      </c>
      <c r="E239" s="95"/>
      <c r="F239" s="95"/>
      <c r="G239" s="77"/>
      <c r="H239" s="95"/>
      <c r="I239" s="77"/>
    </row>
    <row r="240" spans="1:9" s="8" customFormat="1" ht="25.5" x14ac:dyDescent="0.25">
      <c r="A240" s="18"/>
      <c r="B240" s="23"/>
      <c r="C240" s="23"/>
      <c r="D240" s="8" t="s">
        <v>199</v>
      </c>
      <c r="E240" s="95"/>
      <c r="F240" s="95"/>
      <c r="G240" s="77"/>
      <c r="H240" s="95"/>
      <c r="I240" s="77"/>
    </row>
    <row r="241" spans="1:9" s="8" customFormat="1" ht="12.75" x14ac:dyDescent="0.25">
      <c r="A241" s="18"/>
      <c r="B241" s="23"/>
      <c r="C241" s="23"/>
      <c r="D241" s="7"/>
      <c r="E241" s="114">
        <v>2</v>
      </c>
      <c r="F241" s="114">
        <v>1</v>
      </c>
      <c r="G241" s="78">
        <f>E241*F241</f>
        <v>2</v>
      </c>
      <c r="H241" s="114">
        <v>56.14</v>
      </c>
      <c r="I241" s="78">
        <f>G241*H241</f>
        <v>112.28</v>
      </c>
    </row>
    <row r="242" spans="1:9" s="8" customFormat="1" ht="12.75" x14ac:dyDescent="0.25">
      <c r="A242" s="18"/>
      <c r="B242" s="23"/>
      <c r="C242" s="23"/>
      <c r="E242" s="95"/>
      <c r="F242" s="95"/>
      <c r="G242" s="77"/>
      <c r="H242" s="95"/>
      <c r="I242" s="77"/>
    </row>
    <row r="243" spans="1:9" s="8" customFormat="1" ht="12.75" x14ac:dyDescent="0.25">
      <c r="A243" s="18"/>
      <c r="B243" s="23" t="s">
        <v>185</v>
      </c>
      <c r="C243" s="23" t="s">
        <v>16</v>
      </c>
      <c r="D243" s="9" t="s">
        <v>34</v>
      </c>
      <c r="E243" s="95"/>
      <c r="F243" s="95"/>
      <c r="G243" s="77"/>
      <c r="H243" s="95"/>
      <c r="I243" s="77"/>
    </row>
    <row r="244" spans="1:9" s="8" customFormat="1" ht="76.5" x14ac:dyDescent="0.25">
      <c r="A244" s="18"/>
      <c r="B244" s="23"/>
      <c r="C244" s="23"/>
      <c r="D244" s="8" t="s">
        <v>200</v>
      </c>
      <c r="E244" s="95"/>
      <c r="F244" s="95"/>
      <c r="G244" s="77"/>
      <c r="H244" s="95"/>
      <c r="I244" s="77"/>
    </row>
    <row r="245" spans="1:9" s="8" customFormat="1" ht="12.75" x14ac:dyDescent="0.25">
      <c r="A245" s="18"/>
      <c r="B245" s="23"/>
      <c r="C245" s="23"/>
      <c r="D245" s="7"/>
      <c r="E245" s="114">
        <v>2</v>
      </c>
      <c r="F245" s="114">
        <v>1</v>
      </c>
      <c r="G245" s="78">
        <f>E245*F245</f>
        <v>2</v>
      </c>
      <c r="H245" s="114">
        <v>417.51</v>
      </c>
      <c r="I245" s="78">
        <f>G245*H245</f>
        <v>835.02</v>
      </c>
    </row>
    <row r="246" spans="1:9" s="8" customFormat="1" ht="12.75" x14ac:dyDescent="0.25">
      <c r="A246" s="18"/>
      <c r="B246" s="23"/>
      <c r="C246" s="23"/>
      <c r="E246" s="95"/>
      <c r="F246" s="95"/>
      <c r="G246" s="77"/>
      <c r="H246" s="95"/>
      <c r="I246" s="77"/>
    </row>
    <row r="247" spans="1:9" s="8" customFormat="1" ht="12.75" x14ac:dyDescent="0.25">
      <c r="A247" s="18"/>
      <c r="B247" s="23" t="s">
        <v>186</v>
      </c>
      <c r="C247" s="23" t="s">
        <v>16</v>
      </c>
      <c r="D247" s="9" t="s">
        <v>201</v>
      </c>
      <c r="E247" s="95"/>
      <c r="F247" s="95"/>
      <c r="G247" s="77"/>
      <c r="H247" s="95"/>
      <c r="I247" s="77"/>
    </row>
    <row r="248" spans="1:9" s="8" customFormat="1" ht="63.75" x14ac:dyDescent="0.25">
      <c r="A248" s="18"/>
      <c r="B248" s="23"/>
      <c r="C248" s="23"/>
      <c r="D248" s="8" t="s">
        <v>203</v>
      </c>
      <c r="E248" s="95"/>
      <c r="F248" s="95"/>
      <c r="G248" s="77"/>
      <c r="H248" s="95"/>
      <c r="I248" s="77"/>
    </row>
    <row r="249" spans="1:9" s="8" customFormat="1" ht="12.75" x14ac:dyDescent="0.25">
      <c r="A249" s="18"/>
      <c r="B249" s="23"/>
      <c r="C249" s="23"/>
      <c r="D249" s="7"/>
      <c r="E249" s="114">
        <v>0</v>
      </c>
      <c r="F249" s="114">
        <v>0</v>
      </c>
      <c r="G249" s="78">
        <f>E249*F249</f>
        <v>0</v>
      </c>
      <c r="H249" s="114">
        <v>396.09</v>
      </c>
      <c r="I249" s="78">
        <f>G249*H249</f>
        <v>0</v>
      </c>
    </row>
    <row r="250" spans="1:9" s="8" customFormat="1" ht="12.75" x14ac:dyDescent="0.25">
      <c r="A250" s="18"/>
      <c r="B250" s="23"/>
      <c r="C250" s="23"/>
      <c r="E250" s="95"/>
      <c r="F250" s="95"/>
      <c r="G250" s="77"/>
      <c r="H250" s="95"/>
      <c r="I250" s="77"/>
    </row>
    <row r="251" spans="1:9" s="8" customFormat="1" ht="12.75" x14ac:dyDescent="0.25">
      <c r="A251" s="18"/>
      <c r="B251" s="22" t="s">
        <v>187</v>
      </c>
      <c r="C251" s="22" t="s">
        <v>16</v>
      </c>
      <c r="D251" s="59" t="s">
        <v>100</v>
      </c>
      <c r="E251" s="112"/>
      <c r="F251" s="112"/>
      <c r="G251" s="80"/>
      <c r="H251" s="112"/>
      <c r="I251" s="80"/>
    </row>
    <row r="252" spans="1:9" s="8" customFormat="1" ht="38.25" x14ac:dyDescent="0.25">
      <c r="A252" s="18"/>
      <c r="B252" s="10"/>
      <c r="C252" s="22"/>
      <c r="D252" s="10" t="s">
        <v>202</v>
      </c>
      <c r="E252" s="112"/>
      <c r="F252" s="112"/>
      <c r="G252" s="80"/>
      <c r="H252" s="112"/>
      <c r="I252" s="80"/>
    </row>
    <row r="253" spans="1:9" s="8" customFormat="1" ht="12.75" x14ac:dyDescent="0.25">
      <c r="A253" s="18"/>
      <c r="B253" s="22"/>
      <c r="C253" s="22"/>
      <c r="D253" s="7"/>
      <c r="E253" s="114">
        <v>0</v>
      </c>
      <c r="F253" s="114">
        <v>0</v>
      </c>
      <c r="G253" s="78">
        <f>E253*F253</f>
        <v>0</v>
      </c>
      <c r="H253" s="114">
        <v>47.37</v>
      </c>
      <c r="I253" s="78">
        <f>G253*H253</f>
        <v>0</v>
      </c>
    </row>
    <row r="254" spans="1:9" s="8" customFormat="1" ht="12.75" x14ac:dyDescent="0.25">
      <c r="A254" s="18"/>
      <c r="B254" s="22"/>
      <c r="C254" s="22"/>
      <c r="D254" s="10"/>
      <c r="E254" s="81"/>
      <c r="F254" s="81"/>
      <c r="G254" s="79"/>
      <c r="H254" s="81"/>
      <c r="I254" s="79"/>
    </row>
    <row r="255" spans="1:9" s="8" customFormat="1" ht="12.75" x14ac:dyDescent="0.25">
      <c r="A255" s="18"/>
      <c r="B255" s="22" t="s">
        <v>188</v>
      </c>
      <c r="C255" s="22" t="s">
        <v>16</v>
      </c>
      <c r="D255" s="9" t="s">
        <v>101</v>
      </c>
      <c r="E255" s="112"/>
      <c r="F255" s="112"/>
      <c r="G255" s="80"/>
      <c r="H255" s="112"/>
      <c r="I255" s="80"/>
    </row>
    <row r="256" spans="1:9" s="10" customFormat="1" ht="63.75" x14ac:dyDescent="0.25">
      <c r="A256" s="31"/>
      <c r="C256" s="22"/>
      <c r="D256" s="8" t="s">
        <v>102</v>
      </c>
      <c r="E256" s="112"/>
      <c r="F256" s="112"/>
      <c r="G256" s="80"/>
      <c r="H256" s="112"/>
      <c r="I256" s="80"/>
    </row>
    <row r="257" spans="1:9" s="10" customFormat="1" ht="12.75" x14ac:dyDescent="0.25">
      <c r="A257" s="31"/>
      <c r="B257" s="22"/>
      <c r="C257" s="22"/>
      <c r="D257" s="7"/>
      <c r="E257" s="114">
        <v>1</v>
      </c>
      <c r="F257" s="114">
        <v>1</v>
      </c>
      <c r="G257" s="78">
        <f>E257*F257</f>
        <v>1</v>
      </c>
      <c r="H257" s="114">
        <v>303.85000000000002</v>
      </c>
      <c r="I257" s="78">
        <f>G257*H257</f>
        <v>303.85000000000002</v>
      </c>
    </row>
    <row r="258" spans="1:9" s="40" customFormat="1" ht="13.5" thickBot="1" x14ac:dyDescent="0.3">
      <c r="A258" s="39"/>
      <c r="B258" s="23"/>
      <c r="C258" s="23"/>
      <c r="D258" s="8"/>
      <c r="E258" s="91"/>
      <c r="F258" s="91"/>
      <c r="G258" s="74"/>
      <c r="H258" s="74" t="s">
        <v>69</v>
      </c>
      <c r="I258" s="74">
        <f>SUM(I235:I257)</f>
        <v>2266.69</v>
      </c>
    </row>
    <row r="259" spans="1:9" s="40" customFormat="1" ht="12.75" x14ac:dyDescent="0.25">
      <c r="A259" s="39"/>
      <c r="B259" s="23"/>
      <c r="C259" s="23"/>
      <c r="D259" s="8"/>
      <c r="E259" s="36"/>
      <c r="F259" s="36"/>
      <c r="G259" s="37"/>
      <c r="H259" s="37"/>
      <c r="I259" s="37"/>
    </row>
    <row r="260" spans="1:9" ht="16.5" customHeight="1" x14ac:dyDescent="0.3">
      <c r="B260" s="15" t="s">
        <v>97</v>
      </c>
      <c r="C260" s="127" t="s">
        <v>37</v>
      </c>
      <c r="D260" s="127"/>
      <c r="E260" s="16"/>
      <c r="F260" s="16"/>
      <c r="G260" s="16"/>
      <c r="H260" s="16"/>
      <c r="I260" s="16"/>
    </row>
    <row r="261" spans="1:9" ht="38.25" x14ac:dyDescent="0.3">
      <c r="B261" s="19" t="s">
        <v>2</v>
      </c>
      <c r="C261" s="19" t="s">
        <v>3</v>
      </c>
      <c r="D261" s="20" t="s">
        <v>4</v>
      </c>
      <c r="E261" s="33" t="s">
        <v>20</v>
      </c>
      <c r="F261" s="33"/>
      <c r="G261" s="34"/>
      <c r="H261" s="33" t="s">
        <v>5</v>
      </c>
      <c r="I261" s="34" t="s">
        <v>12</v>
      </c>
    </row>
    <row r="262" spans="1:9" s="17" customFormat="1" ht="13.5" customHeight="1" x14ac:dyDescent="0.25">
      <c r="A262" s="14"/>
      <c r="B262" s="23" t="s">
        <v>189</v>
      </c>
      <c r="C262" s="23" t="s">
        <v>16</v>
      </c>
      <c r="D262" s="9" t="s">
        <v>38</v>
      </c>
      <c r="E262" s="95"/>
      <c r="F262" s="95"/>
      <c r="G262" s="77"/>
      <c r="H262" s="95"/>
      <c r="I262" s="77"/>
    </row>
    <row r="263" spans="1:9" s="32" customFormat="1" ht="38.25" x14ac:dyDescent="0.25">
      <c r="A263" s="18"/>
      <c r="B263" s="23"/>
      <c r="C263" s="23"/>
      <c r="D263" s="8" t="s">
        <v>204</v>
      </c>
      <c r="E263" s="95"/>
      <c r="F263" s="95"/>
      <c r="G263" s="77"/>
      <c r="H263" s="95"/>
      <c r="I263" s="77"/>
    </row>
    <row r="264" spans="1:9" s="8" customFormat="1" ht="13.5" customHeight="1" x14ac:dyDescent="0.25">
      <c r="A264" s="18"/>
      <c r="B264" s="23"/>
      <c r="C264" s="23"/>
      <c r="D264" s="9"/>
      <c r="E264" s="114">
        <v>2</v>
      </c>
      <c r="F264" s="114">
        <v>1</v>
      </c>
      <c r="G264" s="78">
        <f>E264*F264</f>
        <v>2</v>
      </c>
      <c r="H264" s="114">
        <v>204.71</v>
      </c>
      <c r="I264" s="78">
        <f>G264*H264</f>
        <v>409.42</v>
      </c>
    </row>
    <row r="265" spans="1:9" s="8" customFormat="1" ht="13.5" customHeight="1" x14ac:dyDescent="0.25">
      <c r="A265" s="18"/>
      <c r="B265" s="23"/>
      <c r="C265" s="23"/>
      <c r="E265" s="95"/>
      <c r="F265" s="95"/>
      <c r="G265" s="77"/>
      <c r="H265" s="95"/>
      <c r="I265" s="77"/>
    </row>
    <row r="266" spans="1:9" s="8" customFormat="1" ht="13.5" customHeight="1" x14ac:dyDescent="0.25">
      <c r="A266" s="18"/>
      <c r="B266" s="23" t="s">
        <v>190</v>
      </c>
      <c r="C266" s="23" t="s">
        <v>16</v>
      </c>
      <c r="D266" s="9" t="s">
        <v>39</v>
      </c>
      <c r="E266" s="95"/>
      <c r="F266" s="95"/>
      <c r="G266" s="77"/>
      <c r="H266" s="95"/>
      <c r="I266" s="77"/>
    </row>
    <row r="267" spans="1:9" s="8" customFormat="1" ht="38.25" x14ac:dyDescent="0.25">
      <c r="A267" s="18"/>
      <c r="B267" s="23"/>
      <c r="C267" s="23"/>
      <c r="D267" s="8" t="s">
        <v>205</v>
      </c>
      <c r="E267" s="95"/>
      <c r="F267" s="95"/>
      <c r="G267" s="77"/>
      <c r="H267" s="95"/>
      <c r="I267" s="77"/>
    </row>
    <row r="268" spans="1:9" s="8" customFormat="1" ht="13.5" customHeight="1" x14ac:dyDescent="0.25">
      <c r="A268" s="18"/>
      <c r="B268" s="23"/>
      <c r="C268" s="23"/>
      <c r="D268" s="9"/>
      <c r="E268" s="114">
        <v>2</v>
      </c>
      <c r="F268" s="114">
        <v>1</v>
      </c>
      <c r="G268" s="78">
        <f>E268*F268</f>
        <v>2</v>
      </c>
      <c r="H268" s="114">
        <v>51.19</v>
      </c>
      <c r="I268" s="78">
        <f>G268*H268</f>
        <v>102.38</v>
      </c>
    </row>
    <row r="269" spans="1:9" s="8" customFormat="1" ht="13.5" customHeight="1" x14ac:dyDescent="0.25">
      <c r="A269" s="18"/>
      <c r="B269" s="23"/>
      <c r="C269" s="23"/>
      <c r="E269" s="95"/>
      <c r="F269" s="95"/>
      <c r="G269" s="77"/>
      <c r="H269" s="95"/>
      <c r="I269" s="77"/>
    </row>
    <row r="270" spans="1:9" s="8" customFormat="1" ht="13.5" customHeight="1" x14ac:dyDescent="0.25">
      <c r="A270" s="18"/>
      <c r="B270" s="23" t="s">
        <v>191</v>
      </c>
      <c r="C270" s="23" t="s">
        <v>16</v>
      </c>
      <c r="D270" s="9" t="s">
        <v>40</v>
      </c>
      <c r="E270" s="95"/>
      <c r="F270" s="95"/>
      <c r="G270" s="77"/>
      <c r="H270" s="95"/>
      <c r="I270" s="77"/>
    </row>
    <row r="271" spans="1:9" ht="51" x14ac:dyDescent="0.3">
      <c r="B271" s="23"/>
      <c r="C271" s="23"/>
      <c r="D271" s="8" t="s">
        <v>206</v>
      </c>
      <c r="E271" s="95"/>
      <c r="F271" s="95"/>
      <c r="G271" s="77"/>
      <c r="H271" s="95"/>
      <c r="I271" s="77"/>
    </row>
    <row r="272" spans="1:9" ht="13.5" customHeight="1" x14ac:dyDescent="0.3">
      <c r="B272" s="23"/>
      <c r="C272" s="23"/>
      <c r="D272" s="9"/>
      <c r="E272" s="114">
        <v>2</v>
      </c>
      <c r="F272" s="114">
        <v>1</v>
      </c>
      <c r="G272" s="78">
        <f>E272*F272</f>
        <v>2</v>
      </c>
      <c r="H272" s="114">
        <v>72.19</v>
      </c>
      <c r="I272" s="78">
        <f>G272*H272</f>
        <v>144.38</v>
      </c>
    </row>
    <row r="273" spans="2:9" ht="13.5" customHeight="1" x14ac:dyDescent="0.3">
      <c r="B273" s="23"/>
      <c r="C273" s="23"/>
      <c r="D273" s="8"/>
      <c r="E273" s="95"/>
      <c r="F273" s="95"/>
      <c r="G273" s="77"/>
      <c r="H273" s="95"/>
      <c r="I273" s="77"/>
    </row>
    <row r="274" spans="2:9" ht="13.5" customHeight="1" x14ac:dyDescent="0.3">
      <c r="B274" s="23" t="s">
        <v>192</v>
      </c>
      <c r="C274" s="23" t="s">
        <v>16</v>
      </c>
      <c r="D274" s="9" t="s">
        <v>41</v>
      </c>
      <c r="E274" s="95"/>
      <c r="F274" s="95"/>
      <c r="G274" s="77"/>
      <c r="H274" s="95"/>
      <c r="I274" s="77"/>
    </row>
    <row r="275" spans="2:9" ht="25.5" x14ac:dyDescent="0.3">
      <c r="B275" s="23"/>
      <c r="C275" s="23"/>
      <c r="D275" s="8" t="s">
        <v>207</v>
      </c>
      <c r="E275" s="95"/>
      <c r="F275" s="95"/>
      <c r="G275" s="77"/>
      <c r="H275" s="95"/>
      <c r="I275" s="77"/>
    </row>
    <row r="276" spans="2:9" ht="13.5" customHeight="1" x14ac:dyDescent="0.3">
      <c r="B276" s="23"/>
      <c r="C276" s="23"/>
      <c r="D276" s="9"/>
      <c r="E276" s="114">
        <v>5</v>
      </c>
      <c r="F276" s="114">
        <v>1</v>
      </c>
      <c r="G276" s="78">
        <f>E276*F276</f>
        <v>5</v>
      </c>
      <c r="H276" s="114">
        <v>23.32</v>
      </c>
      <c r="I276" s="78">
        <f>G276*H276</f>
        <v>116.6</v>
      </c>
    </row>
    <row r="277" spans="2:9" ht="13.5" customHeight="1" x14ac:dyDescent="0.3">
      <c r="B277" s="23"/>
      <c r="C277" s="23"/>
      <c r="D277" s="8"/>
      <c r="E277" s="95"/>
      <c r="F277" s="95"/>
      <c r="G277" s="77"/>
      <c r="H277" s="95"/>
      <c r="I277" s="77"/>
    </row>
    <row r="278" spans="2:9" ht="13.5" customHeight="1" x14ac:dyDescent="0.3">
      <c r="B278" s="23" t="s">
        <v>193</v>
      </c>
      <c r="C278" s="23" t="s">
        <v>16</v>
      </c>
      <c r="D278" s="9" t="s">
        <v>36</v>
      </c>
      <c r="E278" s="95"/>
      <c r="F278" s="95"/>
      <c r="G278" s="77"/>
      <c r="H278" s="95"/>
      <c r="I278" s="77"/>
    </row>
    <row r="279" spans="2:9" ht="25.5" x14ac:dyDescent="0.3">
      <c r="B279" s="23"/>
      <c r="C279" s="23"/>
      <c r="D279" s="8" t="s">
        <v>208</v>
      </c>
      <c r="E279" s="95"/>
      <c r="F279" s="95"/>
      <c r="G279" s="77"/>
      <c r="H279" s="95"/>
      <c r="I279" s="77"/>
    </row>
    <row r="280" spans="2:9" ht="13.5" customHeight="1" x14ac:dyDescent="0.3">
      <c r="B280" s="23"/>
      <c r="C280" s="23"/>
      <c r="D280" s="8"/>
      <c r="E280" s="114">
        <v>2</v>
      </c>
      <c r="F280" s="114">
        <v>1</v>
      </c>
      <c r="G280" s="78">
        <f>E280*F280</f>
        <v>2</v>
      </c>
      <c r="H280" s="114">
        <v>69.599999999999994</v>
      </c>
      <c r="I280" s="78">
        <f>G280*H280</f>
        <v>139.19999999999999</v>
      </c>
    </row>
    <row r="281" spans="2:9" ht="13.5" customHeight="1" x14ac:dyDescent="0.3">
      <c r="B281" s="23"/>
      <c r="C281" s="23"/>
      <c r="D281" s="8"/>
      <c r="E281" s="95"/>
      <c r="F281" s="95"/>
      <c r="G281" s="77"/>
      <c r="H281" s="95"/>
      <c r="I281" s="77"/>
    </row>
    <row r="282" spans="2:9" ht="13.5" customHeight="1" x14ac:dyDescent="0.3">
      <c r="B282" s="23" t="s">
        <v>194</v>
      </c>
      <c r="C282" s="23" t="s">
        <v>16</v>
      </c>
      <c r="D282" s="9" t="s">
        <v>42</v>
      </c>
      <c r="E282" s="95"/>
      <c r="F282" s="95"/>
      <c r="G282" s="77"/>
      <c r="H282" s="95"/>
      <c r="I282" s="77"/>
    </row>
    <row r="283" spans="2:9" ht="28.5" customHeight="1" x14ac:dyDescent="0.3">
      <c r="B283" s="23"/>
      <c r="C283" s="23"/>
      <c r="D283" s="8" t="s">
        <v>209</v>
      </c>
      <c r="E283" s="95"/>
      <c r="F283" s="95"/>
      <c r="G283" s="77"/>
      <c r="H283" s="95"/>
      <c r="I283" s="77"/>
    </row>
    <row r="284" spans="2:9" ht="13.5" customHeight="1" x14ac:dyDescent="0.3">
      <c r="B284" s="23"/>
      <c r="C284" s="23"/>
      <c r="D284" s="9"/>
      <c r="E284" s="114">
        <v>2</v>
      </c>
      <c r="F284" s="114">
        <v>1</v>
      </c>
      <c r="G284" s="78">
        <f>E284*F284</f>
        <v>2</v>
      </c>
      <c r="H284" s="114">
        <v>48.92</v>
      </c>
      <c r="I284" s="78">
        <f>G284*H284</f>
        <v>97.84</v>
      </c>
    </row>
    <row r="285" spans="2:9" ht="13.5" customHeight="1" x14ac:dyDescent="0.3">
      <c r="B285" s="23"/>
      <c r="C285" s="23"/>
      <c r="D285" s="9"/>
      <c r="E285" s="81"/>
      <c r="F285" s="81"/>
      <c r="G285" s="79"/>
      <c r="H285" s="116"/>
      <c r="I285" s="79"/>
    </row>
    <row r="286" spans="2:9" ht="13.5" customHeight="1" x14ac:dyDescent="0.3">
      <c r="B286" s="23" t="s">
        <v>195</v>
      </c>
      <c r="C286" s="23" t="s">
        <v>16</v>
      </c>
      <c r="D286" s="9" t="s">
        <v>103</v>
      </c>
      <c r="E286" s="95"/>
      <c r="F286" s="95"/>
      <c r="G286" s="77"/>
      <c r="H286" s="95"/>
      <c r="I286" s="77"/>
    </row>
    <row r="287" spans="2:9" x14ac:dyDescent="0.3">
      <c r="B287" s="23"/>
      <c r="C287" s="23"/>
      <c r="D287" s="10" t="s">
        <v>233</v>
      </c>
      <c r="E287" s="95"/>
      <c r="F287" s="95"/>
      <c r="G287" s="77"/>
      <c r="H287" s="95"/>
      <c r="I287" s="77"/>
    </row>
    <row r="288" spans="2:9" ht="13.5" customHeight="1" x14ac:dyDescent="0.3">
      <c r="B288" s="23"/>
      <c r="C288" s="23"/>
      <c r="D288" s="9"/>
      <c r="E288" s="114">
        <v>1</v>
      </c>
      <c r="F288" s="114">
        <v>1</v>
      </c>
      <c r="G288" s="78">
        <f>E288*F288</f>
        <v>1</v>
      </c>
      <c r="H288" s="114">
        <v>180</v>
      </c>
      <c r="I288" s="78">
        <f>G288*H288</f>
        <v>180</v>
      </c>
    </row>
    <row r="289" spans="2:9" ht="13.5" customHeight="1" x14ac:dyDescent="0.3">
      <c r="B289" s="23"/>
      <c r="C289" s="23"/>
      <c r="D289" s="9"/>
      <c r="E289" s="81"/>
      <c r="F289" s="81"/>
      <c r="G289" s="79"/>
      <c r="H289" s="116"/>
      <c r="I289" s="79"/>
    </row>
    <row r="290" spans="2:9" ht="13.5" customHeight="1" x14ac:dyDescent="0.3">
      <c r="B290" s="23" t="s">
        <v>229</v>
      </c>
      <c r="C290" s="23" t="s">
        <v>16</v>
      </c>
      <c r="D290" s="9" t="s">
        <v>210</v>
      </c>
      <c r="E290" s="95"/>
      <c r="F290" s="95"/>
      <c r="G290" s="77"/>
      <c r="H290" s="95"/>
      <c r="I290" s="77"/>
    </row>
    <row r="291" spans="2:9" x14ac:dyDescent="0.3">
      <c r="B291" s="23"/>
      <c r="C291" s="23"/>
      <c r="D291" s="8" t="s">
        <v>233</v>
      </c>
      <c r="E291" s="95"/>
      <c r="F291" s="95"/>
      <c r="G291" s="77"/>
      <c r="H291" s="95"/>
      <c r="I291" s="77"/>
    </row>
    <row r="292" spans="2:9" ht="13.5" customHeight="1" x14ac:dyDescent="0.3">
      <c r="B292" s="23"/>
      <c r="C292" s="23"/>
      <c r="D292" s="9"/>
      <c r="E292" s="114">
        <v>3</v>
      </c>
      <c r="F292" s="114">
        <v>1</v>
      </c>
      <c r="G292" s="78">
        <f>E292*F292</f>
        <v>3</v>
      </c>
      <c r="H292" s="114">
        <v>44.64</v>
      </c>
      <c r="I292" s="78">
        <f>G292*H292</f>
        <v>133.92000000000002</v>
      </c>
    </row>
    <row r="293" spans="2:9" ht="13.5" customHeight="1" x14ac:dyDescent="0.3">
      <c r="B293" s="23"/>
      <c r="C293" s="23"/>
      <c r="D293" s="9"/>
      <c r="E293" s="81"/>
      <c r="F293" s="81"/>
      <c r="G293" s="79"/>
      <c r="H293" s="116"/>
      <c r="I293" s="79"/>
    </row>
    <row r="294" spans="2:9" ht="13.5" customHeight="1" x14ac:dyDescent="0.3">
      <c r="B294" s="23" t="s">
        <v>230</v>
      </c>
      <c r="C294" s="23" t="s">
        <v>16</v>
      </c>
      <c r="D294" s="9" t="s">
        <v>211</v>
      </c>
      <c r="E294" s="95"/>
      <c r="F294" s="95"/>
      <c r="G294" s="77"/>
      <c r="H294" s="95"/>
      <c r="I294" s="77"/>
    </row>
    <row r="295" spans="2:9" ht="13.5" customHeight="1" x14ac:dyDescent="0.3">
      <c r="B295" s="23"/>
      <c r="C295" s="23"/>
      <c r="D295" s="8" t="s">
        <v>233</v>
      </c>
      <c r="E295" s="95"/>
      <c r="F295" s="95"/>
      <c r="G295" s="77"/>
      <c r="H295" s="95"/>
      <c r="I295" s="77"/>
    </row>
    <row r="296" spans="2:9" ht="13.5" customHeight="1" x14ac:dyDescent="0.3">
      <c r="B296" s="23"/>
      <c r="C296" s="23"/>
      <c r="D296" s="8"/>
      <c r="E296" s="95"/>
      <c r="F296" s="95"/>
      <c r="G296" s="77"/>
      <c r="H296" s="95"/>
      <c r="I296" s="77"/>
    </row>
    <row r="297" spans="2:9" ht="13.5" customHeight="1" x14ac:dyDescent="0.3">
      <c r="B297" s="23"/>
      <c r="C297" s="23"/>
      <c r="D297" s="9"/>
      <c r="E297" s="114">
        <v>1</v>
      </c>
      <c r="F297" s="114">
        <v>1</v>
      </c>
      <c r="G297" s="78">
        <f>E297*F297</f>
        <v>1</v>
      </c>
      <c r="H297" s="114">
        <v>121.87</v>
      </c>
      <c r="I297" s="78">
        <f>G297*H297</f>
        <v>121.87</v>
      </c>
    </row>
    <row r="298" spans="2:9" ht="13.5" customHeight="1" x14ac:dyDescent="0.3">
      <c r="B298" s="23"/>
      <c r="C298" s="23"/>
      <c r="D298" s="9"/>
      <c r="E298" s="81"/>
      <c r="F298" s="81"/>
      <c r="G298" s="79"/>
      <c r="H298" s="81"/>
      <c r="I298" s="79"/>
    </row>
    <row r="299" spans="2:9" ht="13.5" customHeight="1" x14ac:dyDescent="0.3">
      <c r="B299" s="23" t="s">
        <v>231</v>
      </c>
      <c r="C299" s="23" t="s">
        <v>16</v>
      </c>
      <c r="D299" s="9" t="s">
        <v>223</v>
      </c>
      <c r="E299" s="95"/>
      <c r="F299" s="95"/>
      <c r="G299" s="77"/>
      <c r="H299" s="95"/>
      <c r="I299" s="77"/>
    </row>
    <row r="300" spans="2:9" x14ac:dyDescent="0.3">
      <c r="B300" s="23"/>
      <c r="C300" s="23"/>
      <c r="D300" s="8" t="s">
        <v>233</v>
      </c>
      <c r="E300" s="95"/>
      <c r="F300" s="95"/>
      <c r="G300" s="77"/>
      <c r="H300" s="95"/>
      <c r="I300" s="77"/>
    </row>
    <row r="301" spans="2:9" ht="13.5" customHeight="1" x14ac:dyDescent="0.3">
      <c r="B301" s="23"/>
      <c r="C301" s="23"/>
      <c r="D301" s="7"/>
      <c r="E301" s="114">
        <v>3</v>
      </c>
      <c r="F301" s="114">
        <v>1</v>
      </c>
      <c r="G301" s="78">
        <f>E301*F301</f>
        <v>3</v>
      </c>
      <c r="H301" s="114">
        <v>201.41</v>
      </c>
      <c r="I301" s="78">
        <f>G301*H301</f>
        <v>604.23</v>
      </c>
    </row>
    <row r="302" spans="2:9" ht="13.5" customHeight="1" x14ac:dyDescent="0.3">
      <c r="B302" s="23"/>
      <c r="C302" s="23"/>
      <c r="D302" s="9"/>
      <c r="E302" s="81"/>
      <c r="F302" s="81"/>
      <c r="G302" s="79"/>
      <c r="H302" s="116"/>
      <c r="I302" s="79"/>
    </row>
    <row r="303" spans="2:9" ht="13.5" customHeight="1" x14ac:dyDescent="0.3">
      <c r="B303" s="22" t="s">
        <v>232</v>
      </c>
      <c r="C303" s="22" t="s">
        <v>16</v>
      </c>
      <c r="D303" s="28" t="s">
        <v>213</v>
      </c>
      <c r="E303" s="112"/>
      <c r="F303" s="112"/>
      <c r="G303" s="80"/>
      <c r="H303" s="112"/>
      <c r="I303" s="80"/>
    </row>
    <row r="304" spans="2:9" x14ac:dyDescent="0.3">
      <c r="B304" s="22"/>
      <c r="C304" s="22"/>
      <c r="D304" s="10" t="s">
        <v>212</v>
      </c>
      <c r="E304" s="112"/>
      <c r="F304" s="112"/>
      <c r="G304" s="80"/>
      <c r="H304" s="112"/>
      <c r="I304" s="80"/>
    </row>
    <row r="305" spans="1:9" ht="13.5" customHeight="1" x14ac:dyDescent="0.3">
      <c r="B305" s="54"/>
      <c r="C305" s="54"/>
      <c r="D305" s="61"/>
      <c r="E305" s="114">
        <v>2</v>
      </c>
      <c r="F305" s="114">
        <v>1</v>
      </c>
      <c r="G305" s="78">
        <f>E305*F305</f>
        <v>2</v>
      </c>
      <c r="H305" s="114">
        <v>6.33</v>
      </c>
      <c r="I305" s="78">
        <f>G305*H305</f>
        <v>12.66</v>
      </c>
    </row>
    <row r="306" spans="1:9" ht="13.5" customHeight="1" thickBot="1" x14ac:dyDescent="0.35">
      <c r="E306" s="117"/>
      <c r="F306" s="117"/>
      <c r="G306" s="118"/>
      <c r="H306" s="74" t="s">
        <v>69</v>
      </c>
      <c r="I306" s="74">
        <f>SUM(I262:I305)</f>
        <v>2062.5</v>
      </c>
    </row>
    <row r="307" spans="1:9" ht="13.5" customHeight="1" x14ac:dyDescent="0.3"/>
    <row r="308" spans="1:9" x14ac:dyDescent="0.3">
      <c r="B308" s="15" t="s">
        <v>98</v>
      </c>
      <c r="C308" s="127" t="s">
        <v>86</v>
      </c>
      <c r="D308" s="127"/>
      <c r="E308" s="16"/>
      <c r="F308" s="16"/>
      <c r="G308" s="16"/>
      <c r="H308" s="16"/>
      <c r="I308" s="16"/>
    </row>
    <row r="309" spans="1:9" ht="38.25" x14ac:dyDescent="0.3">
      <c r="B309" s="19" t="s">
        <v>2</v>
      </c>
      <c r="C309" s="19" t="s">
        <v>3</v>
      </c>
      <c r="D309" s="20" t="s">
        <v>4</v>
      </c>
      <c r="E309" s="33" t="s">
        <v>20</v>
      </c>
      <c r="F309" s="33"/>
      <c r="G309" s="34"/>
      <c r="H309" s="33" t="s">
        <v>5</v>
      </c>
      <c r="I309" s="34" t="s">
        <v>12</v>
      </c>
    </row>
    <row r="310" spans="1:9" ht="12.75" customHeight="1" x14ac:dyDescent="0.3">
      <c r="B310" s="23"/>
      <c r="C310" s="23"/>
      <c r="D310" s="8"/>
      <c r="E310" s="95"/>
      <c r="F310" s="95"/>
      <c r="G310" s="77"/>
      <c r="H310" s="95"/>
      <c r="I310" s="77"/>
    </row>
    <row r="311" spans="1:9" ht="12.75" customHeight="1" x14ac:dyDescent="0.3">
      <c r="B311" s="23" t="s">
        <v>234</v>
      </c>
      <c r="C311" s="23" t="s">
        <v>16</v>
      </c>
      <c r="D311" s="9" t="s">
        <v>105</v>
      </c>
      <c r="E311" s="95"/>
      <c r="F311" s="95"/>
      <c r="G311" s="77"/>
      <c r="H311" s="95"/>
      <c r="I311" s="77"/>
    </row>
    <row r="312" spans="1:9" ht="27" customHeight="1" x14ac:dyDescent="0.3">
      <c r="B312" s="23"/>
      <c r="C312" s="23"/>
      <c r="D312" s="8" t="s">
        <v>215</v>
      </c>
      <c r="E312" s="95"/>
      <c r="F312" s="95"/>
      <c r="G312" s="77"/>
      <c r="H312" s="95"/>
      <c r="I312" s="77"/>
    </row>
    <row r="313" spans="1:9" ht="12.75" customHeight="1" x14ac:dyDescent="0.3">
      <c r="B313" s="23"/>
      <c r="C313" s="23"/>
      <c r="D313" s="9"/>
      <c r="E313" s="114">
        <v>13.75</v>
      </c>
      <c r="F313" s="114">
        <v>1</v>
      </c>
      <c r="G313" s="78">
        <f>E313*F313</f>
        <v>13.75</v>
      </c>
      <c r="H313" s="114">
        <v>6.15</v>
      </c>
      <c r="I313" s="78">
        <f>G313*H313</f>
        <v>84.5625</v>
      </c>
    </row>
    <row r="314" spans="1:9" ht="12.75" customHeight="1" x14ac:dyDescent="0.3">
      <c r="B314" s="23"/>
      <c r="C314" s="23"/>
      <c r="D314" s="8"/>
      <c r="E314" s="95"/>
      <c r="F314" s="95"/>
      <c r="G314" s="77"/>
      <c r="H314" s="95"/>
      <c r="I314" s="77"/>
    </row>
    <row r="315" spans="1:9" ht="12.75" customHeight="1" x14ac:dyDescent="0.3">
      <c r="B315" s="23" t="s">
        <v>196</v>
      </c>
      <c r="C315" s="23" t="s">
        <v>16</v>
      </c>
      <c r="D315" s="9" t="s">
        <v>106</v>
      </c>
      <c r="E315" s="95"/>
      <c r="F315" s="95"/>
      <c r="G315" s="77"/>
      <c r="H315" s="95"/>
      <c r="I315" s="77"/>
    </row>
    <row r="316" spans="1:9" ht="33.75" customHeight="1" x14ac:dyDescent="0.3">
      <c r="B316" s="23"/>
      <c r="C316" s="23"/>
      <c r="D316" s="8" t="s">
        <v>214</v>
      </c>
      <c r="E316" s="95"/>
      <c r="F316" s="95"/>
      <c r="G316" s="77"/>
      <c r="H316" s="95"/>
      <c r="I316" s="77"/>
    </row>
    <row r="317" spans="1:9" ht="12.75" customHeight="1" x14ac:dyDescent="0.3">
      <c r="B317" s="23"/>
      <c r="C317" s="23"/>
      <c r="D317" s="9"/>
      <c r="E317" s="114">
        <v>1.9</v>
      </c>
      <c r="F317" s="114">
        <v>2.5</v>
      </c>
      <c r="G317" s="78">
        <f>E317*F317</f>
        <v>4.75</v>
      </c>
      <c r="H317" s="114">
        <v>6.15</v>
      </c>
      <c r="I317" s="78">
        <f>G317*H317</f>
        <v>29.212500000000002</v>
      </c>
    </row>
    <row r="318" spans="1:9" ht="12.75" customHeight="1" thickBot="1" x14ac:dyDescent="0.35">
      <c r="E318" s="117"/>
      <c r="F318" s="117"/>
      <c r="G318" s="118"/>
      <c r="H318" s="74" t="s">
        <v>69</v>
      </c>
      <c r="I318" s="74">
        <f>SUM(I310:I317)</f>
        <v>113.77500000000001</v>
      </c>
    </row>
    <row r="319" spans="1:9" x14ac:dyDescent="0.3">
      <c r="D319" s="12"/>
    </row>
    <row r="320" spans="1:9" x14ac:dyDescent="0.3">
      <c r="A320" s="2"/>
      <c r="C320" s="119" t="s">
        <v>226</v>
      </c>
      <c r="D320" s="120"/>
      <c r="E320" s="120"/>
      <c r="F320" s="120"/>
      <c r="G320" s="120"/>
      <c r="H320" s="120"/>
      <c r="I320" s="120"/>
    </row>
    <row r="321" spans="1:9" x14ac:dyDescent="0.3">
      <c r="A321" s="2"/>
      <c r="C321" s="121" t="s">
        <v>227</v>
      </c>
      <c r="D321" s="121"/>
      <c r="E321" s="121"/>
      <c r="F321" s="121"/>
      <c r="G321" s="121"/>
      <c r="H321" s="121"/>
      <c r="I321" s="121"/>
    </row>
    <row r="322" spans="1:9" x14ac:dyDescent="0.3">
      <c r="A322" s="2"/>
      <c r="C322" s="122" t="s">
        <v>6</v>
      </c>
      <c r="D322" s="123" t="str">
        <f>C2</f>
        <v>TREBALLS PREVIS I ENDERROCS</v>
      </c>
      <c r="E322" s="123"/>
      <c r="F322" s="123"/>
      <c r="G322" s="123"/>
      <c r="H322" s="123"/>
      <c r="I322" s="124">
        <f>I67</f>
        <v>3098.8262</v>
      </c>
    </row>
    <row r="323" spans="1:9" x14ac:dyDescent="0.3">
      <c r="A323" s="2"/>
      <c r="C323" s="122" t="s">
        <v>7</v>
      </c>
      <c r="D323" s="123" t="str">
        <f>C70</f>
        <v>TANCAMENTS I DIVISÒRIES</v>
      </c>
      <c r="E323" s="123"/>
      <c r="F323" s="123"/>
      <c r="G323" s="123"/>
      <c r="H323" s="123"/>
      <c r="I323" s="124">
        <f>I99</f>
        <v>1157.1511</v>
      </c>
    </row>
    <row r="324" spans="1:9" x14ac:dyDescent="0.3">
      <c r="A324" s="2"/>
      <c r="C324" s="122" t="s">
        <v>8</v>
      </c>
      <c r="D324" s="123" t="str">
        <f>C102</f>
        <v>ACABATS</v>
      </c>
      <c r="E324" s="123"/>
      <c r="F324" s="123"/>
      <c r="G324" s="123"/>
      <c r="H324" s="123"/>
      <c r="I324" s="124">
        <f>I124</f>
        <v>4616.1120999999994</v>
      </c>
    </row>
    <row r="325" spans="1:9" x14ac:dyDescent="0.3">
      <c r="A325" s="2"/>
      <c r="C325" s="122" t="s">
        <v>9</v>
      </c>
      <c r="D325" s="123" t="str">
        <f>C127</f>
        <v>TANCAMENTS</v>
      </c>
      <c r="E325" s="123"/>
      <c r="F325" s="123"/>
      <c r="G325" s="123"/>
      <c r="H325" s="123"/>
      <c r="I325" s="124">
        <f>I152</f>
        <v>681.6</v>
      </c>
    </row>
    <row r="326" spans="1:9" x14ac:dyDescent="0.3">
      <c r="A326" s="2"/>
      <c r="C326" s="122" t="s">
        <v>10</v>
      </c>
      <c r="D326" s="123" t="str">
        <f>C155</f>
        <v>SANEJAMENT I SUBMINSTRAMENT D'AIGUA</v>
      </c>
      <c r="E326" s="123"/>
      <c r="F326" s="123"/>
      <c r="G326" s="123"/>
      <c r="H326" s="123"/>
      <c r="I326" s="124">
        <f>I178</f>
        <v>1515.25</v>
      </c>
    </row>
    <row r="327" spans="1:9" x14ac:dyDescent="0.3">
      <c r="A327" s="2"/>
      <c r="C327" s="122" t="s">
        <v>11</v>
      </c>
      <c r="D327" s="123" t="str">
        <f>C180</f>
        <v>INSTAL·LACIO ELECTRICA</v>
      </c>
      <c r="E327" s="123"/>
      <c r="F327" s="123"/>
      <c r="G327" s="123"/>
      <c r="H327" s="123"/>
      <c r="I327" s="124">
        <f>I231</f>
        <v>2161.634</v>
      </c>
    </row>
    <row r="328" spans="1:9" x14ac:dyDescent="0.3">
      <c r="A328" s="2"/>
      <c r="C328" s="122" t="s">
        <v>31</v>
      </c>
      <c r="D328" s="123" t="str">
        <f>C233</f>
        <v>SANITARIS</v>
      </c>
      <c r="E328" s="123"/>
      <c r="F328" s="123"/>
      <c r="G328" s="123"/>
      <c r="H328" s="123"/>
      <c r="I328" s="124">
        <f>I258</f>
        <v>2266.69</v>
      </c>
    </row>
    <row r="329" spans="1:9" x14ac:dyDescent="0.3">
      <c r="A329" s="2"/>
      <c r="C329" s="122" t="s">
        <v>97</v>
      </c>
      <c r="D329" s="123" t="str">
        <f>C260</f>
        <v>ACCESSORIS</v>
      </c>
      <c r="E329" s="123"/>
      <c r="F329" s="123"/>
      <c r="G329" s="123"/>
      <c r="H329" s="123"/>
      <c r="I329" s="124">
        <f>I306</f>
        <v>2062.5</v>
      </c>
    </row>
    <row r="330" spans="1:9" x14ac:dyDescent="0.3">
      <c r="A330" s="2"/>
      <c r="C330" s="122" t="s">
        <v>98</v>
      </c>
      <c r="D330" s="123" t="str">
        <f>C308</f>
        <v>PINTURA</v>
      </c>
      <c r="E330" s="123"/>
      <c r="F330" s="123"/>
      <c r="G330" s="123"/>
      <c r="H330" s="123"/>
      <c r="I330" s="124">
        <f>I318</f>
        <v>113.77500000000001</v>
      </c>
    </row>
    <row r="331" spans="1:9" x14ac:dyDescent="0.3">
      <c r="A331" s="2"/>
      <c r="C331"/>
      <c r="D331"/>
      <c r="E331" s="169"/>
      <c r="F331" s="169"/>
      <c r="G331" s="169"/>
      <c r="H331" s="169"/>
      <c r="I331" s="169"/>
    </row>
    <row r="332" spans="1:9" ht="17.25" thickBot="1" x14ac:dyDescent="0.35">
      <c r="A332" s="2"/>
      <c r="C332"/>
      <c r="D332" s="1" t="s">
        <v>228</v>
      </c>
      <c r="E332" s="117"/>
      <c r="F332" s="117"/>
      <c r="G332" s="118"/>
      <c r="H332" s="74"/>
      <c r="I332" s="170">
        <f>SUM(I322:I331)</f>
        <v>17673.538400000005</v>
      </c>
    </row>
    <row r="333" spans="1:9" x14ac:dyDescent="0.3">
      <c r="A333" s="2"/>
      <c r="E333" s="171">
        <v>0.06</v>
      </c>
      <c r="I333" s="124">
        <f>I332*E333</f>
        <v>1060.4123040000002</v>
      </c>
    </row>
    <row r="334" spans="1:9" x14ac:dyDescent="0.3">
      <c r="A334" s="2"/>
      <c r="E334" s="171">
        <v>0.13</v>
      </c>
      <c r="I334" s="124">
        <f>I332*E334</f>
        <v>2297.5599920000009</v>
      </c>
    </row>
    <row r="335" spans="1:9" ht="17.25" thickBot="1" x14ac:dyDescent="0.35">
      <c r="A335" s="2"/>
      <c r="D335" s="1" t="s">
        <v>268</v>
      </c>
      <c r="E335" s="117"/>
      <c r="F335" s="117"/>
      <c r="G335" s="118"/>
      <c r="H335" s="74"/>
      <c r="I335" s="170">
        <f>SUM(I332:I334)</f>
        <v>21031.510696000008</v>
      </c>
    </row>
  </sheetData>
  <mergeCells count="10">
    <mergeCell ref="C308:D308"/>
    <mergeCell ref="E3:F3"/>
    <mergeCell ref="C2:D2"/>
    <mergeCell ref="C233:D233"/>
    <mergeCell ref="C70:D70"/>
    <mergeCell ref="C102:D102"/>
    <mergeCell ref="C127:D127"/>
    <mergeCell ref="C155:D155"/>
    <mergeCell ref="C180:D180"/>
    <mergeCell ref="C260:D260"/>
  </mergeCells>
  <pageMargins left="0.7" right="0.7" top="0.75" bottom="0.75" header="0.3" footer="0.3"/>
  <pageSetup paperSize="9" scale="70" orientation="portrait" r:id="rId1"/>
  <rowBreaks count="8" manualBreakCount="8">
    <brk id="69" max="8" man="1"/>
    <brk id="101" max="16383" man="1"/>
    <brk id="126" max="16383" man="1"/>
    <brk id="154" max="16383" man="1"/>
    <brk id="179" max="16383" man="1"/>
    <brk id="232" max="8" man="1"/>
    <brk id="259" max="8" man="1"/>
    <brk id="307" max="8"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ADC343-99DF-4A29-8042-D5AEE8E24B11}">
  <dimension ref="A1:K338"/>
  <sheetViews>
    <sheetView topLeftCell="A315" zoomScaleNormal="100" workbookViewId="0">
      <selection activeCell="E339" sqref="E339"/>
    </sheetView>
  </sheetViews>
  <sheetFormatPr baseColWidth="10" defaultRowHeight="16.5" x14ac:dyDescent="0.3"/>
  <cols>
    <col min="1" max="1" width="5.5703125" style="62" bestFit="1" customWidth="1"/>
    <col min="2" max="2" width="3.7109375" style="62" bestFit="1" customWidth="1"/>
    <col min="3" max="3" width="70.7109375" style="2" customWidth="1"/>
    <col min="4" max="4" width="6" style="2" bestFit="1" customWidth="1"/>
    <col min="5" max="5" width="5.7109375" style="2" customWidth="1"/>
    <col min="6" max="6" width="5.7109375" style="63" customWidth="1"/>
    <col min="7" max="7" width="8.7109375" style="2" customWidth="1"/>
    <col min="8" max="8" width="8.7109375" style="63" customWidth="1"/>
    <col min="9" max="16384" width="11.42578125" style="2"/>
  </cols>
  <sheetData>
    <row r="1" spans="1:8" s="17" customFormat="1" ht="18" customHeight="1" x14ac:dyDescent="0.25">
      <c r="A1" s="15" t="s">
        <v>6</v>
      </c>
      <c r="B1" s="129" t="s">
        <v>0</v>
      </c>
      <c r="C1" s="129"/>
      <c r="D1" s="125"/>
      <c r="E1" s="125"/>
      <c r="F1" s="125"/>
      <c r="G1" s="125"/>
      <c r="H1" s="125"/>
    </row>
    <row r="2" spans="1:8" s="8" customFormat="1" ht="38.25" customHeight="1" x14ac:dyDescent="0.25">
      <c r="A2" s="126" t="s">
        <v>2</v>
      </c>
      <c r="B2" s="126" t="s">
        <v>3</v>
      </c>
      <c r="C2" s="20" t="s">
        <v>4</v>
      </c>
      <c r="D2" s="128" t="s">
        <v>20</v>
      </c>
      <c r="E2" s="128"/>
      <c r="F2" s="21" t="s">
        <v>69</v>
      </c>
      <c r="G2" s="126" t="s">
        <v>5</v>
      </c>
      <c r="H2" s="21" t="s">
        <v>12</v>
      </c>
    </row>
    <row r="3" spans="1:8" s="8" customFormat="1" ht="12.75" x14ac:dyDescent="0.25">
      <c r="A3" s="22" t="s">
        <v>13</v>
      </c>
      <c r="B3" s="23" t="s">
        <v>23</v>
      </c>
      <c r="C3" s="9" t="s">
        <v>56</v>
      </c>
      <c r="D3" s="132"/>
      <c r="E3" s="132"/>
      <c r="F3" s="130"/>
      <c r="G3" s="132"/>
      <c r="H3" s="130"/>
    </row>
    <row r="4" spans="1:8" s="8" customFormat="1" ht="105.75" customHeight="1" x14ac:dyDescent="0.25">
      <c r="A4" s="22"/>
      <c r="B4" s="23"/>
      <c r="C4" s="3" t="s">
        <v>57</v>
      </c>
      <c r="D4" s="95"/>
      <c r="E4" s="95"/>
      <c r="F4" s="77"/>
      <c r="G4" s="95"/>
      <c r="H4" s="77"/>
    </row>
    <row r="5" spans="1:8" s="8" customFormat="1" ht="12.75" x14ac:dyDescent="0.25">
      <c r="A5" s="22"/>
      <c r="B5" s="23"/>
      <c r="D5" s="84">
        <v>13.58</v>
      </c>
      <c r="E5" s="84">
        <v>1</v>
      </c>
      <c r="F5" s="75">
        <f>D5*E5</f>
        <v>13.58</v>
      </c>
      <c r="G5" s="84">
        <f>125/5</f>
        <v>25</v>
      </c>
      <c r="H5" s="75">
        <f>F5*G5</f>
        <v>339.5</v>
      </c>
    </row>
    <row r="6" spans="1:8" s="8" customFormat="1" ht="12.75" x14ac:dyDescent="0.25">
      <c r="A6" s="10"/>
      <c r="B6" s="23"/>
      <c r="D6" s="95"/>
      <c r="E6" s="95"/>
      <c r="F6" s="77"/>
      <c r="G6" s="95"/>
      <c r="H6" s="77"/>
    </row>
    <row r="7" spans="1:8" s="8" customFormat="1" ht="12.75" x14ac:dyDescent="0.25">
      <c r="A7" s="22" t="s">
        <v>15</v>
      </c>
      <c r="B7" s="23" t="s">
        <v>16</v>
      </c>
      <c r="C7" s="28" t="s">
        <v>58</v>
      </c>
      <c r="D7" s="132"/>
      <c r="E7" s="132"/>
      <c r="F7" s="130"/>
      <c r="G7" s="132"/>
      <c r="H7" s="130"/>
    </row>
    <row r="8" spans="1:8" s="8" customFormat="1" ht="25.5" x14ac:dyDescent="0.25">
      <c r="A8" s="22"/>
      <c r="B8" s="23"/>
      <c r="C8" s="8" t="s">
        <v>62</v>
      </c>
      <c r="D8" s="95"/>
      <c r="E8" s="95"/>
      <c r="F8" s="77"/>
      <c r="G8" s="95"/>
      <c r="H8" s="77"/>
    </row>
    <row r="9" spans="1:8" s="8" customFormat="1" ht="12.75" x14ac:dyDescent="0.25">
      <c r="A9" s="22"/>
      <c r="B9" s="23"/>
      <c r="D9" s="84">
        <v>3</v>
      </c>
      <c r="E9" s="84">
        <v>1</v>
      </c>
      <c r="F9" s="75">
        <f>D9*E9</f>
        <v>3</v>
      </c>
      <c r="G9" s="84">
        <v>188.37</v>
      </c>
      <c r="H9" s="75">
        <f>F9*G9</f>
        <v>565.11</v>
      </c>
    </row>
    <row r="10" spans="1:8" s="8" customFormat="1" ht="12.75" x14ac:dyDescent="0.25">
      <c r="A10" s="10"/>
      <c r="B10" s="23"/>
      <c r="D10" s="95"/>
      <c r="E10" s="95"/>
      <c r="F10" s="77"/>
      <c r="G10" s="95"/>
      <c r="H10" s="77"/>
    </row>
    <row r="11" spans="1:8" s="7" customFormat="1" ht="12.75" x14ac:dyDescent="0.25">
      <c r="B11" s="30"/>
      <c r="D11" s="167"/>
      <c r="E11" s="167"/>
      <c r="F11" s="166"/>
      <c r="G11" s="167"/>
      <c r="H11" s="166"/>
    </row>
    <row r="12" spans="1:8" s="8" customFormat="1" ht="12.75" x14ac:dyDescent="0.25">
      <c r="A12" s="22" t="s">
        <v>17</v>
      </c>
      <c r="B12" s="23" t="s">
        <v>23</v>
      </c>
      <c r="C12" s="9" t="s">
        <v>14</v>
      </c>
      <c r="D12" s="132"/>
      <c r="E12" s="132"/>
      <c r="F12" s="130"/>
      <c r="G12" s="132"/>
      <c r="H12" s="130"/>
    </row>
    <row r="13" spans="1:8" s="8" customFormat="1" ht="63.75" x14ac:dyDescent="0.25">
      <c r="A13" s="22"/>
      <c r="B13" s="23"/>
      <c r="C13" s="8" t="s">
        <v>113</v>
      </c>
      <c r="D13" s="132"/>
      <c r="E13" s="132"/>
      <c r="F13" s="130"/>
      <c r="G13" s="132"/>
      <c r="H13" s="130"/>
    </row>
    <row r="14" spans="1:8" s="8" customFormat="1" ht="12.75" x14ac:dyDescent="0.25">
      <c r="A14" s="22"/>
      <c r="B14" s="23"/>
      <c r="D14" s="84">
        <v>13.58</v>
      </c>
      <c r="E14" s="84">
        <v>1</v>
      </c>
      <c r="F14" s="75">
        <f>D14*E14</f>
        <v>13.58</v>
      </c>
      <c r="G14" s="84">
        <f>75/5</f>
        <v>15</v>
      </c>
      <c r="H14" s="75">
        <f>F14*G14</f>
        <v>203.7</v>
      </c>
    </row>
    <row r="15" spans="1:8" s="8" customFormat="1" ht="12.75" x14ac:dyDescent="0.25">
      <c r="A15" s="22"/>
      <c r="B15" s="23"/>
      <c r="D15" s="95"/>
      <c r="E15" s="95"/>
      <c r="F15" s="77"/>
      <c r="G15" s="95"/>
      <c r="H15" s="77"/>
    </row>
    <row r="16" spans="1:8" s="8" customFormat="1" ht="12.75" x14ac:dyDescent="0.25">
      <c r="A16" s="22" t="s">
        <v>19</v>
      </c>
      <c r="B16" s="23" t="s">
        <v>23</v>
      </c>
      <c r="C16" s="9" t="s">
        <v>224</v>
      </c>
      <c r="D16" s="132"/>
      <c r="E16" s="132"/>
      <c r="F16" s="130"/>
      <c r="G16" s="132"/>
      <c r="H16" s="130"/>
    </row>
    <row r="17" spans="1:8" s="8" customFormat="1" ht="51" x14ac:dyDescent="0.25">
      <c r="A17" s="22"/>
      <c r="B17" s="23"/>
      <c r="C17" s="8" t="s">
        <v>63</v>
      </c>
      <c r="D17" s="95"/>
      <c r="E17" s="95"/>
      <c r="F17" s="77"/>
      <c r="G17" s="95"/>
      <c r="H17" s="77"/>
    </row>
    <row r="18" spans="1:8" s="8" customFormat="1" ht="12.75" x14ac:dyDescent="0.25">
      <c r="A18" s="22"/>
      <c r="B18" s="23"/>
      <c r="D18" s="84">
        <v>13.58</v>
      </c>
      <c r="E18" s="84">
        <v>1</v>
      </c>
      <c r="F18" s="75">
        <f>D18*E18</f>
        <v>13.58</v>
      </c>
      <c r="G18" s="84">
        <v>45.7</v>
      </c>
      <c r="H18" s="75">
        <f>F18*G18</f>
        <v>620.60599999999999</v>
      </c>
    </row>
    <row r="19" spans="1:8" s="8" customFormat="1" ht="12.75" x14ac:dyDescent="0.25">
      <c r="A19" s="10"/>
      <c r="B19" s="23"/>
      <c r="D19" s="95"/>
      <c r="E19" s="95"/>
      <c r="F19" s="77"/>
      <c r="G19" s="95"/>
      <c r="H19" s="77"/>
    </row>
    <row r="20" spans="1:8" s="8" customFormat="1" ht="12.75" x14ac:dyDescent="0.25">
      <c r="A20" s="22" t="s">
        <v>21</v>
      </c>
      <c r="B20" s="23" t="s">
        <v>23</v>
      </c>
      <c r="C20" s="9" t="s">
        <v>59</v>
      </c>
      <c r="D20" s="132"/>
      <c r="E20" s="132"/>
      <c r="F20" s="130"/>
      <c r="G20" s="132"/>
      <c r="H20" s="130"/>
    </row>
    <row r="21" spans="1:8" s="8" customFormat="1" ht="111" customHeight="1" x14ac:dyDescent="0.25">
      <c r="A21" s="22"/>
      <c r="B21" s="23"/>
      <c r="C21" s="10" t="s">
        <v>64</v>
      </c>
      <c r="D21" s="95"/>
      <c r="E21" s="95"/>
      <c r="F21" s="77"/>
      <c r="G21" s="95"/>
      <c r="H21" s="77"/>
    </row>
    <row r="22" spans="1:8" s="8" customFormat="1" ht="12.75" x14ac:dyDescent="0.25">
      <c r="A22" s="22"/>
      <c r="B22" s="23"/>
      <c r="C22" s="7"/>
      <c r="D22" s="84">
        <v>13.58</v>
      </c>
      <c r="E22" s="84">
        <v>1</v>
      </c>
      <c r="F22" s="75">
        <f>D22*E22</f>
        <v>13.58</v>
      </c>
      <c r="G22" s="84">
        <v>31.45</v>
      </c>
      <c r="H22" s="75">
        <f>F22*G22</f>
        <v>427.09100000000001</v>
      </c>
    </row>
    <row r="23" spans="1:8" s="8" customFormat="1" ht="12.75" x14ac:dyDescent="0.25">
      <c r="A23" s="22"/>
      <c r="B23" s="23"/>
      <c r="D23" s="95"/>
      <c r="E23" s="95"/>
      <c r="F23" s="77"/>
      <c r="G23" s="95"/>
      <c r="H23" s="77"/>
    </row>
    <row r="24" spans="1:8" s="8" customFormat="1" ht="12.75" x14ac:dyDescent="0.25">
      <c r="A24" s="22" t="s">
        <v>22</v>
      </c>
      <c r="B24" s="23" t="s">
        <v>217</v>
      </c>
      <c r="C24" s="9" t="s">
        <v>18</v>
      </c>
      <c r="D24" s="132"/>
      <c r="E24" s="132"/>
      <c r="F24" s="130"/>
      <c r="G24" s="132"/>
      <c r="H24" s="130"/>
    </row>
    <row r="25" spans="1:8" s="8" customFormat="1" ht="25.5" x14ac:dyDescent="0.25">
      <c r="A25" s="22"/>
      <c r="B25" s="23"/>
      <c r="C25" s="8" t="s">
        <v>116</v>
      </c>
      <c r="D25" s="95"/>
      <c r="E25" s="95"/>
      <c r="F25" s="77"/>
      <c r="G25" s="95"/>
      <c r="H25" s="77"/>
    </row>
    <row r="26" spans="1:8" s="8" customFormat="1" ht="12.75" x14ac:dyDescent="0.25">
      <c r="A26" s="22"/>
      <c r="B26" s="23"/>
      <c r="D26" s="84">
        <v>7</v>
      </c>
      <c r="E26" s="84">
        <v>1</v>
      </c>
      <c r="F26" s="75">
        <f>D26*E26</f>
        <v>7</v>
      </c>
      <c r="G26" s="84">
        <v>14.29</v>
      </c>
      <c r="H26" s="75">
        <f>F26*G26</f>
        <v>100.03</v>
      </c>
    </row>
    <row r="27" spans="1:8" s="8" customFormat="1" ht="12" customHeight="1" x14ac:dyDescent="0.25">
      <c r="A27" s="22"/>
      <c r="B27" s="23"/>
      <c r="D27" s="95"/>
      <c r="E27" s="95"/>
      <c r="F27" s="77"/>
      <c r="G27" s="95"/>
      <c r="H27" s="77"/>
    </row>
    <row r="28" spans="1:8" s="10" customFormat="1" ht="12.75" x14ac:dyDescent="0.25">
      <c r="A28" s="22" t="s">
        <v>24</v>
      </c>
      <c r="B28" s="22" t="s">
        <v>23</v>
      </c>
      <c r="C28" s="28" t="s">
        <v>72</v>
      </c>
      <c r="D28" s="145"/>
      <c r="E28" s="145"/>
      <c r="F28" s="143"/>
      <c r="G28" s="145"/>
      <c r="H28" s="143"/>
    </row>
    <row r="29" spans="1:8" s="10" customFormat="1" ht="25.5" x14ac:dyDescent="0.25">
      <c r="A29" s="22"/>
      <c r="B29" s="22"/>
      <c r="C29" s="10" t="s">
        <v>74</v>
      </c>
      <c r="D29" s="112"/>
      <c r="E29" s="112"/>
      <c r="F29" s="80"/>
      <c r="G29" s="112"/>
      <c r="H29" s="80"/>
    </row>
    <row r="30" spans="1:8" s="10" customFormat="1" ht="12.75" x14ac:dyDescent="0.25">
      <c r="A30" s="22"/>
      <c r="B30" s="22"/>
      <c r="C30" s="7"/>
      <c r="D30" s="84">
        <v>13.58</v>
      </c>
      <c r="E30" s="84">
        <v>1</v>
      </c>
      <c r="F30" s="75">
        <f>D30*E30</f>
        <v>13.58</v>
      </c>
      <c r="G30" s="84">
        <v>8.08</v>
      </c>
      <c r="H30" s="75">
        <f>F30*G30</f>
        <v>109.7264</v>
      </c>
    </row>
    <row r="31" spans="1:8" s="10" customFormat="1" ht="12.75" x14ac:dyDescent="0.25">
      <c r="A31" s="22"/>
      <c r="B31" s="22"/>
      <c r="D31" s="145"/>
      <c r="E31" s="145"/>
      <c r="F31" s="143"/>
      <c r="G31" s="145"/>
      <c r="H31" s="143"/>
    </row>
    <row r="32" spans="1:8" s="10" customFormat="1" ht="12.75" x14ac:dyDescent="0.25">
      <c r="A32" s="22" t="s">
        <v>25</v>
      </c>
      <c r="B32" s="22" t="s">
        <v>23</v>
      </c>
      <c r="C32" s="28" t="s">
        <v>73</v>
      </c>
      <c r="D32" s="145"/>
      <c r="E32" s="145"/>
      <c r="F32" s="143"/>
      <c r="G32" s="145"/>
      <c r="H32" s="143"/>
    </row>
    <row r="33" spans="1:8" s="10" customFormat="1" ht="45" customHeight="1" x14ac:dyDescent="0.25">
      <c r="A33" s="22"/>
      <c r="B33" s="22"/>
      <c r="C33" s="10" t="s">
        <v>115</v>
      </c>
      <c r="D33" s="112"/>
      <c r="E33" s="112"/>
      <c r="F33" s="80"/>
      <c r="G33" s="112"/>
      <c r="H33" s="80"/>
    </row>
    <row r="34" spans="1:8" s="10" customFormat="1" ht="12.75" x14ac:dyDescent="0.25">
      <c r="A34" s="22"/>
      <c r="B34" s="22"/>
      <c r="D34" s="114">
        <f>14.4+1.68</f>
        <v>16.080000000000002</v>
      </c>
      <c r="E34" s="84">
        <v>2.4</v>
      </c>
      <c r="F34" s="75">
        <f>D34*E34</f>
        <v>38.592000000000006</v>
      </c>
      <c r="G34" s="84">
        <v>9.3000000000000007</v>
      </c>
      <c r="H34" s="75">
        <f>F34*G34</f>
        <v>358.90560000000011</v>
      </c>
    </row>
    <row r="35" spans="1:8" s="8" customFormat="1" ht="12" customHeight="1" x14ac:dyDescent="0.25">
      <c r="A35" s="22"/>
      <c r="B35" s="23"/>
      <c r="D35" s="95"/>
      <c r="E35" s="95"/>
      <c r="F35" s="77"/>
      <c r="G35" s="95"/>
      <c r="H35" s="77"/>
    </row>
    <row r="36" spans="1:8" s="10" customFormat="1" ht="12.75" x14ac:dyDescent="0.25">
      <c r="A36" s="22" t="s">
        <v>26</v>
      </c>
      <c r="B36" s="22" t="s">
        <v>23</v>
      </c>
      <c r="C36" s="28" t="s">
        <v>87</v>
      </c>
      <c r="D36" s="145"/>
      <c r="E36" s="145"/>
      <c r="F36" s="143"/>
      <c r="G36" s="145"/>
      <c r="H36" s="143"/>
    </row>
    <row r="37" spans="1:8" s="10" customFormat="1" ht="96.75" customHeight="1" x14ac:dyDescent="0.25">
      <c r="A37" s="22"/>
      <c r="B37" s="22"/>
      <c r="C37" s="10" t="s">
        <v>114</v>
      </c>
      <c r="D37" s="112"/>
      <c r="E37" s="112"/>
      <c r="F37" s="80"/>
      <c r="G37" s="112"/>
      <c r="H37" s="80"/>
    </row>
    <row r="38" spans="1:8" s="10" customFormat="1" ht="12.75" customHeight="1" x14ac:dyDescent="0.25">
      <c r="A38" s="22"/>
      <c r="B38" s="22"/>
      <c r="C38" s="13" t="s">
        <v>117</v>
      </c>
      <c r="D38" s="112">
        <v>2.36</v>
      </c>
      <c r="E38" s="112">
        <v>2.4</v>
      </c>
      <c r="F38" s="130">
        <f>D38*E38</f>
        <v>5.6639999999999997</v>
      </c>
      <c r="G38" s="112">
        <v>5.86</v>
      </c>
      <c r="H38" s="130">
        <f>F38*G38</f>
        <v>33.191040000000001</v>
      </c>
    </row>
    <row r="39" spans="1:8" s="10" customFormat="1" ht="12.75" customHeight="1" x14ac:dyDescent="0.25">
      <c r="A39" s="22"/>
      <c r="B39" s="22"/>
      <c r="C39" s="13" t="s">
        <v>118</v>
      </c>
      <c r="D39" s="112">
        <v>0</v>
      </c>
      <c r="E39" s="112">
        <v>0</v>
      </c>
      <c r="F39" s="130">
        <f t="shared" ref="F39:F41" si="0">D39*E39</f>
        <v>0</v>
      </c>
      <c r="G39" s="112">
        <v>7.07</v>
      </c>
      <c r="H39" s="130">
        <f t="shared" ref="H39:H41" si="1">F39*G39</f>
        <v>0</v>
      </c>
    </row>
    <row r="40" spans="1:8" s="10" customFormat="1" ht="12.75" customHeight="1" x14ac:dyDescent="0.25">
      <c r="A40" s="22"/>
      <c r="B40" s="22"/>
      <c r="C40" s="13" t="s">
        <v>119</v>
      </c>
      <c r="D40" s="112">
        <v>0</v>
      </c>
      <c r="E40" s="112">
        <v>0</v>
      </c>
      <c r="F40" s="130">
        <f t="shared" si="0"/>
        <v>0</v>
      </c>
      <c r="G40" s="112">
        <v>10.1</v>
      </c>
      <c r="H40" s="130">
        <f t="shared" si="1"/>
        <v>0</v>
      </c>
    </row>
    <row r="41" spans="1:8" s="10" customFormat="1" ht="12.75" customHeight="1" x14ac:dyDescent="0.25">
      <c r="A41" s="22"/>
      <c r="B41" s="22"/>
      <c r="C41" s="13" t="s">
        <v>120</v>
      </c>
      <c r="D41" s="112">
        <v>0</v>
      </c>
      <c r="E41" s="112">
        <v>0</v>
      </c>
      <c r="F41" s="130">
        <f t="shared" si="0"/>
        <v>0</v>
      </c>
      <c r="G41" s="112">
        <v>11.09</v>
      </c>
      <c r="H41" s="130">
        <f t="shared" si="1"/>
        <v>0</v>
      </c>
    </row>
    <row r="42" spans="1:8" s="10" customFormat="1" ht="12.75" x14ac:dyDescent="0.25">
      <c r="A42" s="22"/>
      <c r="B42" s="22"/>
      <c r="C42" s="7"/>
      <c r="D42" s="84"/>
      <c r="E42" s="84"/>
      <c r="F42" s="75"/>
      <c r="G42" s="84"/>
      <c r="H42" s="75">
        <f>H38+H39+H40+H41</f>
        <v>33.191040000000001</v>
      </c>
    </row>
    <row r="43" spans="1:8" s="8" customFormat="1" ht="12" customHeight="1" x14ac:dyDescent="0.25">
      <c r="A43" s="22"/>
      <c r="B43" s="23"/>
      <c r="D43" s="95"/>
      <c r="E43" s="95"/>
      <c r="F43" s="77"/>
      <c r="G43" s="95"/>
      <c r="H43" s="77"/>
    </row>
    <row r="44" spans="1:8" s="10" customFormat="1" ht="12.75" x14ac:dyDescent="0.25">
      <c r="A44" s="22" t="s">
        <v>48</v>
      </c>
      <c r="B44" s="22" t="s">
        <v>23</v>
      </c>
      <c r="C44" s="28" t="s">
        <v>88</v>
      </c>
      <c r="D44" s="145"/>
      <c r="E44" s="145"/>
      <c r="F44" s="143"/>
      <c r="G44" s="145"/>
      <c r="H44" s="143"/>
    </row>
    <row r="45" spans="1:8" s="10" customFormat="1" ht="25.5" x14ac:dyDescent="0.25">
      <c r="A45" s="22"/>
      <c r="B45" s="22"/>
      <c r="C45" s="10" t="s">
        <v>121</v>
      </c>
      <c r="D45" s="112"/>
      <c r="E45" s="112"/>
      <c r="F45" s="80"/>
      <c r="G45" s="112"/>
      <c r="H45" s="80"/>
    </row>
    <row r="46" spans="1:8" s="10" customFormat="1" ht="12.75" x14ac:dyDescent="0.25">
      <c r="A46" s="22"/>
      <c r="B46" s="22"/>
      <c r="D46" s="84">
        <v>2</v>
      </c>
      <c r="E46" s="84">
        <v>1</v>
      </c>
      <c r="F46" s="75">
        <f>D46*E46</f>
        <v>2</v>
      </c>
      <c r="G46" s="84">
        <v>12.17</v>
      </c>
      <c r="H46" s="75">
        <f>F46*G46</f>
        <v>24.34</v>
      </c>
    </row>
    <row r="47" spans="1:8" s="8" customFormat="1" ht="12" customHeight="1" x14ac:dyDescent="0.25">
      <c r="A47" s="22"/>
      <c r="B47" s="23"/>
      <c r="D47" s="95"/>
      <c r="E47" s="95"/>
      <c r="F47" s="77"/>
      <c r="G47" s="95"/>
      <c r="H47" s="77"/>
    </row>
    <row r="48" spans="1:8" s="8" customFormat="1" ht="12.75" x14ac:dyDescent="0.25">
      <c r="A48" s="22" t="s">
        <v>108</v>
      </c>
      <c r="B48" s="22" t="s">
        <v>217</v>
      </c>
      <c r="C48" s="28" t="s">
        <v>92</v>
      </c>
      <c r="D48" s="145"/>
      <c r="E48" s="145"/>
      <c r="F48" s="143"/>
      <c r="G48" s="145"/>
      <c r="H48" s="143"/>
    </row>
    <row r="49" spans="1:8" s="8" customFormat="1" ht="89.25" x14ac:dyDescent="0.25">
      <c r="A49" s="22"/>
      <c r="B49" s="22"/>
      <c r="C49" s="10" t="s">
        <v>122</v>
      </c>
      <c r="D49" s="112"/>
      <c r="E49" s="112"/>
      <c r="F49" s="80"/>
      <c r="G49" s="112"/>
      <c r="H49" s="80"/>
    </row>
    <row r="50" spans="1:8" s="8" customFormat="1" ht="12.75" x14ac:dyDescent="0.25">
      <c r="A50" s="22"/>
      <c r="B50" s="22"/>
      <c r="C50" s="10"/>
      <c r="D50" s="84">
        <v>4</v>
      </c>
      <c r="E50" s="84">
        <v>1</v>
      </c>
      <c r="F50" s="75">
        <f>D50*E50</f>
        <v>4</v>
      </c>
      <c r="G50" s="84">
        <v>10.1</v>
      </c>
      <c r="H50" s="75">
        <f>F50*G50</f>
        <v>40.4</v>
      </c>
    </row>
    <row r="51" spans="1:8" s="17" customFormat="1" ht="18" customHeight="1" x14ac:dyDescent="0.25">
      <c r="A51" s="22"/>
      <c r="B51" s="22"/>
      <c r="C51" s="10"/>
      <c r="D51" s="132"/>
      <c r="E51" s="132"/>
      <c r="F51" s="130"/>
      <c r="G51" s="132"/>
      <c r="H51" s="130"/>
    </row>
    <row r="52" spans="1:8" s="32" customFormat="1" ht="12" customHeight="1" x14ac:dyDescent="0.25">
      <c r="A52" s="22" t="s">
        <v>109</v>
      </c>
      <c r="B52" s="22" t="s">
        <v>217</v>
      </c>
      <c r="C52" s="28" t="s">
        <v>90</v>
      </c>
      <c r="D52" s="145"/>
      <c r="E52" s="145"/>
      <c r="F52" s="143"/>
      <c r="G52" s="145"/>
      <c r="H52" s="143"/>
    </row>
    <row r="53" spans="1:8" s="8" customFormat="1" ht="25.5" x14ac:dyDescent="0.25">
      <c r="A53" s="22"/>
      <c r="B53" s="22"/>
      <c r="C53" s="10" t="s">
        <v>91</v>
      </c>
      <c r="D53" s="112"/>
      <c r="E53" s="112"/>
      <c r="F53" s="80"/>
      <c r="G53" s="112"/>
      <c r="H53" s="80"/>
    </row>
    <row r="54" spans="1:8" s="8" customFormat="1" ht="12.75" x14ac:dyDescent="0.25">
      <c r="A54" s="22"/>
      <c r="B54" s="22"/>
      <c r="C54" s="10"/>
      <c r="D54" s="84">
        <v>0</v>
      </c>
      <c r="E54" s="84">
        <v>0</v>
      </c>
      <c r="F54" s="75">
        <v>0</v>
      </c>
      <c r="G54" s="84">
        <v>6.97</v>
      </c>
      <c r="H54" s="75">
        <f>F54*G54</f>
        <v>0</v>
      </c>
    </row>
    <row r="55" spans="1:8" s="8" customFormat="1" ht="12.75" x14ac:dyDescent="0.25">
      <c r="A55" s="22"/>
      <c r="B55" s="22"/>
      <c r="C55" s="10"/>
      <c r="D55" s="132"/>
      <c r="E55" s="132"/>
      <c r="F55" s="130"/>
      <c r="G55" s="132"/>
      <c r="H55" s="130"/>
    </row>
    <row r="56" spans="1:8" s="8" customFormat="1" ht="12.75" x14ac:dyDescent="0.25">
      <c r="A56" s="22" t="s">
        <v>110</v>
      </c>
      <c r="B56" s="22" t="s">
        <v>23</v>
      </c>
      <c r="C56" s="28" t="s">
        <v>89</v>
      </c>
      <c r="D56" s="145"/>
      <c r="E56" s="145"/>
      <c r="F56" s="143"/>
      <c r="G56" s="145"/>
      <c r="H56" s="143"/>
    </row>
    <row r="57" spans="1:8" s="8" customFormat="1" ht="63.75" x14ac:dyDescent="0.25">
      <c r="A57" s="22"/>
      <c r="B57" s="22"/>
      <c r="C57" s="10" t="s">
        <v>123</v>
      </c>
      <c r="D57" s="112"/>
      <c r="E57" s="112"/>
      <c r="F57" s="80"/>
      <c r="G57" s="112"/>
      <c r="H57" s="80"/>
    </row>
    <row r="58" spans="1:8" s="8" customFormat="1" ht="12.75" x14ac:dyDescent="0.25">
      <c r="A58" s="22"/>
      <c r="B58" s="22"/>
      <c r="C58" s="10"/>
      <c r="D58" s="84">
        <v>0</v>
      </c>
      <c r="E58" s="84">
        <v>0</v>
      </c>
      <c r="F58" s="75">
        <f>D58*E58</f>
        <v>0</v>
      </c>
      <c r="G58" s="84">
        <v>6.47</v>
      </c>
      <c r="H58" s="75">
        <f>F58*G58</f>
        <v>0</v>
      </c>
    </row>
    <row r="59" spans="1:8" s="10" customFormat="1" ht="12.75" x14ac:dyDescent="0.25">
      <c r="A59" s="22" t="s">
        <v>125</v>
      </c>
      <c r="B59" s="22" t="s">
        <v>217</v>
      </c>
      <c r="C59" s="28" t="s">
        <v>85</v>
      </c>
      <c r="D59" s="145"/>
      <c r="E59" s="145"/>
      <c r="F59" s="143"/>
      <c r="G59" s="145"/>
      <c r="H59" s="143"/>
    </row>
    <row r="60" spans="1:8" s="10" customFormat="1" ht="25.5" x14ac:dyDescent="0.25">
      <c r="A60" s="22"/>
      <c r="B60" s="22"/>
      <c r="C60" s="10" t="s">
        <v>124</v>
      </c>
      <c r="D60" s="112"/>
      <c r="E60" s="112"/>
      <c r="F60" s="80"/>
      <c r="G60" s="112"/>
      <c r="H60" s="80"/>
    </row>
    <row r="61" spans="1:8" s="10" customFormat="1" ht="12.75" x14ac:dyDescent="0.25">
      <c r="A61" s="22"/>
      <c r="B61" s="22"/>
      <c r="D61" s="84">
        <v>1</v>
      </c>
      <c r="E61" s="84">
        <v>1</v>
      </c>
      <c r="F61" s="75">
        <f>D61*E61</f>
        <v>1</v>
      </c>
      <c r="G61" s="84">
        <v>92.95</v>
      </c>
      <c r="H61" s="75">
        <f>F61*G61</f>
        <v>92.95</v>
      </c>
    </row>
    <row r="62" spans="1:8" s="8" customFormat="1" ht="12" customHeight="1" x14ac:dyDescent="0.25">
      <c r="A62" s="22"/>
      <c r="B62" s="23"/>
      <c r="D62" s="95"/>
      <c r="E62" s="95"/>
      <c r="F62" s="77"/>
      <c r="G62" s="95"/>
      <c r="H62" s="77"/>
    </row>
    <row r="63" spans="1:8" s="10" customFormat="1" ht="12.75" x14ac:dyDescent="0.25">
      <c r="A63" s="22" t="s">
        <v>127</v>
      </c>
      <c r="B63" s="22" t="s">
        <v>217</v>
      </c>
      <c r="C63" s="28" t="s">
        <v>111</v>
      </c>
      <c r="D63" s="145"/>
      <c r="E63" s="145"/>
      <c r="F63" s="143"/>
      <c r="G63" s="145"/>
      <c r="H63" s="143"/>
    </row>
    <row r="64" spans="1:8" s="10" customFormat="1" ht="144.75" customHeight="1" x14ac:dyDescent="0.25">
      <c r="A64" s="22"/>
      <c r="B64" s="22"/>
      <c r="C64" s="10" t="s">
        <v>126</v>
      </c>
      <c r="D64" s="112"/>
      <c r="E64" s="112"/>
      <c r="F64" s="80"/>
      <c r="G64" s="112"/>
      <c r="H64" s="80"/>
    </row>
    <row r="65" spans="1:8" s="10" customFormat="1" ht="12.75" x14ac:dyDescent="0.25">
      <c r="A65" s="22"/>
      <c r="B65" s="22"/>
      <c r="D65" s="84">
        <v>0</v>
      </c>
      <c r="E65" s="84">
        <v>0</v>
      </c>
      <c r="F65" s="75">
        <f>D65*E65</f>
        <v>0</v>
      </c>
      <c r="G65" s="84">
        <v>478.4</v>
      </c>
      <c r="H65" s="75">
        <f>F65*G65</f>
        <v>0</v>
      </c>
    </row>
    <row r="66" spans="1:8" s="8" customFormat="1" ht="13.5" thickBot="1" x14ac:dyDescent="0.3">
      <c r="A66" s="22"/>
      <c r="B66" s="23"/>
      <c r="D66" s="91"/>
      <c r="E66" s="91"/>
      <c r="F66" s="74"/>
      <c r="G66" s="74" t="s">
        <v>69</v>
      </c>
      <c r="H66" s="74">
        <f>SUM(H3:H65)</f>
        <v>2948.7410800000007</v>
      </c>
    </row>
    <row r="67" spans="1:8" s="8" customFormat="1" ht="12" customHeight="1" x14ac:dyDescent="0.25">
      <c r="A67" s="22"/>
      <c r="B67" s="23"/>
      <c r="D67" s="132"/>
      <c r="E67" s="132"/>
      <c r="F67" s="130"/>
      <c r="G67" s="130"/>
      <c r="H67" s="130"/>
    </row>
    <row r="68" spans="1:8" s="8" customFormat="1" ht="12.75" x14ac:dyDescent="0.25">
      <c r="A68" s="22"/>
      <c r="B68" s="23"/>
      <c r="D68" s="132"/>
      <c r="E68" s="132"/>
      <c r="F68" s="130"/>
      <c r="G68" s="130"/>
      <c r="H68" s="130"/>
    </row>
    <row r="69" spans="1:8" s="8" customFormat="1" ht="15.75" x14ac:dyDescent="0.25">
      <c r="A69" s="15" t="s">
        <v>7</v>
      </c>
      <c r="B69" s="127" t="s">
        <v>94</v>
      </c>
      <c r="C69" s="127"/>
      <c r="D69" s="92"/>
      <c r="E69" s="92"/>
      <c r="F69" s="92"/>
      <c r="G69" s="92"/>
      <c r="H69" s="92"/>
    </row>
    <row r="70" spans="1:8" s="8" customFormat="1" ht="38.25" x14ac:dyDescent="0.25">
      <c r="A70" s="126" t="s">
        <v>2</v>
      </c>
      <c r="B70" s="126" t="s">
        <v>3</v>
      </c>
      <c r="C70" s="20" t="s">
        <v>4</v>
      </c>
      <c r="D70" s="93" t="s">
        <v>20</v>
      </c>
      <c r="E70" s="93"/>
      <c r="F70" s="94"/>
      <c r="G70" s="93" t="s">
        <v>5</v>
      </c>
      <c r="H70" s="94" t="s">
        <v>12</v>
      </c>
    </row>
    <row r="71" spans="1:8" s="8" customFormat="1" ht="12.75" x14ac:dyDescent="0.25">
      <c r="A71" s="23" t="s">
        <v>27</v>
      </c>
      <c r="B71" s="23" t="s">
        <v>23</v>
      </c>
      <c r="C71" s="9" t="s">
        <v>95</v>
      </c>
      <c r="D71" s="95"/>
      <c r="E71" s="95"/>
      <c r="F71" s="77"/>
      <c r="G71" s="95"/>
      <c r="H71" s="77"/>
    </row>
    <row r="72" spans="1:8" s="8" customFormat="1" ht="165.75" x14ac:dyDescent="0.25">
      <c r="A72" s="23"/>
      <c r="B72" s="23"/>
      <c r="C72" s="8" t="s">
        <v>128</v>
      </c>
      <c r="D72" s="95"/>
      <c r="E72" s="95"/>
      <c r="F72" s="77"/>
      <c r="G72" s="95"/>
      <c r="H72" s="77"/>
    </row>
    <row r="73" spans="1:8" s="8" customFormat="1" ht="12.75" x14ac:dyDescent="0.25">
      <c r="A73" s="23"/>
      <c r="B73" s="23"/>
      <c r="C73" s="7"/>
      <c r="D73" s="84">
        <v>1.98</v>
      </c>
      <c r="E73" s="84">
        <v>2.2999999999999998</v>
      </c>
      <c r="F73" s="75">
        <f>D73*E73</f>
        <v>4.5539999999999994</v>
      </c>
      <c r="G73" s="84">
        <v>42.49</v>
      </c>
      <c r="H73" s="75">
        <f>F73*G73</f>
        <v>193.49945999999997</v>
      </c>
    </row>
    <row r="74" spans="1:8" s="8" customFormat="1" ht="12.75" x14ac:dyDescent="0.25">
      <c r="A74" s="23"/>
      <c r="B74" s="23"/>
      <c r="C74" s="7"/>
      <c r="D74" s="132"/>
      <c r="E74" s="132"/>
      <c r="F74" s="130"/>
      <c r="G74" s="132"/>
      <c r="H74" s="130"/>
    </row>
    <row r="75" spans="1:8" s="32" customFormat="1" ht="12" customHeight="1" x14ac:dyDescent="0.25">
      <c r="A75" s="23" t="s">
        <v>28</v>
      </c>
      <c r="B75" s="23" t="s">
        <v>23</v>
      </c>
      <c r="C75" s="9" t="s">
        <v>143</v>
      </c>
      <c r="D75" s="95"/>
      <c r="E75" s="95"/>
      <c r="F75" s="77"/>
      <c r="G75" s="95"/>
      <c r="H75" s="77"/>
    </row>
    <row r="76" spans="1:8" s="32" customFormat="1" ht="66.75" customHeight="1" x14ac:dyDescent="0.25">
      <c r="A76" s="23"/>
      <c r="B76" s="23"/>
      <c r="C76" s="8" t="s">
        <v>131</v>
      </c>
      <c r="D76" s="95"/>
      <c r="E76" s="95"/>
      <c r="F76" s="77"/>
      <c r="G76" s="95"/>
      <c r="H76" s="77"/>
    </row>
    <row r="77" spans="1:8" s="8" customFormat="1" ht="12.75" x14ac:dyDescent="0.25">
      <c r="A77" s="23"/>
      <c r="B77" s="23"/>
      <c r="C77" s="9"/>
      <c r="D77" s="84">
        <f>0.8*2.1</f>
        <v>1.6800000000000002</v>
      </c>
      <c r="E77" s="84">
        <v>1</v>
      </c>
      <c r="F77" s="75">
        <f>D77*E77</f>
        <v>1.6800000000000002</v>
      </c>
      <c r="G77" s="84">
        <v>24.51</v>
      </c>
      <c r="H77" s="75">
        <f>F77*G77</f>
        <v>41.176800000000007</v>
      </c>
    </row>
    <row r="78" spans="1:8" s="8" customFormat="1" ht="12.75" x14ac:dyDescent="0.25">
      <c r="A78" s="23"/>
      <c r="B78" s="23"/>
      <c r="C78" s="9"/>
      <c r="D78" s="95"/>
      <c r="E78" s="95"/>
      <c r="F78" s="77"/>
      <c r="G78" s="95"/>
      <c r="H78" s="77"/>
    </row>
    <row r="79" spans="1:8" s="32" customFormat="1" ht="12" customHeight="1" x14ac:dyDescent="0.25">
      <c r="A79" s="23" t="s">
        <v>47</v>
      </c>
      <c r="B79" s="23" t="s">
        <v>23</v>
      </c>
      <c r="C79" s="9" t="s">
        <v>129</v>
      </c>
      <c r="D79" s="95"/>
      <c r="E79" s="95"/>
      <c r="F79" s="77"/>
      <c r="G79" s="95"/>
      <c r="H79" s="77"/>
    </row>
    <row r="80" spans="1:8" s="32" customFormat="1" ht="78" customHeight="1" x14ac:dyDescent="0.25">
      <c r="A80" s="23"/>
      <c r="B80" s="23"/>
      <c r="C80" s="8" t="s">
        <v>139</v>
      </c>
      <c r="D80" s="95"/>
      <c r="E80" s="95"/>
      <c r="F80" s="77"/>
      <c r="G80" s="95"/>
      <c r="H80" s="77"/>
    </row>
    <row r="81" spans="1:8" s="8" customFormat="1" ht="12.75" x14ac:dyDescent="0.25">
      <c r="A81" s="23"/>
      <c r="B81" s="23"/>
      <c r="C81" s="9"/>
      <c r="D81" s="84">
        <v>0</v>
      </c>
      <c r="E81" s="84">
        <v>0</v>
      </c>
      <c r="F81" s="75">
        <f>D81*E81</f>
        <v>0</v>
      </c>
      <c r="G81" s="84">
        <v>101.6</v>
      </c>
      <c r="H81" s="75">
        <f>F81*G81</f>
        <v>0</v>
      </c>
    </row>
    <row r="82" spans="1:8" s="8" customFormat="1" ht="12.75" x14ac:dyDescent="0.25">
      <c r="A82" s="23"/>
      <c r="B82" s="23"/>
      <c r="C82" s="9"/>
      <c r="D82" s="95"/>
      <c r="E82" s="95"/>
      <c r="F82" s="77"/>
      <c r="G82" s="95"/>
      <c r="H82" s="77"/>
    </row>
    <row r="83" spans="1:8" s="32" customFormat="1" ht="12" customHeight="1" x14ac:dyDescent="0.25">
      <c r="A83" s="23" t="s">
        <v>134</v>
      </c>
      <c r="B83" s="23" t="s">
        <v>23</v>
      </c>
      <c r="C83" s="9" t="s">
        <v>99</v>
      </c>
      <c r="D83" s="95"/>
      <c r="E83" s="95"/>
      <c r="F83" s="77"/>
      <c r="G83" s="95"/>
      <c r="H83" s="77"/>
    </row>
    <row r="84" spans="1:8" s="32" customFormat="1" ht="57.75" customHeight="1" x14ac:dyDescent="0.25">
      <c r="A84" s="23"/>
      <c r="B84" s="23"/>
      <c r="C84" s="8" t="s">
        <v>132</v>
      </c>
      <c r="D84" s="95"/>
      <c r="E84" s="95"/>
      <c r="F84" s="77"/>
      <c r="G84" s="95"/>
      <c r="H84" s="77"/>
    </row>
    <row r="85" spans="1:8" s="8" customFormat="1" ht="12.75" x14ac:dyDescent="0.25">
      <c r="A85" s="23"/>
      <c r="B85" s="23"/>
      <c r="C85" s="9"/>
      <c r="D85" s="84">
        <v>16.079999999999998</v>
      </c>
      <c r="E85" s="84">
        <v>2.2999999999999998</v>
      </c>
      <c r="F85" s="75">
        <f>D85*E85</f>
        <v>36.983999999999995</v>
      </c>
      <c r="G85" s="84">
        <v>5.86</v>
      </c>
      <c r="H85" s="75">
        <f>F85*G85</f>
        <v>216.72623999999999</v>
      </c>
    </row>
    <row r="86" spans="1:8" s="8" customFormat="1" ht="12.75" x14ac:dyDescent="0.25">
      <c r="A86" s="23"/>
      <c r="B86" s="23"/>
      <c r="C86" s="9"/>
      <c r="D86" s="95"/>
      <c r="E86" s="95"/>
      <c r="F86" s="77"/>
      <c r="G86" s="95"/>
      <c r="H86" s="77"/>
    </row>
    <row r="87" spans="1:8" s="8" customFormat="1" ht="12.75" x14ac:dyDescent="0.25">
      <c r="A87" s="23" t="s">
        <v>135</v>
      </c>
      <c r="B87" s="23" t="s">
        <v>23</v>
      </c>
      <c r="C87" s="28" t="s">
        <v>130</v>
      </c>
      <c r="D87" s="95"/>
      <c r="E87" s="95"/>
      <c r="F87" s="77"/>
      <c r="G87" s="95"/>
      <c r="H87" s="77"/>
    </row>
    <row r="88" spans="1:8" s="32" customFormat="1" ht="72.75" customHeight="1" x14ac:dyDescent="0.25">
      <c r="A88" s="23"/>
      <c r="B88" s="23"/>
      <c r="C88" s="8" t="s">
        <v>133</v>
      </c>
      <c r="D88" s="95"/>
      <c r="E88" s="95"/>
      <c r="F88" s="77"/>
      <c r="G88" s="95"/>
      <c r="H88" s="77"/>
    </row>
    <row r="89" spans="1:8" s="8" customFormat="1" ht="12.75" x14ac:dyDescent="0.25">
      <c r="A89" s="23"/>
      <c r="B89" s="23"/>
      <c r="C89" s="7"/>
      <c r="D89" s="84">
        <v>0</v>
      </c>
      <c r="E89" s="84">
        <v>0</v>
      </c>
      <c r="F89" s="75">
        <f>D89*E89</f>
        <v>0</v>
      </c>
      <c r="G89" s="84">
        <v>32.85</v>
      </c>
      <c r="H89" s="75">
        <f>F89*G89</f>
        <v>0</v>
      </c>
    </row>
    <row r="90" spans="1:8" s="8" customFormat="1" ht="12.75" x14ac:dyDescent="0.25">
      <c r="A90" s="23"/>
      <c r="B90" s="23"/>
      <c r="C90" s="9"/>
      <c r="D90" s="95"/>
      <c r="E90" s="95"/>
      <c r="F90" s="77"/>
      <c r="G90" s="95"/>
      <c r="H90" s="77"/>
    </row>
    <row r="91" spans="1:8" s="8" customFormat="1" ht="12.75" x14ac:dyDescent="0.25">
      <c r="A91" s="23" t="s">
        <v>138</v>
      </c>
      <c r="B91" s="23" t="s">
        <v>23</v>
      </c>
      <c r="C91" s="28" t="s">
        <v>65</v>
      </c>
      <c r="D91" s="95"/>
      <c r="E91" s="95"/>
      <c r="F91" s="77"/>
      <c r="G91" s="95"/>
      <c r="H91" s="77"/>
    </row>
    <row r="92" spans="1:8" s="32" customFormat="1" ht="59.25" customHeight="1" x14ac:dyDescent="0.25">
      <c r="A92" s="23"/>
      <c r="B92" s="23"/>
      <c r="C92" s="8" t="s">
        <v>136</v>
      </c>
      <c r="D92" s="95"/>
      <c r="E92" s="95"/>
      <c r="F92" s="77"/>
      <c r="G92" s="95"/>
      <c r="H92" s="77"/>
    </row>
    <row r="93" spans="1:8" s="8" customFormat="1" ht="12.75" x14ac:dyDescent="0.25">
      <c r="A93" s="23"/>
      <c r="B93" s="23"/>
      <c r="C93" s="7"/>
      <c r="D93" s="84">
        <v>13.68</v>
      </c>
      <c r="E93" s="84">
        <v>1</v>
      </c>
      <c r="F93" s="75">
        <f>D93*E93</f>
        <v>13.68</v>
      </c>
      <c r="G93" s="84">
        <v>35.39</v>
      </c>
      <c r="H93" s="75">
        <f>F93*G93</f>
        <v>484.1352</v>
      </c>
    </row>
    <row r="94" spans="1:8" s="8" customFormat="1" ht="12.75" x14ac:dyDescent="0.25">
      <c r="A94" s="23"/>
      <c r="B94" s="23"/>
      <c r="C94" s="9"/>
      <c r="D94" s="95"/>
      <c r="E94" s="95"/>
      <c r="F94" s="77"/>
      <c r="G94" s="95"/>
      <c r="H94" s="77"/>
    </row>
    <row r="95" spans="1:8" s="8" customFormat="1" ht="12.75" x14ac:dyDescent="0.25">
      <c r="A95" s="23" t="s">
        <v>140</v>
      </c>
      <c r="B95" s="23" t="s">
        <v>23</v>
      </c>
      <c r="C95" s="28" t="s">
        <v>218</v>
      </c>
      <c r="D95" s="95"/>
      <c r="E95" s="95"/>
      <c r="F95" s="77"/>
      <c r="G95" s="95"/>
      <c r="H95" s="77"/>
    </row>
    <row r="96" spans="1:8" s="32" customFormat="1" ht="69" customHeight="1" x14ac:dyDescent="0.25">
      <c r="A96" s="23"/>
      <c r="B96" s="23"/>
      <c r="C96" s="8" t="s">
        <v>137</v>
      </c>
      <c r="D96" s="95"/>
      <c r="E96" s="95"/>
      <c r="F96" s="77"/>
      <c r="G96" s="95"/>
      <c r="H96" s="77"/>
    </row>
    <row r="97" spans="1:8" s="8" customFormat="1" ht="12.75" x14ac:dyDescent="0.25">
      <c r="A97" s="23"/>
      <c r="B97" s="23"/>
      <c r="C97" s="7"/>
      <c r="D97" s="84">
        <v>0.6</v>
      </c>
      <c r="E97" s="84">
        <v>1</v>
      </c>
      <c r="F97" s="75">
        <f>D97*E97</f>
        <v>0.6</v>
      </c>
      <c r="G97" s="84">
        <v>48.19</v>
      </c>
      <c r="H97" s="75">
        <f>F97*G97</f>
        <v>28.913999999999998</v>
      </c>
    </row>
    <row r="98" spans="1:8" s="8" customFormat="1" ht="13.5" thickBot="1" x14ac:dyDescent="0.3">
      <c r="A98" s="22"/>
      <c r="B98" s="23"/>
      <c r="D98" s="91"/>
      <c r="E98" s="91"/>
      <c r="F98" s="74"/>
      <c r="G98" s="74" t="s">
        <v>69</v>
      </c>
      <c r="H98" s="74">
        <f>SUM(H71:H97)</f>
        <v>964.45169999999996</v>
      </c>
    </row>
    <row r="99" spans="1:8" s="8" customFormat="1" ht="12.75" x14ac:dyDescent="0.25">
      <c r="A99" s="22"/>
      <c r="B99" s="23"/>
      <c r="D99" s="163"/>
      <c r="E99" s="163"/>
      <c r="F99" s="134"/>
      <c r="G99" s="134"/>
      <c r="H99" s="134"/>
    </row>
    <row r="100" spans="1:8" s="32" customFormat="1" ht="12" customHeight="1" x14ac:dyDescent="0.25">
      <c r="A100" s="22"/>
      <c r="B100" s="23"/>
      <c r="C100" s="8"/>
      <c r="D100" s="163"/>
      <c r="E100" s="163"/>
      <c r="F100" s="134"/>
      <c r="G100" s="134"/>
      <c r="H100" s="134"/>
    </row>
    <row r="101" spans="1:8" s="8" customFormat="1" ht="15.75" x14ac:dyDescent="0.25">
      <c r="A101" s="15" t="s">
        <v>8</v>
      </c>
      <c r="B101" s="127" t="s">
        <v>93</v>
      </c>
      <c r="C101" s="127"/>
      <c r="D101" s="125"/>
      <c r="E101" s="125"/>
      <c r="F101" s="125"/>
      <c r="G101" s="125"/>
      <c r="H101" s="125"/>
    </row>
    <row r="102" spans="1:8" s="8" customFormat="1" ht="38.25" x14ac:dyDescent="0.25">
      <c r="A102" s="126" t="s">
        <v>2</v>
      </c>
      <c r="B102" s="126" t="s">
        <v>3</v>
      </c>
      <c r="C102" s="20" t="s">
        <v>4</v>
      </c>
      <c r="D102" s="33" t="s">
        <v>20</v>
      </c>
      <c r="E102" s="33"/>
      <c r="F102" s="34"/>
      <c r="G102" s="33" t="s">
        <v>5</v>
      </c>
      <c r="H102" s="34" t="s">
        <v>12</v>
      </c>
    </row>
    <row r="103" spans="1:8" s="8" customFormat="1" ht="12.75" x14ac:dyDescent="0.25">
      <c r="A103" s="23" t="s">
        <v>49</v>
      </c>
      <c r="B103" s="23" t="s">
        <v>23</v>
      </c>
      <c r="C103" s="9" t="s">
        <v>148</v>
      </c>
      <c r="D103" s="95"/>
      <c r="E103" s="95"/>
      <c r="F103" s="77"/>
      <c r="G103" s="95"/>
      <c r="H103" s="77"/>
    </row>
    <row r="104" spans="1:8" s="7" customFormat="1" ht="53.25" customHeight="1" x14ac:dyDescent="0.25">
      <c r="A104" s="23"/>
      <c r="B104" s="23"/>
      <c r="C104" s="8" t="s">
        <v>147</v>
      </c>
      <c r="D104" s="95"/>
      <c r="E104" s="95"/>
      <c r="F104" s="77"/>
      <c r="G104" s="95"/>
      <c r="H104" s="77"/>
    </row>
    <row r="105" spans="1:8" s="8" customFormat="1" ht="12.75" x14ac:dyDescent="0.25">
      <c r="A105" s="23"/>
      <c r="B105" s="23"/>
      <c r="C105" s="9"/>
      <c r="D105" s="84">
        <v>1.68</v>
      </c>
      <c r="E105" s="84">
        <v>1</v>
      </c>
      <c r="F105" s="75">
        <f>D105*E105</f>
        <v>1.68</v>
      </c>
      <c r="G105" s="84">
        <v>24.31</v>
      </c>
      <c r="H105" s="75">
        <f>F105*G105</f>
        <v>40.840799999999994</v>
      </c>
    </row>
    <row r="106" spans="1:8" s="17" customFormat="1" ht="18" customHeight="1" x14ac:dyDescent="0.25">
      <c r="A106" s="23"/>
      <c r="B106" s="23"/>
      <c r="C106" s="9"/>
      <c r="D106" s="95"/>
      <c r="E106" s="95"/>
      <c r="F106" s="77"/>
      <c r="G106" s="95"/>
      <c r="H106" s="77"/>
    </row>
    <row r="107" spans="1:8" s="8" customFormat="1" ht="25.5" x14ac:dyDescent="0.25">
      <c r="A107" s="23" t="s">
        <v>50</v>
      </c>
      <c r="B107" s="23" t="s">
        <v>23</v>
      </c>
      <c r="C107" s="9" t="s">
        <v>60</v>
      </c>
      <c r="D107" s="95"/>
      <c r="E107" s="95"/>
      <c r="F107" s="77"/>
      <c r="G107" s="95"/>
      <c r="H107" s="77"/>
    </row>
    <row r="108" spans="1:8" s="7" customFormat="1" ht="64.5" customHeight="1" x14ac:dyDescent="0.25">
      <c r="A108" s="23"/>
      <c r="B108" s="23"/>
      <c r="C108" s="8" t="s">
        <v>61</v>
      </c>
      <c r="D108" s="95"/>
      <c r="E108" s="95"/>
      <c r="F108" s="77"/>
      <c r="G108" s="95"/>
      <c r="H108" s="77"/>
    </row>
    <row r="109" spans="1:8" s="8" customFormat="1" ht="12.75" x14ac:dyDescent="0.25">
      <c r="A109" s="23"/>
      <c r="B109" s="23"/>
      <c r="C109" s="9"/>
      <c r="D109" s="84">
        <v>14</v>
      </c>
      <c r="E109" s="84">
        <v>2.4</v>
      </c>
      <c r="F109" s="75">
        <f>D109*E109</f>
        <v>33.6</v>
      </c>
      <c r="G109" s="84">
        <v>42.55</v>
      </c>
      <c r="H109" s="75">
        <f>F109*G109</f>
        <v>1429.68</v>
      </c>
    </row>
    <row r="110" spans="1:8" s="17" customFormat="1" ht="18" customHeight="1" x14ac:dyDescent="0.25">
      <c r="A110" s="23"/>
      <c r="B110" s="23"/>
      <c r="C110" s="9"/>
      <c r="D110" s="95"/>
      <c r="E110" s="95"/>
      <c r="F110" s="77"/>
      <c r="G110" s="95"/>
      <c r="H110" s="77"/>
    </row>
    <row r="111" spans="1:8" s="32" customFormat="1" ht="12" customHeight="1" x14ac:dyDescent="0.25">
      <c r="A111" s="23" t="s">
        <v>51</v>
      </c>
      <c r="B111" s="23" t="s">
        <v>23</v>
      </c>
      <c r="C111" s="9" t="s">
        <v>70</v>
      </c>
      <c r="D111" s="95"/>
      <c r="E111" s="95"/>
      <c r="F111" s="77"/>
      <c r="G111" s="95"/>
      <c r="H111" s="77"/>
    </row>
    <row r="112" spans="1:8" s="32" customFormat="1" ht="50.25" customHeight="1" x14ac:dyDescent="0.25">
      <c r="A112" s="23"/>
      <c r="B112" s="23"/>
      <c r="C112" s="8" t="s">
        <v>141</v>
      </c>
      <c r="D112" s="95"/>
      <c r="E112" s="95"/>
      <c r="F112" s="77"/>
      <c r="G112" s="95"/>
      <c r="H112" s="77"/>
    </row>
    <row r="113" spans="1:8" s="32" customFormat="1" ht="12" customHeight="1" x14ac:dyDescent="0.25">
      <c r="A113" s="23"/>
      <c r="B113" s="23"/>
      <c r="C113" s="9"/>
      <c r="D113" s="84">
        <v>13.68</v>
      </c>
      <c r="E113" s="84">
        <v>1</v>
      </c>
      <c r="F113" s="75">
        <f>D113*E113</f>
        <v>13.68</v>
      </c>
      <c r="G113" s="84">
        <v>52.14</v>
      </c>
      <c r="H113" s="75">
        <f>F113*G113</f>
        <v>713.27520000000004</v>
      </c>
    </row>
    <row r="114" spans="1:8" s="32" customFormat="1" ht="12" customHeight="1" x14ac:dyDescent="0.25">
      <c r="A114" s="23"/>
      <c r="B114" s="23"/>
      <c r="C114" s="9"/>
      <c r="D114" s="132"/>
      <c r="E114" s="132"/>
      <c r="F114" s="130"/>
      <c r="G114" s="132"/>
      <c r="H114" s="130"/>
    </row>
    <row r="115" spans="1:8" s="32" customFormat="1" ht="12" customHeight="1" x14ac:dyDescent="0.25">
      <c r="A115" s="23" t="s">
        <v>107</v>
      </c>
      <c r="B115" s="23" t="s">
        <v>23</v>
      </c>
      <c r="C115" s="9" t="s">
        <v>144</v>
      </c>
      <c r="D115" s="95"/>
      <c r="E115" s="95"/>
      <c r="F115" s="77"/>
      <c r="G115" s="95"/>
      <c r="H115" s="77"/>
    </row>
    <row r="116" spans="1:8" s="32" customFormat="1" ht="36" customHeight="1" x14ac:dyDescent="0.25">
      <c r="A116" s="23"/>
      <c r="B116" s="23"/>
      <c r="C116" s="8" t="s">
        <v>142</v>
      </c>
      <c r="D116" s="95"/>
      <c r="E116" s="95"/>
      <c r="F116" s="77"/>
      <c r="G116" s="95"/>
      <c r="H116" s="77"/>
    </row>
    <row r="117" spans="1:8" s="32" customFormat="1" ht="12" customHeight="1" x14ac:dyDescent="0.25">
      <c r="A117" s="23"/>
      <c r="B117" s="23"/>
      <c r="C117" s="9"/>
      <c r="D117" s="84">
        <v>0.11</v>
      </c>
      <c r="E117" s="84">
        <v>1</v>
      </c>
      <c r="F117" s="75">
        <f>D117*E117</f>
        <v>0.11</v>
      </c>
      <c r="G117" s="84">
        <v>104.04</v>
      </c>
      <c r="H117" s="75">
        <f>F117*G117</f>
        <v>11.4444</v>
      </c>
    </row>
    <row r="118" spans="1:8" s="162" customFormat="1" ht="12" customHeight="1" x14ac:dyDescent="0.25">
      <c r="A118" s="22"/>
      <c r="B118" s="23"/>
      <c r="C118" s="8"/>
      <c r="D118" s="132"/>
      <c r="E118" s="132"/>
      <c r="F118" s="130"/>
      <c r="G118" s="130"/>
      <c r="H118" s="130"/>
    </row>
    <row r="119" spans="1:8" s="32" customFormat="1" ht="12" customHeight="1" x14ac:dyDescent="0.25">
      <c r="A119" s="23" t="s">
        <v>149</v>
      </c>
      <c r="B119" s="23" t="s">
        <v>216</v>
      </c>
      <c r="C119" s="9" t="s">
        <v>145</v>
      </c>
      <c r="D119" s="95"/>
      <c r="E119" s="95"/>
      <c r="F119" s="77"/>
      <c r="G119" s="95"/>
      <c r="H119" s="77"/>
    </row>
    <row r="120" spans="1:8" s="32" customFormat="1" ht="36.75" customHeight="1" x14ac:dyDescent="0.25">
      <c r="A120" s="23"/>
      <c r="B120" s="23"/>
      <c r="C120" s="8" t="s">
        <v>146</v>
      </c>
      <c r="D120" s="95"/>
      <c r="E120" s="95"/>
      <c r="F120" s="77"/>
      <c r="G120" s="95"/>
      <c r="H120" s="77"/>
    </row>
    <row r="121" spans="1:8" s="32" customFormat="1" ht="12" customHeight="1" x14ac:dyDescent="0.25">
      <c r="A121" s="23"/>
      <c r="B121" s="23"/>
      <c r="C121" s="9"/>
      <c r="D121" s="84">
        <f>14+11.6-0.8-0.8-0.8-0.8</f>
        <v>22.4</v>
      </c>
      <c r="E121" s="84">
        <v>1</v>
      </c>
      <c r="F121" s="75">
        <f>D121*E121</f>
        <v>22.4</v>
      </c>
      <c r="G121" s="84">
        <v>44.32</v>
      </c>
      <c r="H121" s="75">
        <f>F121*G121</f>
        <v>992.76799999999992</v>
      </c>
    </row>
    <row r="122" spans="1:8" s="32" customFormat="1" ht="12" customHeight="1" x14ac:dyDescent="0.25">
      <c r="A122" s="23"/>
      <c r="B122" s="23"/>
      <c r="C122" s="9"/>
      <c r="D122" s="132"/>
      <c r="E122" s="132"/>
      <c r="F122" s="130"/>
      <c r="G122" s="132"/>
      <c r="H122" s="130"/>
    </row>
    <row r="123" spans="1:8" s="8" customFormat="1" ht="13.5" thickBot="1" x14ac:dyDescent="0.3">
      <c r="A123" s="22"/>
      <c r="B123" s="23"/>
      <c r="D123" s="91"/>
      <c r="E123" s="91"/>
      <c r="F123" s="74"/>
      <c r="G123" s="74" t="s">
        <v>69</v>
      </c>
      <c r="H123" s="74">
        <f>SUM(H104:H122)</f>
        <v>3188.0084000000002</v>
      </c>
    </row>
    <row r="124" spans="1:8" s="162" customFormat="1" ht="12" customHeight="1" x14ac:dyDescent="0.25">
      <c r="A124" s="22"/>
      <c r="B124" s="23"/>
      <c r="C124" s="7"/>
      <c r="D124" s="163"/>
      <c r="E124" s="163"/>
      <c r="F124" s="134"/>
      <c r="G124" s="134"/>
      <c r="H124" s="134"/>
    </row>
    <row r="125" spans="1:8" s="162" customFormat="1" ht="28.5" customHeight="1" x14ac:dyDescent="0.25">
      <c r="A125" s="23"/>
      <c r="B125" s="23"/>
      <c r="C125" s="8"/>
      <c r="D125" s="8"/>
      <c r="E125" s="8"/>
      <c r="F125" s="9"/>
      <c r="G125" s="134"/>
      <c r="H125" s="9"/>
    </row>
    <row r="126" spans="1:8" s="162" customFormat="1" ht="16.5" customHeight="1" x14ac:dyDescent="0.25">
      <c r="A126" s="15" t="s">
        <v>9</v>
      </c>
      <c r="B126" s="127" t="s">
        <v>96</v>
      </c>
      <c r="C126" s="127"/>
      <c r="D126" s="125"/>
      <c r="E126" s="125"/>
      <c r="F126" s="125"/>
      <c r="G126" s="125"/>
      <c r="H126" s="125"/>
    </row>
    <row r="127" spans="1:8" s="162" customFormat="1" ht="38.25" customHeight="1" x14ac:dyDescent="0.25">
      <c r="A127" s="126" t="s">
        <v>2</v>
      </c>
      <c r="B127" s="126" t="s">
        <v>3</v>
      </c>
      <c r="C127" s="20" t="s">
        <v>4</v>
      </c>
      <c r="D127" s="33" t="s">
        <v>20</v>
      </c>
      <c r="E127" s="33"/>
      <c r="F127" s="34"/>
      <c r="G127" s="33" t="s">
        <v>5</v>
      </c>
      <c r="H127" s="34" t="s">
        <v>12</v>
      </c>
    </row>
    <row r="128" spans="1:8" s="10" customFormat="1" ht="12.75" x14ac:dyDescent="0.25">
      <c r="A128" s="23" t="s">
        <v>32</v>
      </c>
      <c r="B128" s="23" t="s">
        <v>16</v>
      </c>
      <c r="C128" s="9" t="s">
        <v>153</v>
      </c>
      <c r="D128" s="95"/>
      <c r="E128" s="95"/>
      <c r="F128" s="77"/>
      <c r="G128" s="95"/>
      <c r="H128" s="77"/>
    </row>
    <row r="129" spans="1:8" s="10" customFormat="1" ht="89.25" x14ac:dyDescent="0.25">
      <c r="A129" s="23"/>
      <c r="B129" s="23"/>
      <c r="C129" s="3" t="s">
        <v>150</v>
      </c>
      <c r="D129" s="95"/>
      <c r="E129" s="95"/>
      <c r="F129" s="77"/>
      <c r="G129" s="95"/>
      <c r="H129" s="77"/>
    </row>
    <row r="130" spans="1:8" s="40" customFormat="1" ht="12.75" x14ac:dyDescent="0.25">
      <c r="A130" s="23"/>
      <c r="B130" s="23"/>
      <c r="C130" s="7"/>
      <c r="D130" s="84">
        <v>0</v>
      </c>
      <c r="E130" s="84">
        <v>0</v>
      </c>
      <c r="F130" s="75">
        <f>D130*E130</f>
        <v>0</v>
      </c>
      <c r="G130" s="84">
        <v>229.96</v>
      </c>
      <c r="H130" s="75">
        <f>F130*G130</f>
        <v>0</v>
      </c>
    </row>
    <row r="131" spans="1:8" s="40" customFormat="1" ht="12.75" x14ac:dyDescent="0.25">
      <c r="A131" s="23"/>
      <c r="B131" s="23"/>
      <c r="C131" s="7"/>
      <c r="D131" s="132"/>
      <c r="E131" s="132"/>
      <c r="F131" s="130"/>
      <c r="G131" s="132"/>
      <c r="H131" s="130"/>
    </row>
    <row r="132" spans="1:8" s="10" customFormat="1" ht="12.75" x14ac:dyDescent="0.25">
      <c r="A132" s="23" t="s">
        <v>82</v>
      </c>
      <c r="B132" s="23" t="s">
        <v>16</v>
      </c>
      <c r="C132" s="9" t="s">
        <v>152</v>
      </c>
      <c r="D132" s="95"/>
      <c r="E132" s="95"/>
      <c r="F132" s="77"/>
      <c r="G132" s="95"/>
      <c r="H132" s="77"/>
    </row>
    <row r="133" spans="1:8" s="10" customFormat="1" ht="66.75" customHeight="1" x14ac:dyDescent="0.25">
      <c r="A133" s="23"/>
      <c r="B133" s="23"/>
      <c r="C133" s="8" t="s">
        <v>154</v>
      </c>
      <c r="D133" s="95"/>
      <c r="E133" s="95"/>
      <c r="F133" s="77"/>
      <c r="G133" s="95"/>
      <c r="H133" s="77"/>
    </row>
    <row r="134" spans="1:8" s="40" customFormat="1" ht="12.75" x14ac:dyDescent="0.25">
      <c r="A134" s="23"/>
      <c r="B134" s="23"/>
      <c r="C134" s="7"/>
      <c r="D134" s="84">
        <v>0</v>
      </c>
      <c r="E134" s="84">
        <v>0</v>
      </c>
      <c r="F134" s="75">
        <f>D134*E134</f>
        <v>0</v>
      </c>
      <c r="G134" s="84">
        <v>357.11</v>
      </c>
      <c r="H134" s="75">
        <f>F134*G134</f>
        <v>0</v>
      </c>
    </row>
    <row r="135" spans="1:8" s="40" customFormat="1" ht="12.75" x14ac:dyDescent="0.25">
      <c r="A135" s="23"/>
      <c r="B135" s="23"/>
      <c r="C135" s="7"/>
      <c r="D135" s="132"/>
      <c r="E135" s="132"/>
      <c r="F135" s="130"/>
      <c r="G135" s="132"/>
      <c r="H135" s="130"/>
    </row>
    <row r="136" spans="1:8" s="10" customFormat="1" ht="12.75" x14ac:dyDescent="0.25">
      <c r="A136" s="23" t="s">
        <v>83</v>
      </c>
      <c r="B136" s="23" t="s">
        <v>16</v>
      </c>
      <c r="C136" s="9" t="s">
        <v>151</v>
      </c>
      <c r="D136" s="95"/>
      <c r="E136" s="95"/>
      <c r="F136" s="77"/>
      <c r="G136" s="95"/>
      <c r="H136" s="77"/>
    </row>
    <row r="137" spans="1:8" s="10" customFormat="1" ht="76.5" x14ac:dyDescent="0.25">
      <c r="A137" s="23"/>
      <c r="B137" s="23"/>
      <c r="C137" s="3" t="s">
        <v>155</v>
      </c>
      <c r="D137" s="95"/>
      <c r="E137" s="95"/>
      <c r="F137" s="77"/>
      <c r="G137" s="95"/>
      <c r="H137" s="77"/>
    </row>
    <row r="138" spans="1:8" s="40" customFormat="1" ht="12.75" x14ac:dyDescent="0.25">
      <c r="A138" s="23"/>
      <c r="B138" s="23"/>
      <c r="C138" s="7"/>
      <c r="D138" s="84">
        <v>4</v>
      </c>
      <c r="E138" s="84">
        <v>1</v>
      </c>
      <c r="F138" s="75">
        <f>D138*E138</f>
        <v>4</v>
      </c>
      <c r="G138" s="84">
        <v>221.68</v>
      </c>
      <c r="H138" s="75">
        <f>F138*G138</f>
        <v>886.72</v>
      </c>
    </row>
    <row r="139" spans="1:8" s="40" customFormat="1" ht="12.75" x14ac:dyDescent="0.25">
      <c r="A139" s="23"/>
      <c r="B139" s="23"/>
      <c r="C139" s="7"/>
      <c r="D139" s="132"/>
      <c r="E139" s="132"/>
      <c r="F139" s="130"/>
      <c r="G139" s="132"/>
      <c r="H139" s="130"/>
    </row>
    <row r="140" spans="1:8" s="10" customFormat="1" ht="12.75" x14ac:dyDescent="0.25">
      <c r="A140" s="23" t="s">
        <v>84</v>
      </c>
      <c r="B140" s="23" t="s">
        <v>23</v>
      </c>
      <c r="C140" s="9" t="s">
        <v>104</v>
      </c>
      <c r="D140" s="95"/>
      <c r="E140" s="95"/>
      <c r="F140" s="77"/>
      <c r="G140" s="95"/>
      <c r="H140" s="77"/>
    </row>
    <row r="141" spans="1:8" s="10" customFormat="1" ht="25.5" x14ac:dyDescent="0.25">
      <c r="A141" s="23"/>
      <c r="B141" s="23"/>
      <c r="C141" s="8" t="s">
        <v>225</v>
      </c>
      <c r="D141" s="95"/>
      <c r="E141" s="95"/>
      <c r="F141" s="77"/>
      <c r="G141" s="95"/>
      <c r="H141" s="77"/>
    </row>
    <row r="142" spans="1:8" s="40" customFormat="1" ht="12.75" x14ac:dyDescent="0.25">
      <c r="A142" s="23"/>
      <c r="B142" s="23"/>
      <c r="C142" s="9"/>
      <c r="D142" s="84">
        <v>0</v>
      </c>
      <c r="E142" s="84">
        <v>0</v>
      </c>
      <c r="F142" s="75">
        <f>D142*E142</f>
        <v>0</v>
      </c>
      <c r="G142" s="84">
        <v>250.8</v>
      </c>
      <c r="H142" s="75">
        <f>F142*G142</f>
        <v>0</v>
      </c>
    </row>
    <row r="143" spans="1:8" s="40" customFormat="1" ht="12.75" x14ac:dyDescent="0.25">
      <c r="A143" s="23"/>
      <c r="B143" s="23"/>
      <c r="C143" s="9"/>
      <c r="D143" s="132"/>
      <c r="E143" s="132"/>
      <c r="F143" s="130"/>
      <c r="G143" s="132"/>
      <c r="H143" s="130"/>
    </row>
    <row r="144" spans="1:8" s="10" customFormat="1" ht="12.75" x14ac:dyDescent="0.25">
      <c r="A144" s="23" t="s">
        <v>182</v>
      </c>
      <c r="B144" s="23" t="s">
        <v>23</v>
      </c>
      <c r="C144" s="9" t="s">
        <v>156</v>
      </c>
      <c r="D144" s="95"/>
      <c r="E144" s="95"/>
      <c r="F144" s="77"/>
      <c r="G144" s="95"/>
      <c r="H144" s="77"/>
    </row>
    <row r="145" spans="1:8" s="10" customFormat="1" ht="69.75" customHeight="1" x14ac:dyDescent="0.25">
      <c r="A145" s="23"/>
      <c r="B145" s="23"/>
      <c r="C145" s="8" t="s">
        <v>157</v>
      </c>
      <c r="D145" s="95"/>
      <c r="E145" s="95"/>
      <c r="F145" s="77"/>
      <c r="G145" s="95"/>
      <c r="H145" s="77"/>
    </row>
    <row r="146" spans="1:8" s="40" customFormat="1" ht="12.75" x14ac:dyDescent="0.25">
      <c r="A146" s="23"/>
      <c r="B146" s="23"/>
      <c r="C146" s="9"/>
      <c r="D146" s="84">
        <v>0</v>
      </c>
      <c r="E146" s="84">
        <v>0</v>
      </c>
      <c r="F146" s="75">
        <f>D146*E146</f>
        <v>0</v>
      </c>
      <c r="G146" s="84">
        <v>144.08000000000001</v>
      </c>
      <c r="H146" s="75">
        <f>F146*G146</f>
        <v>0</v>
      </c>
    </row>
    <row r="147" spans="1:8" s="40" customFormat="1" ht="12.75" x14ac:dyDescent="0.25">
      <c r="A147" s="23"/>
      <c r="B147" s="23"/>
      <c r="C147" s="9"/>
      <c r="D147" s="132"/>
      <c r="E147" s="132"/>
      <c r="F147" s="130"/>
      <c r="G147" s="132"/>
      <c r="H147" s="130"/>
    </row>
    <row r="148" spans="1:8" s="10" customFormat="1" ht="12.75" x14ac:dyDescent="0.25">
      <c r="A148" s="23" t="s">
        <v>241</v>
      </c>
      <c r="B148" s="23" t="s">
        <v>23</v>
      </c>
      <c r="C148" s="28" t="s">
        <v>158</v>
      </c>
      <c r="D148" s="95"/>
      <c r="E148" s="95"/>
      <c r="F148" s="77"/>
      <c r="G148" s="95"/>
      <c r="H148" s="77"/>
    </row>
    <row r="149" spans="1:8" s="10" customFormat="1" ht="70.5" customHeight="1" x14ac:dyDescent="0.25">
      <c r="A149" s="23"/>
      <c r="B149" s="23"/>
      <c r="C149" s="8" t="s">
        <v>159</v>
      </c>
      <c r="D149" s="95"/>
      <c r="E149" s="95"/>
      <c r="F149" s="77"/>
      <c r="G149" s="95"/>
      <c r="H149" s="77"/>
    </row>
    <row r="150" spans="1:8" s="40" customFormat="1" ht="12.75" x14ac:dyDescent="0.25">
      <c r="A150" s="23"/>
      <c r="B150" s="23"/>
      <c r="C150" s="9"/>
      <c r="D150" s="84">
        <v>0</v>
      </c>
      <c r="E150" s="84">
        <v>0</v>
      </c>
      <c r="F150" s="75">
        <f>D150*E150</f>
        <v>0</v>
      </c>
      <c r="G150" s="84">
        <v>283.02</v>
      </c>
      <c r="H150" s="75">
        <f>F150*G150</f>
        <v>0</v>
      </c>
    </row>
    <row r="151" spans="1:8" s="8" customFormat="1" ht="13.5" thickBot="1" x14ac:dyDescent="0.3">
      <c r="A151" s="22"/>
      <c r="B151" s="23"/>
      <c r="D151" s="91"/>
      <c r="E151" s="91"/>
      <c r="F151" s="74"/>
      <c r="G151" s="74" t="s">
        <v>69</v>
      </c>
      <c r="H151" s="74">
        <f>SUM(H129:H150)</f>
        <v>886.72</v>
      </c>
    </row>
    <row r="152" spans="1:8" s="40" customFormat="1" ht="12.75" x14ac:dyDescent="0.25">
      <c r="A152" s="23"/>
      <c r="B152" s="23"/>
      <c r="C152" s="9"/>
      <c r="D152" s="8"/>
      <c r="E152" s="8"/>
      <c r="F152" s="9"/>
      <c r="G152" s="8"/>
      <c r="H152" s="9"/>
    </row>
    <row r="153" spans="1:8" s="10" customFormat="1" ht="12.75" x14ac:dyDescent="0.25">
      <c r="A153" s="23"/>
      <c r="B153" s="23"/>
      <c r="C153" s="8"/>
      <c r="D153" s="8"/>
      <c r="E153" s="8"/>
      <c r="F153" s="9"/>
      <c r="G153" s="134"/>
      <c r="H153" s="9"/>
    </row>
    <row r="154" spans="1:8" s="10" customFormat="1" ht="15.75" x14ac:dyDescent="0.25">
      <c r="A154" s="15" t="s">
        <v>10</v>
      </c>
      <c r="B154" s="127" t="s">
        <v>29</v>
      </c>
      <c r="C154" s="127"/>
      <c r="D154" s="125"/>
      <c r="E154" s="125"/>
      <c r="F154" s="125"/>
      <c r="G154" s="125"/>
      <c r="H154" s="125"/>
    </row>
    <row r="155" spans="1:8" s="40" customFormat="1" ht="38.25" x14ac:dyDescent="0.25">
      <c r="A155" s="126" t="s">
        <v>2</v>
      </c>
      <c r="B155" s="126" t="s">
        <v>3</v>
      </c>
      <c r="C155" s="20" t="s">
        <v>4</v>
      </c>
      <c r="D155" s="33" t="s">
        <v>20</v>
      </c>
      <c r="E155" s="33"/>
      <c r="F155" s="34"/>
      <c r="G155" s="33" t="s">
        <v>5</v>
      </c>
      <c r="H155" s="34" t="s">
        <v>12</v>
      </c>
    </row>
    <row r="156" spans="1:8" s="40" customFormat="1" ht="12.75" x14ac:dyDescent="0.25">
      <c r="A156" s="23"/>
      <c r="B156" s="23"/>
      <c r="C156" s="23"/>
      <c r="D156" s="157"/>
      <c r="E156" s="157"/>
      <c r="F156" s="156"/>
      <c r="G156" s="157"/>
      <c r="H156" s="156"/>
    </row>
    <row r="157" spans="1:8" s="10" customFormat="1" ht="12.75" x14ac:dyDescent="0.25">
      <c r="A157" s="23" t="s">
        <v>52</v>
      </c>
      <c r="B157" s="23" t="s">
        <v>16</v>
      </c>
      <c r="C157" s="9" t="s">
        <v>66</v>
      </c>
      <c r="D157" s="95"/>
      <c r="E157" s="95"/>
      <c r="F157" s="77"/>
      <c r="G157" s="95"/>
      <c r="H157" s="77"/>
    </row>
    <row r="158" spans="1:8" s="10" customFormat="1" ht="31.5" customHeight="1" x14ac:dyDescent="0.25">
      <c r="A158" s="23"/>
      <c r="B158" s="23"/>
      <c r="C158" s="8" t="s">
        <v>162</v>
      </c>
      <c r="D158" s="95"/>
      <c r="E158" s="95"/>
      <c r="F158" s="77"/>
      <c r="G158" s="95"/>
      <c r="H158" s="77"/>
    </row>
    <row r="159" spans="1:8" s="10" customFormat="1" ht="12.75" x14ac:dyDescent="0.25">
      <c r="A159" s="23"/>
      <c r="B159" s="23"/>
      <c r="C159" s="8"/>
      <c r="D159" s="84">
        <v>1</v>
      </c>
      <c r="E159" s="84">
        <v>1</v>
      </c>
      <c r="F159" s="75">
        <f>D159*E159</f>
        <v>1</v>
      </c>
      <c r="G159" s="84">
        <v>30.5</v>
      </c>
      <c r="H159" s="75">
        <f>F159*G159</f>
        <v>30.5</v>
      </c>
    </row>
    <row r="160" spans="1:8" s="10" customFormat="1" ht="12.75" x14ac:dyDescent="0.25">
      <c r="A160" s="23" t="s">
        <v>53</v>
      </c>
      <c r="B160" s="23" t="s">
        <v>16</v>
      </c>
      <c r="C160" s="9" t="s">
        <v>263</v>
      </c>
      <c r="D160" s="95"/>
      <c r="E160" s="95"/>
      <c r="F160" s="77"/>
      <c r="G160" s="95"/>
      <c r="H160" s="77"/>
    </row>
    <row r="161" spans="1:11" s="10" customFormat="1" ht="31.5" customHeight="1" x14ac:dyDescent="0.25">
      <c r="A161" s="23"/>
      <c r="B161" s="23"/>
      <c r="C161" s="8" t="s">
        <v>264</v>
      </c>
      <c r="D161" s="95"/>
      <c r="E161" s="95"/>
      <c r="F161" s="77"/>
      <c r="G161" s="95"/>
      <c r="H161" s="77"/>
    </row>
    <row r="162" spans="1:11" s="10" customFormat="1" ht="12.75" x14ac:dyDescent="0.25">
      <c r="A162" s="23"/>
      <c r="B162" s="23"/>
      <c r="C162" s="8"/>
      <c r="D162" s="84">
        <v>1</v>
      </c>
      <c r="E162" s="84">
        <v>1</v>
      </c>
      <c r="F162" s="75">
        <f>D162*E162</f>
        <v>1</v>
      </c>
      <c r="G162" s="84">
        <v>80.099999999999994</v>
      </c>
      <c r="H162" s="75">
        <f>F162*G162</f>
        <v>80.099999999999994</v>
      </c>
    </row>
    <row r="163" spans="1:11" s="10" customFormat="1" ht="12.75" x14ac:dyDescent="0.25">
      <c r="A163" s="23"/>
      <c r="B163" s="23"/>
      <c r="C163" s="23"/>
      <c r="D163" s="157"/>
      <c r="E163" s="157"/>
      <c r="F163" s="156"/>
      <c r="G163" s="157"/>
      <c r="H163" s="156"/>
    </row>
    <row r="164" spans="1:11" s="10" customFormat="1" ht="12.75" x14ac:dyDescent="0.25">
      <c r="A164" s="23" t="s">
        <v>54</v>
      </c>
      <c r="B164" s="23" t="s">
        <v>217</v>
      </c>
      <c r="C164" s="9" t="s">
        <v>35</v>
      </c>
      <c r="D164" s="95"/>
      <c r="E164" s="95"/>
      <c r="F164" s="77"/>
      <c r="G164" s="95"/>
      <c r="H164" s="77"/>
      <c r="I164" s="161"/>
      <c r="J164" s="161"/>
      <c r="K164" s="160"/>
    </row>
    <row r="165" spans="1:11" s="10" customFormat="1" ht="109.5" customHeight="1" x14ac:dyDescent="0.3">
      <c r="A165" s="23"/>
      <c r="B165" s="23"/>
      <c r="C165" s="8" t="s">
        <v>163</v>
      </c>
      <c r="D165" s="95"/>
      <c r="E165" s="95"/>
      <c r="F165" s="77"/>
      <c r="G165" s="95"/>
      <c r="H165" s="77"/>
      <c r="K165" s="44"/>
    </row>
    <row r="166" spans="1:11" s="10" customFormat="1" ht="12.75" customHeight="1" x14ac:dyDescent="0.3">
      <c r="A166" s="23"/>
      <c r="B166" s="23"/>
      <c r="C166" s="64" t="s">
        <v>160</v>
      </c>
      <c r="D166" s="95">
        <v>3</v>
      </c>
      <c r="E166" s="95"/>
      <c r="F166" s="77"/>
      <c r="G166" s="95"/>
      <c r="H166" s="77"/>
      <c r="K166" s="44"/>
    </row>
    <row r="167" spans="1:11" s="10" customFormat="1" ht="12.75" customHeight="1" x14ac:dyDescent="0.3">
      <c r="A167" s="23"/>
      <c r="B167" s="23"/>
      <c r="C167" s="64" t="s">
        <v>161</v>
      </c>
      <c r="D167" s="95">
        <v>0</v>
      </c>
      <c r="E167" s="95"/>
      <c r="F167" s="77"/>
      <c r="G167" s="95"/>
      <c r="H167" s="77"/>
      <c r="K167" s="44"/>
    </row>
    <row r="168" spans="1:11" s="40" customFormat="1" ht="12.75" x14ac:dyDescent="0.2">
      <c r="A168" s="23"/>
      <c r="B168" s="23"/>
      <c r="C168" s="12"/>
      <c r="D168" s="84">
        <f>SUM(D166:D167)</f>
        <v>3</v>
      </c>
      <c r="E168" s="84">
        <v>1</v>
      </c>
      <c r="F168" s="75">
        <f>D168*E168</f>
        <v>3</v>
      </c>
      <c r="G168" s="84">
        <v>159.86000000000001</v>
      </c>
      <c r="H168" s="75">
        <f>F168*G168</f>
        <v>479.58000000000004</v>
      </c>
      <c r="I168" s="159"/>
      <c r="J168" s="159"/>
      <c r="K168" s="158"/>
    </row>
    <row r="169" spans="1:11" s="10" customFormat="1" ht="12.75" x14ac:dyDescent="0.2">
      <c r="A169" s="23"/>
      <c r="B169" s="23"/>
      <c r="C169" s="8"/>
      <c r="D169" s="95"/>
      <c r="E169" s="95"/>
      <c r="F169" s="77"/>
      <c r="G169" s="95"/>
      <c r="H169" s="77"/>
      <c r="I169" s="159"/>
      <c r="J169" s="159"/>
      <c r="K169" s="158"/>
    </row>
    <row r="170" spans="1:11" s="10" customFormat="1" ht="12.75" x14ac:dyDescent="0.25">
      <c r="A170" s="23" t="s">
        <v>265</v>
      </c>
      <c r="B170" s="23" t="s">
        <v>217</v>
      </c>
      <c r="C170" s="9" t="s">
        <v>75</v>
      </c>
      <c r="D170" s="157"/>
      <c r="E170" s="157"/>
      <c r="F170" s="156"/>
      <c r="G170" s="157"/>
      <c r="H170" s="156"/>
    </row>
    <row r="171" spans="1:11" s="10" customFormat="1" ht="84" customHeight="1" x14ac:dyDescent="0.25">
      <c r="A171" s="23"/>
      <c r="B171" s="23"/>
      <c r="C171" s="8" t="s">
        <v>164</v>
      </c>
      <c r="D171" s="95"/>
      <c r="E171" s="95"/>
      <c r="F171" s="77"/>
      <c r="G171" s="95"/>
      <c r="H171" s="77"/>
    </row>
    <row r="172" spans="1:11" s="10" customFormat="1" ht="12.75" customHeight="1" x14ac:dyDescent="0.25">
      <c r="A172" s="23"/>
      <c r="B172" s="23"/>
      <c r="C172" s="64" t="s">
        <v>165</v>
      </c>
      <c r="D172" s="95">
        <v>1</v>
      </c>
      <c r="E172" s="95"/>
      <c r="F172" s="77"/>
      <c r="G172" s="95"/>
      <c r="H172" s="77"/>
    </row>
    <row r="173" spans="1:11" s="10" customFormat="1" ht="12.75" customHeight="1" x14ac:dyDescent="0.25">
      <c r="A173" s="23"/>
      <c r="B173" s="23"/>
      <c r="C173" s="64" t="s">
        <v>166</v>
      </c>
      <c r="D173" s="95">
        <v>1</v>
      </c>
      <c r="E173" s="95"/>
      <c r="F173" s="77"/>
      <c r="G173" s="95"/>
      <c r="H173" s="77"/>
    </row>
    <row r="174" spans="1:11" s="10" customFormat="1" ht="12.75" customHeight="1" x14ac:dyDescent="0.25">
      <c r="A174" s="23"/>
      <c r="B174" s="23"/>
      <c r="C174" s="64" t="s">
        <v>169</v>
      </c>
      <c r="D174" s="95"/>
      <c r="E174" s="95"/>
      <c r="F174" s="77"/>
      <c r="G174" s="95"/>
      <c r="H174" s="77"/>
    </row>
    <row r="175" spans="1:11" s="10" customFormat="1" ht="12.75" customHeight="1" x14ac:dyDescent="0.25">
      <c r="A175" s="23"/>
      <c r="B175" s="23"/>
      <c r="C175" s="64" t="s">
        <v>167</v>
      </c>
      <c r="D175" s="95"/>
      <c r="E175" s="95"/>
      <c r="F175" s="77"/>
      <c r="G175" s="95"/>
      <c r="H175" s="77"/>
    </row>
    <row r="176" spans="1:11" s="10" customFormat="1" ht="12.75" customHeight="1" x14ac:dyDescent="0.25">
      <c r="A176" s="23"/>
      <c r="B176" s="23"/>
      <c r="C176" s="64" t="s">
        <v>220</v>
      </c>
      <c r="D176" s="95"/>
      <c r="E176" s="95"/>
      <c r="F176" s="77"/>
      <c r="G176" s="95"/>
      <c r="H176" s="77"/>
    </row>
    <row r="177" spans="1:8" s="10" customFormat="1" ht="12.75" customHeight="1" x14ac:dyDescent="0.25">
      <c r="A177" s="23"/>
      <c r="B177" s="23"/>
      <c r="C177" s="64" t="s">
        <v>219</v>
      </c>
      <c r="D177" s="95">
        <v>1</v>
      </c>
      <c r="E177" s="95"/>
      <c r="F177" s="77"/>
      <c r="G177" s="95"/>
      <c r="H177" s="77"/>
    </row>
    <row r="178" spans="1:8" s="10" customFormat="1" ht="12.75" customHeight="1" x14ac:dyDescent="0.25">
      <c r="A178" s="23"/>
      <c r="B178" s="23"/>
      <c r="C178" s="64" t="s">
        <v>168</v>
      </c>
      <c r="D178" s="95"/>
      <c r="E178" s="95"/>
      <c r="F178" s="77"/>
      <c r="G178" s="95"/>
      <c r="H178" s="77"/>
    </row>
    <row r="179" spans="1:8" s="40" customFormat="1" ht="12.75" x14ac:dyDescent="0.25">
      <c r="A179" s="23"/>
      <c r="B179" s="23"/>
      <c r="C179" s="12"/>
      <c r="D179" s="84">
        <f>SUM(D172:D178)</f>
        <v>3</v>
      </c>
      <c r="E179" s="84">
        <v>1</v>
      </c>
      <c r="F179" s="75">
        <f>D179*E179</f>
        <v>3</v>
      </c>
      <c r="G179" s="84">
        <v>137.09</v>
      </c>
      <c r="H179" s="75">
        <f>F179*G179</f>
        <v>411.27</v>
      </c>
    </row>
    <row r="180" spans="1:8" s="32" customFormat="1" ht="12" customHeight="1" thickBot="1" x14ac:dyDescent="0.3">
      <c r="A180" s="30"/>
      <c r="B180" s="30"/>
      <c r="C180" s="12"/>
      <c r="D180" s="104"/>
      <c r="E180" s="104"/>
      <c r="F180" s="105"/>
      <c r="G180" s="106" t="s">
        <v>69</v>
      </c>
      <c r="H180" s="105">
        <f>SUM(H156:H179)</f>
        <v>1001.45</v>
      </c>
    </row>
    <row r="181" spans="1:8" s="17" customFormat="1" ht="18" customHeight="1" x14ac:dyDescent="0.25">
      <c r="A181" s="23"/>
      <c r="B181" s="23"/>
      <c r="C181" s="9"/>
      <c r="D181" s="8"/>
      <c r="E181" s="8"/>
      <c r="F181" s="9"/>
      <c r="G181" s="134"/>
      <c r="H181" s="9"/>
    </row>
    <row r="182" spans="1:8" s="32" customFormat="1" ht="16.5" customHeight="1" x14ac:dyDescent="0.25">
      <c r="A182" s="15" t="s">
        <v>11</v>
      </c>
      <c r="B182" s="127" t="s">
        <v>1</v>
      </c>
      <c r="C182" s="127"/>
      <c r="D182" s="125"/>
      <c r="E182" s="125"/>
      <c r="F182" s="125"/>
      <c r="G182" s="125"/>
      <c r="H182" s="125"/>
    </row>
    <row r="183" spans="1:8" s="10" customFormat="1" ht="38.25" x14ac:dyDescent="0.25">
      <c r="A183" s="126" t="s">
        <v>2</v>
      </c>
      <c r="B183" s="126" t="s">
        <v>3</v>
      </c>
      <c r="C183" s="20" t="s">
        <v>4</v>
      </c>
      <c r="D183" s="33" t="s">
        <v>20</v>
      </c>
      <c r="E183" s="33"/>
      <c r="F183" s="34"/>
      <c r="G183" s="33" t="s">
        <v>5</v>
      </c>
      <c r="H183" s="34" t="s">
        <v>12</v>
      </c>
    </row>
    <row r="184" spans="1:8" s="10" customFormat="1" ht="12.75" x14ac:dyDescent="0.25">
      <c r="A184" s="155"/>
      <c r="B184" s="155"/>
      <c r="C184" s="154"/>
      <c r="D184" s="153"/>
      <c r="E184" s="153"/>
      <c r="F184" s="152"/>
      <c r="G184" s="153"/>
      <c r="H184" s="152"/>
    </row>
    <row r="185" spans="1:8" s="8" customFormat="1" ht="12.75" x14ac:dyDescent="0.25">
      <c r="A185" s="155"/>
      <c r="B185" s="155"/>
      <c r="C185" s="154"/>
      <c r="D185" s="153"/>
      <c r="E185" s="153"/>
      <c r="F185" s="152"/>
      <c r="G185" s="153"/>
      <c r="H185" s="152"/>
    </row>
    <row r="186" spans="1:8" s="8" customFormat="1" ht="12.75" x14ac:dyDescent="0.25">
      <c r="A186" s="22"/>
      <c r="B186" s="150"/>
      <c r="C186" s="28" t="s">
        <v>79</v>
      </c>
      <c r="D186" s="148"/>
      <c r="E186" s="148"/>
      <c r="F186" s="147"/>
      <c r="G186" s="148"/>
      <c r="H186" s="147"/>
    </row>
    <row r="187" spans="1:8" s="8" customFormat="1" ht="25.5" x14ac:dyDescent="0.25">
      <c r="A187" s="22"/>
      <c r="B187" s="150"/>
      <c r="C187" s="6" t="s">
        <v>81</v>
      </c>
      <c r="D187" s="148"/>
      <c r="E187" s="148"/>
      <c r="F187" s="147"/>
      <c r="G187" s="148"/>
      <c r="H187" s="147"/>
    </row>
    <row r="188" spans="1:8" s="8" customFormat="1" ht="12.75" x14ac:dyDescent="0.25">
      <c r="A188" s="22"/>
      <c r="B188" s="150"/>
      <c r="C188" s="151"/>
      <c r="D188" s="148"/>
      <c r="E188" s="148"/>
      <c r="F188" s="147"/>
      <c r="G188" s="148"/>
      <c r="H188" s="147"/>
    </row>
    <row r="189" spans="1:8" s="8" customFormat="1" ht="12.75" x14ac:dyDescent="0.25">
      <c r="A189" s="150"/>
      <c r="B189" s="150"/>
      <c r="C189" s="149"/>
      <c r="D189" s="148"/>
      <c r="E189" s="148"/>
      <c r="F189" s="147"/>
      <c r="G189" s="148"/>
      <c r="H189" s="147"/>
    </row>
    <row r="190" spans="1:8" s="10" customFormat="1" ht="12.75" x14ac:dyDescent="0.25">
      <c r="A190" s="22" t="s">
        <v>43</v>
      </c>
      <c r="B190" s="22" t="s">
        <v>16</v>
      </c>
      <c r="C190" s="28" t="s">
        <v>172</v>
      </c>
      <c r="D190" s="141"/>
      <c r="E190" s="141"/>
      <c r="F190" s="141"/>
      <c r="G190" s="141"/>
      <c r="H190" s="141"/>
    </row>
    <row r="191" spans="1:8" s="10" customFormat="1" ht="45" customHeight="1" x14ac:dyDescent="0.3">
      <c r="A191" s="65"/>
      <c r="B191" s="66"/>
      <c r="C191" s="10" t="s">
        <v>171</v>
      </c>
      <c r="D191" s="112"/>
      <c r="E191" s="112"/>
      <c r="F191" s="80"/>
      <c r="G191" s="112"/>
      <c r="H191" s="80"/>
    </row>
    <row r="192" spans="1:8" s="10" customFormat="1" ht="12.75" x14ac:dyDescent="0.25">
      <c r="A192" s="146"/>
      <c r="B192" s="53"/>
      <c r="C192" s="11"/>
      <c r="D192" s="84">
        <v>1</v>
      </c>
      <c r="E192" s="84">
        <v>1</v>
      </c>
      <c r="F192" s="75">
        <f>D192*E192</f>
        <v>1</v>
      </c>
      <c r="G192" s="84">
        <v>12.39</v>
      </c>
      <c r="H192" s="75">
        <f>F192*G192</f>
        <v>12.39</v>
      </c>
    </row>
    <row r="193" spans="1:8" s="8" customFormat="1" ht="12.75" x14ac:dyDescent="0.25">
      <c r="A193" s="54"/>
      <c r="B193" s="54"/>
      <c r="C193" s="40"/>
      <c r="D193" s="132"/>
      <c r="E193" s="132"/>
      <c r="F193" s="130"/>
      <c r="G193" s="132"/>
      <c r="H193" s="130"/>
    </row>
    <row r="194" spans="1:8" s="10" customFormat="1" ht="12.75" x14ac:dyDescent="0.25">
      <c r="A194" s="22" t="s">
        <v>44</v>
      </c>
      <c r="B194" s="22" t="s">
        <v>16</v>
      </c>
      <c r="C194" s="28" t="s">
        <v>170</v>
      </c>
      <c r="D194" s="112"/>
      <c r="E194" s="112"/>
      <c r="F194" s="80"/>
      <c r="G194" s="112"/>
      <c r="H194" s="80"/>
    </row>
    <row r="195" spans="1:8" s="10" customFormat="1" ht="89.25" x14ac:dyDescent="0.25">
      <c r="A195" s="22"/>
      <c r="B195" s="22"/>
      <c r="C195" s="10" t="s">
        <v>80</v>
      </c>
      <c r="D195" s="112"/>
      <c r="E195" s="112"/>
      <c r="F195" s="80"/>
      <c r="G195" s="112"/>
      <c r="H195" s="80"/>
    </row>
    <row r="196" spans="1:8" s="10" customFormat="1" ht="12.75" x14ac:dyDescent="0.25">
      <c r="A196" s="146"/>
      <c r="B196" s="53"/>
      <c r="C196" s="11"/>
      <c r="D196" s="84">
        <v>1</v>
      </c>
      <c r="E196" s="84">
        <v>1</v>
      </c>
      <c r="F196" s="75">
        <f>D196*E196</f>
        <v>1</v>
      </c>
      <c r="G196" s="84">
        <v>218.8</v>
      </c>
      <c r="H196" s="75">
        <f>F196*G196</f>
        <v>218.8</v>
      </c>
    </row>
    <row r="197" spans="1:8" s="8" customFormat="1" ht="12.75" x14ac:dyDescent="0.25">
      <c r="A197" s="54"/>
      <c r="B197" s="54"/>
      <c r="C197" s="40"/>
      <c r="D197" s="132"/>
      <c r="E197" s="132"/>
      <c r="F197" s="130"/>
      <c r="G197" s="132"/>
      <c r="H197" s="130"/>
    </row>
    <row r="198" spans="1:8" s="8" customFormat="1" ht="12.75" x14ac:dyDescent="0.25">
      <c r="A198" s="22" t="s">
        <v>45</v>
      </c>
      <c r="B198" s="22" t="s">
        <v>23</v>
      </c>
      <c r="C198" s="28" t="s">
        <v>78</v>
      </c>
      <c r="D198" s="141"/>
      <c r="E198" s="141"/>
      <c r="F198" s="141"/>
      <c r="G198" s="141"/>
      <c r="H198" s="141"/>
    </row>
    <row r="199" spans="1:8" s="8" customFormat="1" ht="38.25" x14ac:dyDescent="0.3">
      <c r="A199" s="55"/>
      <c r="B199" s="56"/>
      <c r="C199" s="10" t="s">
        <v>180</v>
      </c>
      <c r="D199" s="112"/>
      <c r="E199" s="112"/>
      <c r="F199" s="80"/>
      <c r="G199" s="112"/>
      <c r="H199" s="80"/>
    </row>
    <row r="200" spans="1:8" s="8" customFormat="1" ht="12.75" x14ac:dyDescent="0.25">
      <c r="A200" s="140"/>
      <c r="B200" s="58"/>
      <c r="C200" s="7"/>
      <c r="D200" s="84">
        <v>13.68</v>
      </c>
      <c r="E200" s="84">
        <v>1</v>
      </c>
      <c r="F200" s="75">
        <f>D200*E200</f>
        <v>13.68</v>
      </c>
      <c r="G200" s="84">
        <v>22.86</v>
      </c>
      <c r="H200" s="75">
        <f>F200*G200</f>
        <v>312.72479999999996</v>
      </c>
    </row>
    <row r="201" spans="1:8" s="8" customFormat="1" ht="12.75" x14ac:dyDescent="0.2">
      <c r="A201" s="140"/>
      <c r="B201" s="58"/>
      <c r="C201" s="4"/>
      <c r="D201" s="145"/>
      <c r="E201" s="145"/>
      <c r="F201" s="143"/>
      <c r="G201" s="144"/>
      <c r="H201" s="143"/>
    </row>
    <row r="202" spans="1:8" s="8" customFormat="1" ht="12.75" x14ac:dyDescent="0.25">
      <c r="A202" s="22" t="s">
        <v>46</v>
      </c>
      <c r="B202" s="22" t="s">
        <v>16</v>
      </c>
      <c r="C202" s="28" t="s">
        <v>173</v>
      </c>
      <c r="D202" s="112"/>
      <c r="E202" s="112"/>
      <c r="F202" s="80"/>
      <c r="G202" s="112"/>
      <c r="H202" s="80"/>
    </row>
    <row r="203" spans="1:8" s="8" customFormat="1" ht="38.25" x14ac:dyDescent="0.25">
      <c r="A203" s="22"/>
      <c r="B203" s="22"/>
      <c r="C203" s="10" t="s">
        <v>176</v>
      </c>
      <c r="D203" s="112"/>
      <c r="E203" s="112"/>
      <c r="F203" s="80"/>
      <c r="G203" s="112"/>
      <c r="H203" s="80"/>
    </row>
    <row r="204" spans="1:8" s="8" customFormat="1" ht="12.75" x14ac:dyDescent="0.25">
      <c r="A204" s="22"/>
      <c r="B204" s="22"/>
      <c r="C204" s="10"/>
      <c r="D204" s="84">
        <v>3</v>
      </c>
      <c r="E204" s="84">
        <v>1</v>
      </c>
      <c r="F204" s="75">
        <f>D204*E204</f>
        <v>3</v>
      </c>
      <c r="G204" s="84">
        <v>46.3</v>
      </c>
      <c r="H204" s="75">
        <f>F204*G204</f>
        <v>138.89999999999998</v>
      </c>
    </row>
    <row r="205" spans="1:8" s="8" customFormat="1" ht="12.75" x14ac:dyDescent="0.2">
      <c r="A205" s="22"/>
      <c r="B205" s="22"/>
      <c r="C205" s="10"/>
      <c r="D205" s="145"/>
      <c r="E205" s="145"/>
      <c r="F205" s="143"/>
      <c r="G205" s="144"/>
      <c r="H205" s="143"/>
    </row>
    <row r="206" spans="1:8" s="8" customFormat="1" ht="12.75" x14ac:dyDescent="0.25">
      <c r="A206" s="22" t="s">
        <v>235</v>
      </c>
      <c r="B206" s="22" t="s">
        <v>16</v>
      </c>
      <c r="C206" s="28" t="s">
        <v>174</v>
      </c>
      <c r="D206" s="112"/>
      <c r="E206" s="112"/>
      <c r="F206" s="80"/>
      <c r="G206" s="112"/>
      <c r="H206" s="80"/>
    </row>
    <row r="207" spans="1:8" s="8" customFormat="1" ht="25.5" x14ac:dyDescent="0.25">
      <c r="A207" s="22"/>
      <c r="B207" s="22"/>
      <c r="C207" s="10" t="s">
        <v>175</v>
      </c>
      <c r="D207" s="112"/>
      <c r="E207" s="112"/>
      <c r="F207" s="80"/>
      <c r="G207" s="112"/>
      <c r="H207" s="80"/>
    </row>
    <row r="208" spans="1:8" s="8" customFormat="1" ht="12.75" x14ac:dyDescent="0.25">
      <c r="A208" s="22"/>
      <c r="B208" s="22"/>
      <c r="C208" s="10"/>
      <c r="D208" s="84">
        <v>6</v>
      </c>
      <c r="E208" s="84">
        <v>1</v>
      </c>
      <c r="F208" s="75">
        <f>D208*E208</f>
        <v>6</v>
      </c>
      <c r="G208" s="84">
        <v>48.3</v>
      </c>
      <c r="H208" s="75">
        <f>F208*G208</f>
        <v>289.79999999999995</v>
      </c>
    </row>
    <row r="209" spans="1:8" s="8" customFormat="1" ht="12.75" x14ac:dyDescent="0.2">
      <c r="A209" s="22"/>
      <c r="B209" s="22"/>
      <c r="C209" s="10"/>
      <c r="D209" s="145"/>
      <c r="E209" s="145"/>
      <c r="F209" s="143"/>
      <c r="G209" s="144"/>
      <c r="H209" s="143"/>
    </row>
    <row r="210" spans="1:8" s="8" customFormat="1" ht="12.75" x14ac:dyDescent="0.25">
      <c r="A210" s="22" t="s">
        <v>55</v>
      </c>
      <c r="B210" s="22" t="s">
        <v>16</v>
      </c>
      <c r="C210" s="28" t="s">
        <v>67</v>
      </c>
      <c r="D210" s="112"/>
      <c r="E210" s="112"/>
      <c r="F210" s="80"/>
      <c r="G210" s="112"/>
      <c r="H210" s="80"/>
    </row>
    <row r="211" spans="1:8" s="8" customFormat="1" ht="25.5" x14ac:dyDescent="0.25">
      <c r="A211" s="22"/>
      <c r="B211" s="22"/>
      <c r="C211" s="10" t="s">
        <v>68</v>
      </c>
      <c r="D211" s="112"/>
      <c r="E211" s="112"/>
      <c r="F211" s="80"/>
      <c r="G211" s="112"/>
      <c r="H211" s="80"/>
    </row>
    <row r="212" spans="1:8" s="8" customFormat="1" ht="12.75" x14ac:dyDescent="0.25">
      <c r="A212" s="22"/>
      <c r="B212" s="22"/>
      <c r="C212" s="10"/>
      <c r="D212" s="84">
        <v>6</v>
      </c>
      <c r="E212" s="84">
        <v>1</v>
      </c>
      <c r="F212" s="75">
        <f>D212*E212</f>
        <v>6</v>
      </c>
      <c r="G212" s="84">
        <v>205.1</v>
      </c>
      <c r="H212" s="75">
        <f>F212*G212</f>
        <v>1230.5999999999999</v>
      </c>
    </row>
    <row r="213" spans="1:8" s="8" customFormat="1" ht="12.75" x14ac:dyDescent="0.2">
      <c r="A213" s="22"/>
      <c r="B213" s="22"/>
      <c r="C213" s="10"/>
      <c r="D213" s="145"/>
      <c r="E213" s="145"/>
      <c r="F213" s="143"/>
      <c r="G213" s="144"/>
      <c r="H213" s="143"/>
    </row>
    <row r="214" spans="1:8" s="8" customFormat="1" ht="12.75" x14ac:dyDescent="0.25">
      <c r="A214" s="22" t="s">
        <v>236</v>
      </c>
      <c r="B214" s="22" t="s">
        <v>16</v>
      </c>
      <c r="C214" s="28" t="s">
        <v>178</v>
      </c>
      <c r="D214" s="112"/>
      <c r="E214" s="112"/>
      <c r="F214" s="80"/>
      <c r="G214" s="112"/>
      <c r="H214" s="80"/>
    </row>
    <row r="215" spans="1:8" s="8" customFormat="1" ht="25.5" x14ac:dyDescent="0.25">
      <c r="A215" s="22"/>
      <c r="B215" s="22"/>
      <c r="C215" s="10" t="s">
        <v>177</v>
      </c>
      <c r="D215" s="112"/>
      <c r="E215" s="112"/>
      <c r="F215" s="80"/>
      <c r="G215" s="112"/>
      <c r="H215" s="80"/>
    </row>
    <row r="216" spans="1:8" s="8" customFormat="1" ht="12.75" x14ac:dyDescent="0.25">
      <c r="A216" s="22"/>
      <c r="B216" s="22"/>
      <c r="C216" s="10"/>
      <c r="D216" s="84">
        <v>0</v>
      </c>
      <c r="E216" s="84">
        <v>0</v>
      </c>
      <c r="F216" s="75">
        <f>D216*E216</f>
        <v>0</v>
      </c>
      <c r="G216" s="84">
        <v>248.18</v>
      </c>
      <c r="H216" s="75">
        <f>F216*G216</f>
        <v>0</v>
      </c>
    </row>
    <row r="217" spans="1:8" s="8" customFormat="1" ht="12.75" x14ac:dyDescent="0.2">
      <c r="A217" s="22"/>
      <c r="B217" s="22"/>
      <c r="C217" s="10"/>
      <c r="D217" s="145"/>
      <c r="E217" s="145"/>
      <c r="F217" s="143"/>
      <c r="G217" s="144"/>
      <c r="H217" s="143"/>
    </row>
    <row r="218" spans="1:8" s="8" customFormat="1" ht="12.75" x14ac:dyDescent="0.25">
      <c r="A218" s="22" t="s">
        <v>237</v>
      </c>
      <c r="B218" s="22" t="s">
        <v>16</v>
      </c>
      <c r="C218" s="28" t="s">
        <v>179</v>
      </c>
      <c r="D218" s="112"/>
      <c r="E218" s="112"/>
      <c r="F218" s="80"/>
      <c r="G218" s="112"/>
      <c r="H218" s="80"/>
    </row>
    <row r="219" spans="1:8" s="8" customFormat="1" ht="63.75" x14ac:dyDescent="0.25">
      <c r="A219" s="22"/>
      <c r="B219" s="22"/>
      <c r="C219" s="10" t="s">
        <v>221</v>
      </c>
      <c r="D219" s="112"/>
      <c r="E219" s="112"/>
      <c r="F219" s="80"/>
      <c r="G219" s="112"/>
      <c r="H219" s="80"/>
    </row>
    <row r="220" spans="1:8" s="8" customFormat="1" ht="12.75" x14ac:dyDescent="0.25">
      <c r="A220" s="22"/>
      <c r="B220" s="22"/>
      <c r="C220" s="10"/>
      <c r="D220" s="84">
        <v>1</v>
      </c>
      <c r="E220" s="84">
        <v>1</v>
      </c>
      <c r="F220" s="75">
        <f>D220*E220</f>
        <v>1</v>
      </c>
      <c r="G220" s="84">
        <v>79.78</v>
      </c>
      <c r="H220" s="75">
        <f>F220*G220</f>
        <v>79.78</v>
      </c>
    </row>
    <row r="221" spans="1:8" s="8" customFormat="1" ht="12.75" x14ac:dyDescent="0.2">
      <c r="A221" s="22"/>
      <c r="B221" s="22"/>
      <c r="C221" s="10"/>
      <c r="D221" s="145"/>
      <c r="E221" s="145"/>
      <c r="F221" s="143"/>
      <c r="G221" s="144"/>
      <c r="H221" s="143"/>
    </row>
    <row r="222" spans="1:8" s="8" customFormat="1" ht="12.75" x14ac:dyDescent="0.25">
      <c r="A222" s="22" t="s">
        <v>238</v>
      </c>
      <c r="B222" s="22" t="s">
        <v>16</v>
      </c>
      <c r="C222" s="28" t="s">
        <v>76</v>
      </c>
      <c r="D222" s="141"/>
      <c r="E222" s="141"/>
      <c r="F222" s="141"/>
      <c r="G222" s="141"/>
      <c r="H222" s="141"/>
    </row>
    <row r="223" spans="1:8" s="10" customFormat="1" ht="54" customHeight="1" x14ac:dyDescent="0.3">
      <c r="A223" s="55"/>
      <c r="B223" s="56"/>
      <c r="C223" s="10" t="s">
        <v>77</v>
      </c>
      <c r="D223" s="112"/>
      <c r="E223" s="112"/>
      <c r="F223" s="80"/>
      <c r="G223" s="112"/>
      <c r="H223" s="80"/>
    </row>
    <row r="224" spans="1:8" s="10" customFormat="1" ht="12.75" x14ac:dyDescent="0.25">
      <c r="A224" s="140"/>
      <c r="B224" s="58"/>
      <c r="C224" s="7"/>
      <c r="D224" s="84">
        <v>3</v>
      </c>
      <c r="E224" s="84">
        <v>1</v>
      </c>
      <c r="F224" s="75">
        <f>D224*E224</f>
        <v>3</v>
      </c>
      <c r="G224" s="84">
        <v>64.2</v>
      </c>
      <c r="H224" s="75">
        <f>F224*G224</f>
        <v>192.60000000000002</v>
      </c>
    </row>
    <row r="225" spans="1:8" s="10" customFormat="1" ht="12.75" x14ac:dyDescent="0.25">
      <c r="A225" s="140"/>
      <c r="B225" s="58"/>
      <c r="C225" s="7"/>
      <c r="D225" s="132"/>
      <c r="E225" s="132"/>
      <c r="F225" s="130"/>
      <c r="G225" s="132"/>
      <c r="H225" s="130"/>
    </row>
    <row r="226" spans="1:8" s="10" customFormat="1" ht="12.75" x14ac:dyDescent="0.25">
      <c r="A226" s="22" t="s">
        <v>239</v>
      </c>
      <c r="B226" s="22" t="s">
        <v>16</v>
      </c>
      <c r="C226" s="28" t="s">
        <v>112</v>
      </c>
      <c r="D226" s="141"/>
      <c r="E226" s="141"/>
      <c r="F226" s="141"/>
      <c r="G226" s="141"/>
      <c r="H226" s="141"/>
    </row>
    <row r="227" spans="1:8" s="10" customFormat="1" ht="60" customHeight="1" x14ac:dyDescent="0.3">
      <c r="A227" s="65"/>
      <c r="B227" s="66"/>
      <c r="C227" s="10" t="s">
        <v>181</v>
      </c>
      <c r="D227" s="112"/>
      <c r="E227" s="112"/>
      <c r="F227" s="80"/>
      <c r="G227" s="112"/>
      <c r="H227" s="80"/>
    </row>
    <row r="228" spans="1:8" s="10" customFormat="1" ht="12.75" x14ac:dyDescent="0.25">
      <c r="A228" s="142"/>
      <c r="B228" s="68"/>
      <c r="C228" s="69"/>
      <c r="D228" s="114">
        <v>0</v>
      </c>
      <c r="E228" s="114">
        <v>0</v>
      </c>
      <c r="F228" s="78">
        <f>D228*E228</f>
        <v>0</v>
      </c>
      <c r="G228" s="114">
        <v>250.14</v>
      </c>
      <c r="H228" s="75">
        <f>F228*G228</f>
        <v>0</v>
      </c>
    </row>
    <row r="229" spans="1:8" s="10" customFormat="1" ht="12.75" x14ac:dyDescent="0.25">
      <c r="A229" s="140"/>
      <c r="B229" s="58"/>
      <c r="C229" s="12"/>
      <c r="D229" s="132"/>
      <c r="E229" s="132"/>
      <c r="F229" s="130"/>
      <c r="G229" s="132"/>
      <c r="H229" s="130"/>
    </row>
    <row r="230" spans="1:8" s="8" customFormat="1" ht="12.75" x14ac:dyDescent="0.25">
      <c r="A230" s="22" t="s">
        <v>240</v>
      </c>
      <c r="B230" s="22" t="s">
        <v>16</v>
      </c>
      <c r="C230" s="28" t="s">
        <v>222</v>
      </c>
      <c r="D230" s="141"/>
      <c r="E230" s="141"/>
      <c r="F230" s="141"/>
      <c r="G230" s="141"/>
      <c r="H230" s="141"/>
    </row>
    <row r="231" spans="1:8" s="10" customFormat="1" ht="31.5" customHeight="1" x14ac:dyDescent="0.3">
      <c r="A231" s="55"/>
      <c r="B231" s="56"/>
      <c r="C231" s="10" t="s">
        <v>197</v>
      </c>
      <c r="D231" s="112"/>
      <c r="E231" s="112"/>
      <c r="F231" s="80"/>
      <c r="G231" s="112"/>
      <c r="H231" s="80"/>
    </row>
    <row r="232" spans="1:8" s="10" customFormat="1" ht="12.75" x14ac:dyDescent="0.25">
      <c r="A232" s="140"/>
      <c r="B232" s="58"/>
      <c r="C232" s="7"/>
      <c r="D232" s="84">
        <v>0</v>
      </c>
      <c r="E232" s="84">
        <v>0</v>
      </c>
      <c r="F232" s="75">
        <f>D232*E232</f>
        <v>0</v>
      </c>
      <c r="G232" s="84">
        <v>282.99</v>
      </c>
      <c r="H232" s="75">
        <f>F232*G232</f>
        <v>0</v>
      </c>
    </row>
    <row r="233" spans="1:8" s="8" customFormat="1" ht="13.5" thickBot="1" x14ac:dyDescent="0.3">
      <c r="A233" s="23"/>
      <c r="B233" s="23"/>
      <c r="C233" s="23"/>
      <c r="D233" s="115"/>
      <c r="E233" s="115"/>
      <c r="F233" s="76"/>
      <c r="G233" s="74" t="s">
        <v>69</v>
      </c>
      <c r="H233" s="76">
        <f>SUM(H186:H232)</f>
        <v>2475.5947999999999</v>
      </c>
    </row>
    <row r="234" spans="1:8" s="8" customFormat="1" ht="12.75" x14ac:dyDescent="0.25">
      <c r="A234" s="23"/>
      <c r="B234" s="23"/>
      <c r="C234" s="23"/>
      <c r="D234" s="23"/>
      <c r="E234" s="23"/>
      <c r="F234" s="133"/>
      <c r="G234" s="134"/>
      <c r="H234" s="133"/>
    </row>
    <row r="235" spans="1:8" s="17" customFormat="1" ht="18" customHeight="1" x14ac:dyDescent="0.25">
      <c r="A235" s="15" t="s">
        <v>31</v>
      </c>
      <c r="B235" s="127" t="s">
        <v>30</v>
      </c>
      <c r="C235" s="127"/>
      <c r="D235" s="125"/>
      <c r="E235" s="125"/>
      <c r="F235" s="125"/>
      <c r="G235" s="125"/>
      <c r="H235" s="125"/>
    </row>
    <row r="236" spans="1:8" s="32" customFormat="1" ht="38.25" customHeight="1" x14ac:dyDescent="0.25">
      <c r="A236" s="126" t="s">
        <v>2</v>
      </c>
      <c r="B236" s="126" t="s">
        <v>3</v>
      </c>
      <c r="C236" s="20" t="s">
        <v>4</v>
      </c>
      <c r="D236" s="33" t="s">
        <v>20</v>
      </c>
      <c r="E236" s="33"/>
      <c r="F236" s="34"/>
      <c r="G236" s="33" t="s">
        <v>5</v>
      </c>
      <c r="H236" s="34" t="s">
        <v>12</v>
      </c>
    </row>
    <row r="237" spans="1:8" s="8" customFormat="1" ht="12.75" x14ac:dyDescent="0.25">
      <c r="A237" s="22" t="s">
        <v>183</v>
      </c>
      <c r="B237" s="22" t="s">
        <v>16</v>
      </c>
      <c r="C237" s="28" t="s">
        <v>33</v>
      </c>
      <c r="D237" s="112"/>
      <c r="E237" s="112"/>
      <c r="F237" s="80"/>
      <c r="G237" s="112"/>
      <c r="H237" s="80"/>
    </row>
    <row r="238" spans="1:8" s="8" customFormat="1" ht="51" x14ac:dyDescent="0.25">
      <c r="A238" s="22"/>
      <c r="B238" s="22"/>
      <c r="C238" s="10" t="s">
        <v>198</v>
      </c>
      <c r="D238" s="112"/>
      <c r="E238" s="112"/>
      <c r="F238" s="80"/>
      <c r="G238" s="112"/>
      <c r="H238" s="80"/>
    </row>
    <row r="239" spans="1:8" s="8" customFormat="1" ht="12.75" x14ac:dyDescent="0.25">
      <c r="A239" s="23"/>
      <c r="B239" s="23"/>
      <c r="C239" s="7"/>
      <c r="D239" s="114">
        <v>1</v>
      </c>
      <c r="E239" s="114">
        <v>1</v>
      </c>
      <c r="F239" s="78">
        <f>D239*E239</f>
        <v>1</v>
      </c>
      <c r="G239" s="114">
        <v>507.77</v>
      </c>
      <c r="H239" s="78">
        <f>F239*G239</f>
        <v>507.77</v>
      </c>
    </row>
    <row r="240" spans="1:8" s="8" customFormat="1" ht="12.75" x14ac:dyDescent="0.2">
      <c r="A240" s="23"/>
      <c r="B240" s="23"/>
      <c r="D240" s="132"/>
      <c r="E240" s="132"/>
      <c r="F240" s="130"/>
      <c r="G240" s="131"/>
      <c r="H240" s="130"/>
    </row>
    <row r="241" spans="1:8" s="8" customFormat="1" ht="12.75" x14ac:dyDescent="0.25">
      <c r="A241" s="23" t="s">
        <v>184</v>
      </c>
      <c r="B241" s="23" t="s">
        <v>16</v>
      </c>
      <c r="C241" s="9" t="s">
        <v>71</v>
      </c>
      <c r="D241" s="95"/>
      <c r="E241" s="95"/>
      <c r="F241" s="77"/>
      <c r="G241" s="95"/>
      <c r="H241" s="77"/>
    </row>
    <row r="242" spans="1:8" s="8" customFormat="1" ht="25.5" x14ac:dyDescent="0.25">
      <c r="A242" s="23"/>
      <c r="B242" s="23"/>
      <c r="C242" s="8" t="s">
        <v>199</v>
      </c>
      <c r="D242" s="95"/>
      <c r="E242" s="95"/>
      <c r="F242" s="77"/>
      <c r="G242" s="95"/>
      <c r="H242" s="77"/>
    </row>
    <row r="243" spans="1:8" s="8" customFormat="1" ht="12.75" x14ac:dyDescent="0.25">
      <c r="A243" s="23"/>
      <c r="B243" s="23"/>
      <c r="C243" s="7"/>
      <c r="D243" s="114">
        <v>1</v>
      </c>
      <c r="E243" s="114">
        <v>1</v>
      </c>
      <c r="F243" s="78">
        <f>D243*E243</f>
        <v>1</v>
      </c>
      <c r="G243" s="114">
        <v>56.14</v>
      </c>
      <c r="H243" s="78">
        <f>F243*G243</f>
        <v>56.14</v>
      </c>
    </row>
    <row r="244" spans="1:8" s="8" customFormat="1" ht="12.75" x14ac:dyDescent="0.25">
      <c r="A244" s="23"/>
      <c r="B244" s="23"/>
      <c r="D244" s="95"/>
      <c r="E244" s="95"/>
      <c r="F244" s="77"/>
      <c r="G244" s="95"/>
      <c r="H244" s="77"/>
    </row>
    <row r="245" spans="1:8" s="8" customFormat="1" ht="12.75" x14ac:dyDescent="0.25">
      <c r="A245" s="23" t="s">
        <v>185</v>
      </c>
      <c r="B245" s="23" t="s">
        <v>16</v>
      </c>
      <c r="C245" s="9" t="s">
        <v>34</v>
      </c>
      <c r="D245" s="95"/>
      <c r="E245" s="95"/>
      <c r="F245" s="77"/>
      <c r="G245" s="95"/>
      <c r="H245" s="77"/>
    </row>
    <row r="246" spans="1:8" s="8" customFormat="1" ht="76.5" x14ac:dyDescent="0.25">
      <c r="A246" s="23"/>
      <c r="B246" s="23"/>
      <c r="C246" s="8" t="s">
        <v>200</v>
      </c>
      <c r="D246" s="95"/>
      <c r="E246" s="95"/>
      <c r="F246" s="77"/>
      <c r="G246" s="95"/>
      <c r="H246" s="77"/>
    </row>
    <row r="247" spans="1:8" s="8" customFormat="1" ht="12.75" x14ac:dyDescent="0.25">
      <c r="A247" s="23"/>
      <c r="B247" s="23"/>
      <c r="C247" s="7"/>
      <c r="D247" s="114">
        <v>1</v>
      </c>
      <c r="E247" s="114">
        <v>1</v>
      </c>
      <c r="F247" s="78">
        <f>D247*E247</f>
        <v>1</v>
      </c>
      <c r="G247" s="114">
        <v>417.51</v>
      </c>
      <c r="H247" s="78">
        <f>F247*G247</f>
        <v>417.51</v>
      </c>
    </row>
    <row r="248" spans="1:8" s="8" customFormat="1" ht="12.75" x14ac:dyDescent="0.25">
      <c r="A248" s="23"/>
      <c r="B248" s="23"/>
      <c r="D248" s="95"/>
      <c r="E248" s="95"/>
      <c r="F248" s="77"/>
      <c r="G248" s="95"/>
      <c r="H248" s="77"/>
    </row>
    <row r="249" spans="1:8" s="8" customFormat="1" ht="12.75" x14ac:dyDescent="0.25">
      <c r="A249" s="23" t="s">
        <v>186</v>
      </c>
      <c r="B249" s="23" t="s">
        <v>16</v>
      </c>
      <c r="C249" s="9" t="s">
        <v>201</v>
      </c>
      <c r="D249" s="95"/>
      <c r="E249" s="95"/>
      <c r="F249" s="77"/>
      <c r="G249" s="95"/>
      <c r="H249" s="77"/>
    </row>
    <row r="250" spans="1:8" s="8" customFormat="1" ht="63.75" x14ac:dyDescent="0.25">
      <c r="A250" s="23"/>
      <c r="B250" s="23"/>
      <c r="C250" s="8" t="s">
        <v>203</v>
      </c>
      <c r="D250" s="95"/>
      <c r="E250" s="95"/>
      <c r="F250" s="77"/>
      <c r="G250" s="95"/>
      <c r="H250" s="77"/>
    </row>
    <row r="251" spans="1:8" s="8" customFormat="1" ht="12.75" x14ac:dyDescent="0.25">
      <c r="A251" s="23"/>
      <c r="B251" s="23"/>
      <c r="C251" s="7"/>
      <c r="D251" s="114">
        <v>0</v>
      </c>
      <c r="E251" s="114">
        <v>0</v>
      </c>
      <c r="F251" s="78">
        <f>D251*E251</f>
        <v>0</v>
      </c>
      <c r="G251" s="114">
        <v>396.09</v>
      </c>
      <c r="H251" s="78">
        <f>F251*G251</f>
        <v>0</v>
      </c>
    </row>
    <row r="252" spans="1:8" s="8" customFormat="1" ht="12.75" x14ac:dyDescent="0.25">
      <c r="A252" s="23"/>
      <c r="B252" s="23"/>
      <c r="D252" s="95"/>
      <c r="E252" s="95"/>
      <c r="F252" s="77"/>
      <c r="G252" s="95"/>
      <c r="H252" s="77"/>
    </row>
    <row r="253" spans="1:8" s="8" customFormat="1" ht="12.75" x14ac:dyDescent="0.25">
      <c r="A253" s="22" t="s">
        <v>187</v>
      </c>
      <c r="B253" s="22" t="s">
        <v>16</v>
      </c>
      <c r="C253" s="28" t="s">
        <v>100</v>
      </c>
      <c r="D253" s="112"/>
      <c r="E253" s="112"/>
      <c r="F253" s="80"/>
      <c r="G253" s="112"/>
      <c r="H253" s="80"/>
    </row>
    <row r="254" spans="1:8" s="8" customFormat="1" ht="38.25" x14ac:dyDescent="0.25">
      <c r="A254" s="10"/>
      <c r="B254" s="22"/>
      <c r="C254" s="10" t="s">
        <v>202</v>
      </c>
      <c r="D254" s="112"/>
      <c r="E254" s="112"/>
      <c r="F254" s="80"/>
      <c r="G254" s="112"/>
      <c r="H254" s="80"/>
    </row>
    <row r="255" spans="1:8" s="8" customFormat="1" ht="12.75" x14ac:dyDescent="0.25">
      <c r="A255" s="22"/>
      <c r="B255" s="22"/>
      <c r="C255" s="7"/>
      <c r="D255" s="114">
        <v>0</v>
      </c>
      <c r="E255" s="114">
        <v>0</v>
      </c>
      <c r="F255" s="78">
        <f>D255*E255</f>
        <v>0</v>
      </c>
      <c r="G255" s="114">
        <v>47.37</v>
      </c>
      <c r="H255" s="78">
        <f>F255*G255</f>
        <v>0</v>
      </c>
    </row>
    <row r="256" spans="1:8" s="8" customFormat="1" ht="12.75" x14ac:dyDescent="0.25">
      <c r="A256" s="22"/>
      <c r="B256" s="22"/>
      <c r="C256" s="10"/>
      <c r="D256" s="132"/>
      <c r="E256" s="132"/>
      <c r="F256" s="130"/>
      <c r="G256" s="132"/>
      <c r="H256" s="130"/>
    </row>
    <row r="257" spans="1:8" s="8" customFormat="1" ht="12.75" x14ac:dyDescent="0.25">
      <c r="A257" s="22" t="s">
        <v>188</v>
      </c>
      <c r="B257" s="22" t="s">
        <v>16</v>
      </c>
      <c r="C257" s="9" t="s">
        <v>101</v>
      </c>
      <c r="D257" s="112"/>
      <c r="E257" s="112"/>
      <c r="F257" s="80"/>
      <c r="G257" s="112"/>
      <c r="H257" s="80"/>
    </row>
    <row r="258" spans="1:8" s="10" customFormat="1" ht="63.75" x14ac:dyDescent="0.25">
      <c r="B258" s="22"/>
      <c r="C258" s="8" t="s">
        <v>102</v>
      </c>
      <c r="D258" s="112"/>
      <c r="E258" s="112"/>
      <c r="F258" s="80"/>
      <c r="G258" s="112"/>
      <c r="H258" s="80"/>
    </row>
    <row r="259" spans="1:8" s="10" customFormat="1" ht="12.75" x14ac:dyDescent="0.25">
      <c r="A259" s="22"/>
      <c r="B259" s="22"/>
      <c r="C259" s="7"/>
      <c r="D259" s="114">
        <v>1</v>
      </c>
      <c r="E259" s="114">
        <v>1</v>
      </c>
      <c r="F259" s="78">
        <f>D259*E259</f>
        <v>1</v>
      </c>
      <c r="G259" s="114">
        <v>303.85000000000002</v>
      </c>
      <c r="H259" s="78">
        <f>F259*G259</f>
        <v>303.85000000000002</v>
      </c>
    </row>
    <row r="260" spans="1:8" s="40" customFormat="1" ht="13.5" thickBot="1" x14ac:dyDescent="0.3">
      <c r="A260" s="23"/>
      <c r="B260" s="23"/>
      <c r="C260" s="8"/>
      <c r="D260" s="91"/>
      <c r="E260" s="91"/>
      <c r="F260" s="74"/>
      <c r="G260" s="74" t="s">
        <v>69</v>
      </c>
      <c r="H260" s="74">
        <f>SUM(H237:H259)</f>
        <v>1285.27</v>
      </c>
    </row>
    <row r="261" spans="1:8" s="40" customFormat="1" ht="12.75" x14ac:dyDescent="0.25">
      <c r="A261" s="23"/>
      <c r="B261" s="23"/>
      <c r="C261" s="8"/>
      <c r="D261" s="163"/>
      <c r="E261" s="163"/>
      <c r="F261" s="134"/>
      <c r="G261" s="134"/>
      <c r="H261" s="134"/>
    </row>
    <row r="262" spans="1:8" ht="16.5" customHeight="1" x14ac:dyDescent="0.3">
      <c r="A262" s="15" t="s">
        <v>97</v>
      </c>
      <c r="B262" s="127" t="s">
        <v>37</v>
      </c>
      <c r="C262" s="127"/>
      <c r="D262" s="125"/>
      <c r="E262" s="125"/>
      <c r="F262" s="125"/>
      <c r="G262" s="125"/>
      <c r="H262" s="125"/>
    </row>
    <row r="263" spans="1:8" ht="38.25" x14ac:dyDescent="0.3">
      <c r="A263" s="126" t="s">
        <v>2</v>
      </c>
      <c r="B263" s="126" t="s">
        <v>3</v>
      </c>
      <c r="C263" s="20" t="s">
        <v>4</v>
      </c>
      <c r="D263" s="33" t="s">
        <v>20</v>
      </c>
      <c r="E263" s="33"/>
      <c r="F263" s="34"/>
      <c r="G263" s="33" t="s">
        <v>5</v>
      </c>
      <c r="H263" s="34" t="s">
        <v>12</v>
      </c>
    </row>
    <row r="264" spans="1:8" s="17" customFormat="1" ht="13.5" customHeight="1" x14ac:dyDescent="0.25">
      <c r="A264" s="23" t="s">
        <v>189</v>
      </c>
      <c r="B264" s="23" t="s">
        <v>16</v>
      </c>
      <c r="C264" s="9" t="s">
        <v>38</v>
      </c>
      <c r="D264" s="95"/>
      <c r="E264" s="95"/>
      <c r="F264" s="77"/>
      <c r="G264" s="95"/>
      <c r="H264" s="77"/>
    </row>
    <row r="265" spans="1:8" s="32" customFormat="1" ht="38.25" x14ac:dyDescent="0.25">
      <c r="A265" s="23"/>
      <c r="B265" s="23"/>
      <c r="C265" s="8" t="s">
        <v>204</v>
      </c>
      <c r="D265" s="95"/>
      <c r="E265" s="95"/>
      <c r="F265" s="77"/>
      <c r="G265" s="95"/>
      <c r="H265" s="77"/>
    </row>
    <row r="266" spans="1:8" s="8" customFormat="1" ht="13.5" customHeight="1" x14ac:dyDescent="0.25">
      <c r="A266" s="23"/>
      <c r="B266" s="23"/>
      <c r="C266" s="9"/>
      <c r="D266" s="114">
        <v>1</v>
      </c>
      <c r="E266" s="114">
        <v>1</v>
      </c>
      <c r="F266" s="78">
        <f>D266*E266</f>
        <v>1</v>
      </c>
      <c r="G266" s="114">
        <v>204.71</v>
      </c>
      <c r="H266" s="78">
        <f>F266*G266</f>
        <v>204.71</v>
      </c>
    </row>
    <row r="267" spans="1:8" s="8" customFormat="1" ht="13.5" customHeight="1" x14ac:dyDescent="0.25">
      <c r="A267" s="23"/>
      <c r="B267" s="23"/>
      <c r="D267" s="95"/>
      <c r="E267" s="95"/>
      <c r="F267" s="77"/>
      <c r="G267" s="95"/>
      <c r="H267" s="77"/>
    </row>
    <row r="268" spans="1:8" s="8" customFormat="1" ht="13.5" customHeight="1" x14ac:dyDescent="0.25">
      <c r="A268" s="23" t="s">
        <v>190</v>
      </c>
      <c r="B268" s="23" t="s">
        <v>16</v>
      </c>
      <c r="C268" s="9" t="s">
        <v>39</v>
      </c>
      <c r="D268" s="95"/>
      <c r="E268" s="95"/>
      <c r="F268" s="77"/>
      <c r="G268" s="95"/>
      <c r="H268" s="77"/>
    </row>
    <row r="269" spans="1:8" s="8" customFormat="1" ht="38.25" x14ac:dyDescent="0.25">
      <c r="A269" s="23"/>
      <c r="B269" s="23"/>
      <c r="C269" s="8" t="s">
        <v>205</v>
      </c>
      <c r="D269" s="95"/>
      <c r="E269" s="95"/>
      <c r="F269" s="77"/>
      <c r="G269" s="95"/>
      <c r="H269" s="77"/>
    </row>
    <row r="270" spans="1:8" s="8" customFormat="1" ht="13.5" customHeight="1" x14ac:dyDescent="0.25">
      <c r="A270" s="23"/>
      <c r="B270" s="23"/>
      <c r="C270" s="9"/>
      <c r="D270" s="114">
        <v>1</v>
      </c>
      <c r="E270" s="114">
        <v>1</v>
      </c>
      <c r="F270" s="78">
        <f>D270*E270</f>
        <v>1</v>
      </c>
      <c r="G270" s="114">
        <v>51.19</v>
      </c>
      <c r="H270" s="78">
        <f>F270*G270</f>
        <v>51.19</v>
      </c>
    </row>
    <row r="271" spans="1:8" s="8" customFormat="1" ht="13.5" customHeight="1" x14ac:dyDescent="0.25">
      <c r="A271" s="23"/>
      <c r="B271" s="23"/>
      <c r="D271" s="95"/>
      <c r="E271" s="95"/>
      <c r="F271" s="77"/>
      <c r="G271" s="95"/>
      <c r="H271" s="77"/>
    </row>
    <row r="272" spans="1:8" s="8" customFormat="1" ht="13.5" customHeight="1" x14ac:dyDescent="0.25">
      <c r="A272" s="23" t="s">
        <v>191</v>
      </c>
      <c r="B272" s="23" t="s">
        <v>16</v>
      </c>
      <c r="C272" s="9" t="s">
        <v>40</v>
      </c>
      <c r="D272" s="95"/>
      <c r="E272" s="95"/>
      <c r="F272" s="77"/>
      <c r="G272" s="95"/>
      <c r="H272" s="77"/>
    </row>
    <row r="273" spans="1:8" ht="51" x14ac:dyDescent="0.3">
      <c r="A273" s="23"/>
      <c r="B273" s="23"/>
      <c r="C273" s="8" t="s">
        <v>206</v>
      </c>
      <c r="D273" s="95"/>
      <c r="E273" s="95"/>
      <c r="F273" s="77"/>
      <c r="G273" s="95"/>
      <c r="H273" s="77"/>
    </row>
    <row r="274" spans="1:8" ht="13.5" customHeight="1" x14ac:dyDescent="0.3">
      <c r="A274" s="23"/>
      <c r="B274" s="23"/>
      <c r="C274" s="9"/>
      <c r="D274" s="114">
        <v>1</v>
      </c>
      <c r="E274" s="114">
        <v>1</v>
      </c>
      <c r="F274" s="78">
        <f>D274*E274</f>
        <v>1</v>
      </c>
      <c r="G274" s="114">
        <v>72.19</v>
      </c>
      <c r="H274" s="78">
        <f>F274*G274</f>
        <v>72.19</v>
      </c>
    </row>
    <row r="275" spans="1:8" ht="13.5" customHeight="1" x14ac:dyDescent="0.3">
      <c r="A275" s="23"/>
      <c r="B275" s="23"/>
      <c r="C275" s="8"/>
      <c r="D275" s="95"/>
      <c r="E275" s="95"/>
      <c r="F275" s="77"/>
      <c r="G275" s="95"/>
      <c r="H275" s="77"/>
    </row>
    <row r="276" spans="1:8" ht="13.5" customHeight="1" x14ac:dyDescent="0.3">
      <c r="A276" s="23" t="s">
        <v>192</v>
      </c>
      <c r="B276" s="23" t="s">
        <v>16</v>
      </c>
      <c r="C276" s="9" t="s">
        <v>41</v>
      </c>
      <c r="D276" s="95"/>
      <c r="E276" s="95"/>
      <c r="F276" s="77"/>
      <c r="G276" s="95"/>
      <c r="H276" s="77"/>
    </row>
    <row r="277" spans="1:8" ht="25.5" x14ac:dyDescent="0.3">
      <c r="A277" s="23"/>
      <c r="B277" s="23"/>
      <c r="C277" s="8" t="s">
        <v>207</v>
      </c>
      <c r="D277" s="95"/>
      <c r="E277" s="95"/>
      <c r="F277" s="77"/>
      <c r="G277" s="95"/>
      <c r="H277" s="77"/>
    </row>
    <row r="278" spans="1:8" ht="13.5" customHeight="1" x14ac:dyDescent="0.3">
      <c r="A278" s="23"/>
      <c r="B278" s="23"/>
      <c r="C278" s="9"/>
      <c r="D278" s="114">
        <v>3</v>
      </c>
      <c r="E278" s="114">
        <v>1</v>
      </c>
      <c r="F278" s="78">
        <f>D278*E278</f>
        <v>3</v>
      </c>
      <c r="G278" s="114">
        <v>23.32</v>
      </c>
      <c r="H278" s="78">
        <f>F278*G278</f>
        <v>69.960000000000008</v>
      </c>
    </row>
    <row r="279" spans="1:8" ht="13.5" customHeight="1" x14ac:dyDescent="0.3">
      <c r="A279" s="23"/>
      <c r="B279" s="23"/>
      <c r="C279" s="8"/>
      <c r="D279" s="95"/>
      <c r="E279" s="95"/>
      <c r="F279" s="77"/>
      <c r="G279" s="95"/>
      <c r="H279" s="77"/>
    </row>
    <row r="280" spans="1:8" ht="13.5" customHeight="1" x14ac:dyDescent="0.3">
      <c r="A280" s="23" t="s">
        <v>193</v>
      </c>
      <c r="B280" s="23" t="s">
        <v>16</v>
      </c>
      <c r="C280" s="9" t="s">
        <v>36</v>
      </c>
      <c r="D280" s="95"/>
      <c r="E280" s="95"/>
      <c r="F280" s="77"/>
      <c r="G280" s="95"/>
      <c r="H280" s="77"/>
    </row>
    <row r="281" spans="1:8" ht="25.5" x14ac:dyDescent="0.3">
      <c r="A281" s="23"/>
      <c r="B281" s="23"/>
      <c r="C281" s="8" t="s">
        <v>208</v>
      </c>
      <c r="D281" s="95"/>
      <c r="E281" s="95"/>
      <c r="F281" s="77"/>
      <c r="G281" s="95"/>
      <c r="H281" s="77"/>
    </row>
    <row r="282" spans="1:8" ht="13.5" customHeight="1" x14ac:dyDescent="0.3">
      <c r="A282" s="23"/>
      <c r="B282" s="23"/>
      <c r="C282" s="8"/>
      <c r="D282" s="114">
        <v>1</v>
      </c>
      <c r="E282" s="114">
        <v>1</v>
      </c>
      <c r="F282" s="78">
        <f>D282*E282</f>
        <v>1</v>
      </c>
      <c r="G282" s="114">
        <v>69.599999999999994</v>
      </c>
      <c r="H282" s="78">
        <f>F282*G282</f>
        <v>69.599999999999994</v>
      </c>
    </row>
    <row r="283" spans="1:8" ht="13.5" customHeight="1" x14ac:dyDescent="0.3">
      <c r="A283" s="23"/>
      <c r="B283" s="23"/>
      <c r="C283" s="8"/>
      <c r="D283" s="95"/>
      <c r="E283" s="95"/>
      <c r="F283" s="77"/>
      <c r="G283" s="95"/>
      <c r="H283" s="77"/>
    </row>
    <row r="284" spans="1:8" ht="13.5" customHeight="1" x14ac:dyDescent="0.3">
      <c r="A284" s="23" t="s">
        <v>194</v>
      </c>
      <c r="B284" s="23" t="s">
        <v>16</v>
      </c>
      <c r="C284" s="9" t="s">
        <v>42</v>
      </c>
      <c r="D284" s="95"/>
      <c r="E284" s="95"/>
      <c r="F284" s="77"/>
      <c r="G284" s="95"/>
      <c r="H284" s="77"/>
    </row>
    <row r="285" spans="1:8" ht="28.5" customHeight="1" x14ac:dyDescent="0.3">
      <c r="A285" s="23"/>
      <c r="B285" s="23"/>
      <c r="C285" s="8" t="s">
        <v>209</v>
      </c>
      <c r="D285" s="95"/>
      <c r="E285" s="95"/>
      <c r="F285" s="77"/>
      <c r="G285" s="95"/>
      <c r="H285" s="77"/>
    </row>
    <row r="286" spans="1:8" ht="13.5" customHeight="1" x14ac:dyDescent="0.3">
      <c r="A286" s="23"/>
      <c r="B286" s="23"/>
      <c r="C286" s="9"/>
      <c r="D286" s="114">
        <v>1</v>
      </c>
      <c r="E286" s="114">
        <v>1</v>
      </c>
      <c r="F286" s="78">
        <f>D286*E286</f>
        <v>1</v>
      </c>
      <c r="G286" s="114">
        <v>48.92</v>
      </c>
      <c r="H286" s="78">
        <f>F286*G286</f>
        <v>48.92</v>
      </c>
    </row>
    <row r="287" spans="1:8" ht="13.5" customHeight="1" x14ac:dyDescent="0.3">
      <c r="A287" s="23"/>
      <c r="B287" s="23"/>
      <c r="C287" s="9"/>
      <c r="D287" s="132"/>
      <c r="E287" s="132"/>
      <c r="F287" s="130"/>
      <c r="G287" s="131"/>
      <c r="H287" s="130"/>
    </row>
    <row r="288" spans="1:8" ht="13.5" customHeight="1" x14ac:dyDescent="0.3">
      <c r="A288" s="23" t="s">
        <v>195</v>
      </c>
      <c r="B288" s="23" t="s">
        <v>16</v>
      </c>
      <c r="C288" s="9" t="s">
        <v>103</v>
      </c>
      <c r="D288" s="95"/>
      <c r="E288" s="95"/>
      <c r="F288" s="77"/>
      <c r="G288" s="95"/>
      <c r="H288" s="77"/>
    </row>
    <row r="289" spans="1:8" x14ac:dyDescent="0.3">
      <c r="A289" s="23"/>
      <c r="B289" s="23"/>
      <c r="C289" s="10" t="s">
        <v>233</v>
      </c>
      <c r="D289" s="95"/>
      <c r="E289" s="95"/>
      <c r="F289" s="77"/>
      <c r="G289" s="95"/>
      <c r="H289" s="77"/>
    </row>
    <row r="290" spans="1:8" ht="13.5" customHeight="1" x14ac:dyDescent="0.3">
      <c r="A290" s="23"/>
      <c r="B290" s="23"/>
      <c r="C290" s="9"/>
      <c r="D290" s="114">
        <v>2</v>
      </c>
      <c r="E290" s="114">
        <v>1</v>
      </c>
      <c r="F290" s="78">
        <f>D290*E290</f>
        <v>2</v>
      </c>
      <c r="G290" s="114">
        <v>180</v>
      </c>
      <c r="H290" s="78">
        <f>F290*G290</f>
        <v>360</v>
      </c>
    </row>
    <row r="291" spans="1:8" ht="13.5" customHeight="1" x14ac:dyDescent="0.3">
      <c r="A291" s="23"/>
      <c r="B291" s="23"/>
      <c r="C291" s="9"/>
      <c r="D291" s="132"/>
      <c r="E291" s="132"/>
      <c r="F291" s="130"/>
      <c r="G291" s="131"/>
      <c r="H291" s="130"/>
    </row>
    <row r="292" spans="1:8" ht="13.5" customHeight="1" x14ac:dyDescent="0.3">
      <c r="A292" s="23" t="s">
        <v>229</v>
      </c>
      <c r="B292" s="23" t="s">
        <v>16</v>
      </c>
      <c r="C292" s="9" t="s">
        <v>210</v>
      </c>
      <c r="D292" s="95"/>
      <c r="E292" s="95"/>
      <c r="F292" s="77"/>
      <c r="G292" s="95"/>
      <c r="H292" s="77"/>
    </row>
    <row r="293" spans="1:8" x14ac:dyDescent="0.3">
      <c r="A293" s="23"/>
      <c r="B293" s="23"/>
      <c r="C293" s="8" t="s">
        <v>233</v>
      </c>
      <c r="D293" s="95"/>
      <c r="E293" s="95"/>
      <c r="F293" s="77"/>
      <c r="G293" s="95"/>
      <c r="H293" s="77"/>
    </row>
    <row r="294" spans="1:8" ht="13.5" customHeight="1" x14ac:dyDescent="0.3">
      <c r="A294" s="23"/>
      <c r="B294" s="23"/>
      <c r="C294" s="9"/>
      <c r="D294" s="114">
        <v>2</v>
      </c>
      <c r="E294" s="114">
        <v>1</v>
      </c>
      <c r="F294" s="78">
        <f>D294*E294</f>
        <v>2</v>
      </c>
      <c r="G294" s="114">
        <v>44.64</v>
      </c>
      <c r="H294" s="78">
        <f>F294*G294</f>
        <v>89.28</v>
      </c>
    </row>
    <row r="295" spans="1:8" ht="13.5" customHeight="1" x14ac:dyDescent="0.3">
      <c r="A295" s="23"/>
      <c r="B295" s="23"/>
      <c r="C295" s="9"/>
      <c r="D295" s="132"/>
      <c r="E295" s="132"/>
      <c r="F295" s="130"/>
      <c r="G295" s="131"/>
      <c r="H295" s="130"/>
    </row>
    <row r="296" spans="1:8" ht="13.5" customHeight="1" x14ac:dyDescent="0.3">
      <c r="A296" s="23" t="s">
        <v>230</v>
      </c>
      <c r="B296" s="23" t="s">
        <v>16</v>
      </c>
      <c r="C296" s="9" t="s">
        <v>211</v>
      </c>
      <c r="D296" s="95"/>
      <c r="E296" s="95"/>
      <c r="F296" s="77"/>
      <c r="G296" s="95"/>
      <c r="H296" s="77"/>
    </row>
    <row r="297" spans="1:8" ht="13.5" customHeight="1" x14ac:dyDescent="0.3">
      <c r="A297" s="23"/>
      <c r="B297" s="23"/>
      <c r="C297" s="8" t="s">
        <v>233</v>
      </c>
      <c r="D297" s="95"/>
      <c r="E297" s="95"/>
      <c r="F297" s="77"/>
      <c r="G297" s="95"/>
      <c r="H297" s="77"/>
    </row>
    <row r="298" spans="1:8" ht="13.5" customHeight="1" x14ac:dyDescent="0.3">
      <c r="A298" s="23"/>
      <c r="B298" s="23"/>
      <c r="C298" s="8"/>
      <c r="D298" s="95"/>
      <c r="E298" s="95"/>
      <c r="F298" s="77"/>
      <c r="G298" s="95"/>
      <c r="H298" s="77"/>
    </row>
    <row r="299" spans="1:8" ht="13.5" customHeight="1" x14ac:dyDescent="0.3">
      <c r="A299" s="23"/>
      <c r="B299" s="23"/>
      <c r="C299" s="9"/>
      <c r="D299" s="114">
        <v>1</v>
      </c>
      <c r="E299" s="114">
        <v>1</v>
      </c>
      <c r="F299" s="78">
        <f>D299*E299</f>
        <v>1</v>
      </c>
      <c r="G299" s="114">
        <v>121.87</v>
      </c>
      <c r="H299" s="78">
        <f>F299*G299</f>
        <v>121.87</v>
      </c>
    </row>
    <row r="300" spans="1:8" ht="13.5" customHeight="1" x14ac:dyDescent="0.3">
      <c r="A300" s="23"/>
      <c r="B300" s="23"/>
      <c r="C300" s="9"/>
      <c r="D300" s="132"/>
      <c r="E300" s="132"/>
      <c r="F300" s="130"/>
      <c r="G300" s="132"/>
      <c r="H300" s="130"/>
    </row>
    <row r="301" spans="1:8" ht="13.5" customHeight="1" x14ac:dyDescent="0.3">
      <c r="A301" s="23" t="s">
        <v>231</v>
      </c>
      <c r="B301" s="23" t="s">
        <v>16</v>
      </c>
      <c r="C301" s="9" t="s">
        <v>223</v>
      </c>
      <c r="D301" s="95"/>
      <c r="E301" s="95"/>
      <c r="F301" s="77"/>
      <c r="G301" s="95"/>
      <c r="H301" s="77"/>
    </row>
    <row r="302" spans="1:8" x14ac:dyDescent="0.3">
      <c r="A302" s="23"/>
      <c r="B302" s="23"/>
      <c r="C302" s="8" t="s">
        <v>233</v>
      </c>
      <c r="D302" s="95"/>
      <c r="E302" s="95"/>
      <c r="F302" s="77"/>
      <c r="G302" s="95"/>
      <c r="H302" s="77"/>
    </row>
    <row r="303" spans="1:8" ht="13.5" customHeight="1" x14ac:dyDescent="0.3">
      <c r="A303" s="23"/>
      <c r="B303" s="23"/>
      <c r="C303" s="7"/>
      <c r="D303" s="114">
        <v>2</v>
      </c>
      <c r="E303" s="114">
        <v>1</v>
      </c>
      <c r="F303" s="78">
        <f>D303*E303</f>
        <v>2</v>
      </c>
      <c r="G303" s="114">
        <v>201.41</v>
      </c>
      <c r="H303" s="78">
        <f>F303*G303</f>
        <v>402.82</v>
      </c>
    </row>
    <row r="304" spans="1:8" ht="13.5" customHeight="1" x14ac:dyDescent="0.3">
      <c r="A304" s="23"/>
      <c r="B304" s="23"/>
      <c r="C304" s="9"/>
      <c r="D304" s="132"/>
      <c r="E304" s="132"/>
      <c r="F304" s="130"/>
      <c r="G304" s="131"/>
      <c r="H304" s="130"/>
    </row>
    <row r="305" spans="1:8" ht="13.5" customHeight="1" x14ac:dyDescent="0.3">
      <c r="A305" s="22" t="s">
        <v>232</v>
      </c>
      <c r="B305" s="22" t="s">
        <v>16</v>
      </c>
      <c r="C305" s="28" t="s">
        <v>213</v>
      </c>
      <c r="D305" s="112"/>
      <c r="E305" s="112"/>
      <c r="F305" s="80"/>
      <c r="G305" s="112"/>
      <c r="H305" s="80"/>
    </row>
    <row r="306" spans="1:8" x14ac:dyDescent="0.3">
      <c r="A306" s="22"/>
      <c r="B306" s="22"/>
      <c r="C306" s="10" t="s">
        <v>212</v>
      </c>
      <c r="D306" s="112"/>
      <c r="E306" s="112"/>
      <c r="F306" s="80"/>
      <c r="G306" s="112"/>
      <c r="H306" s="80"/>
    </row>
    <row r="307" spans="1:8" ht="13.5" customHeight="1" x14ac:dyDescent="0.3">
      <c r="A307" s="54"/>
      <c r="B307" s="54"/>
      <c r="C307" s="61"/>
      <c r="D307" s="114">
        <v>1</v>
      </c>
      <c r="E307" s="114">
        <v>1</v>
      </c>
      <c r="F307" s="78">
        <f>D307*E307</f>
        <v>1</v>
      </c>
      <c r="G307" s="114">
        <v>6.33</v>
      </c>
      <c r="H307" s="78">
        <f>F307*G307</f>
        <v>6.33</v>
      </c>
    </row>
    <row r="308" spans="1:8" ht="13.5" customHeight="1" thickBot="1" x14ac:dyDescent="0.35">
      <c r="D308" s="117"/>
      <c r="E308" s="117"/>
      <c r="F308" s="118"/>
      <c r="G308" s="74" t="s">
        <v>69</v>
      </c>
      <c r="H308" s="74">
        <f>SUM(H264:H307)</f>
        <v>1496.87</v>
      </c>
    </row>
    <row r="309" spans="1:8" ht="13.5" customHeight="1" x14ac:dyDescent="0.3"/>
    <row r="310" spans="1:8" x14ac:dyDescent="0.3">
      <c r="A310" s="15" t="s">
        <v>98</v>
      </c>
      <c r="B310" s="127" t="s">
        <v>86</v>
      </c>
      <c r="C310" s="127"/>
      <c r="D310" s="125"/>
      <c r="E310" s="125"/>
      <c r="F310" s="125"/>
      <c r="G310" s="125"/>
      <c r="H310" s="125"/>
    </row>
    <row r="311" spans="1:8" ht="38.25" x14ac:dyDescent="0.3">
      <c r="A311" s="126" t="s">
        <v>2</v>
      </c>
      <c r="B311" s="126" t="s">
        <v>3</v>
      </c>
      <c r="C311" s="20" t="s">
        <v>4</v>
      </c>
      <c r="D311" s="33" t="s">
        <v>20</v>
      </c>
      <c r="E311" s="33"/>
      <c r="F311" s="34"/>
      <c r="G311" s="33" t="s">
        <v>5</v>
      </c>
      <c r="H311" s="34" t="s">
        <v>12</v>
      </c>
    </row>
    <row r="312" spans="1:8" ht="12.75" customHeight="1" x14ac:dyDescent="0.3">
      <c r="A312" s="23"/>
      <c r="B312" s="23"/>
      <c r="C312" s="8"/>
      <c r="D312" s="95"/>
      <c r="E312" s="95"/>
      <c r="F312" s="77"/>
      <c r="G312" s="95"/>
      <c r="H312" s="77"/>
    </row>
    <row r="313" spans="1:8" ht="12.75" customHeight="1" x14ac:dyDescent="0.3">
      <c r="A313" s="23" t="s">
        <v>234</v>
      </c>
      <c r="B313" s="23" t="s">
        <v>16</v>
      </c>
      <c r="C313" s="9" t="s">
        <v>105</v>
      </c>
      <c r="D313" s="95"/>
      <c r="E313" s="95"/>
      <c r="F313" s="77"/>
      <c r="G313" s="95"/>
      <c r="H313" s="77"/>
    </row>
    <row r="314" spans="1:8" ht="27" customHeight="1" x14ac:dyDescent="0.3">
      <c r="A314" s="23"/>
      <c r="B314" s="23"/>
      <c r="C314" s="8" t="s">
        <v>215</v>
      </c>
      <c r="D314" s="95"/>
      <c r="E314" s="95"/>
      <c r="F314" s="77"/>
      <c r="G314" s="95"/>
      <c r="H314" s="77"/>
    </row>
    <row r="315" spans="1:8" ht="12.75" customHeight="1" x14ac:dyDescent="0.3">
      <c r="A315" s="23"/>
      <c r="B315" s="23"/>
      <c r="C315" s="9"/>
      <c r="D315" s="114">
        <v>13.68</v>
      </c>
      <c r="E315" s="114">
        <v>1</v>
      </c>
      <c r="F315" s="78">
        <f>D315*E315</f>
        <v>13.68</v>
      </c>
      <c r="G315" s="114">
        <v>6.15</v>
      </c>
      <c r="H315" s="78">
        <f>F315*G315</f>
        <v>84.132000000000005</v>
      </c>
    </row>
    <row r="316" spans="1:8" ht="12.75" customHeight="1" x14ac:dyDescent="0.3">
      <c r="A316" s="23"/>
      <c r="B316" s="23"/>
      <c r="C316" s="8"/>
      <c r="D316" s="95"/>
      <c r="E316" s="95"/>
      <c r="F316" s="77"/>
      <c r="G316" s="95"/>
      <c r="H316" s="77"/>
    </row>
    <row r="317" spans="1:8" ht="12.75" customHeight="1" x14ac:dyDescent="0.3">
      <c r="A317" s="23" t="s">
        <v>196</v>
      </c>
      <c r="B317" s="23" t="s">
        <v>16</v>
      </c>
      <c r="C317" s="9" t="s">
        <v>106</v>
      </c>
      <c r="D317" s="95"/>
      <c r="E317" s="95"/>
      <c r="F317" s="77"/>
      <c r="G317" s="95"/>
      <c r="H317" s="77"/>
    </row>
    <row r="318" spans="1:8" ht="33.75" customHeight="1" x14ac:dyDescent="0.3">
      <c r="A318" s="23"/>
      <c r="B318" s="23"/>
      <c r="C318" s="8" t="s">
        <v>214</v>
      </c>
      <c r="D318" s="95"/>
      <c r="E318" s="95"/>
      <c r="F318" s="77"/>
      <c r="G318" s="95"/>
      <c r="H318" s="77"/>
    </row>
    <row r="319" spans="1:8" ht="12.75" customHeight="1" x14ac:dyDescent="0.3">
      <c r="A319" s="23"/>
      <c r="B319" s="23"/>
      <c r="C319" s="9"/>
      <c r="D319" s="114">
        <f>11.46-0.8-0.8-0.8-0.8</f>
        <v>8.259999999999998</v>
      </c>
      <c r="E319" s="114">
        <v>2.4</v>
      </c>
      <c r="F319" s="78">
        <f>D319*E319</f>
        <v>19.823999999999995</v>
      </c>
      <c r="G319" s="114">
        <v>6.15</v>
      </c>
      <c r="H319" s="78">
        <f>F319*G319</f>
        <v>121.91759999999998</v>
      </c>
    </row>
    <row r="320" spans="1:8" ht="12.75" customHeight="1" thickBot="1" x14ac:dyDescent="0.35">
      <c r="D320" s="117"/>
      <c r="E320" s="117"/>
      <c r="F320" s="118"/>
      <c r="G320" s="74" t="s">
        <v>69</v>
      </c>
      <c r="H320" s="74">
        <f>SUM(H312:H319)</f>
        <v>206.0496</v>
      </c>
    </row>
    <row r="321" spans="2:8" x14ac:dyDescent="0.3">
      <c r="C321" s="12"/>
    </row>
    <row r="323" spans="2:8" x14ac:dyDescent="0.3">
      <c r="B323" s="119" t="s">
        <v>226</v>
      </c>
      <c r="C323" s="120"/>
      <c r="D323" s="120"/>
      <c r="E323" s="120"/>
      <c r="F323" s="120"/>
      <c r="G323" s="120"/>
      <c r="H323" s="120"/>
    </row>
    <row r="324" spans="2:8" x14ac:dyDescent="0.3">
      <c r="B324" s="121" t="s">
        <v>227</v>
      </c>
      <c r="C324" s="121"/>
      <c r="D324" s="121"/>
      <c r="E324" s="121"/>
      <c r="F324" s="121"/>
      <c r="G324" s="121"/>
      <c r="H324" s="121"/>
    </row>
    <row r="325" spans="2:8" x14ac:dyDescent="0.3">
      <c r="B325" s="122" t="s">
        <v>6</v>
      </c>
      <c r="C325" s="123" t="str">
        <f>B1</f>
        <v>TREBALLS PREVIS I ENDERROCS</v>
      </c>
      <c r="D325" s="123"/>
      <c r="E325" s="123"/>
      <c r="F325" s="123"/>
      <c r="G325" s="123"/>
      <c r="H325" s="124">
        <f>H66</f>
        <v>2948.7410800000007</v>
      </c>
    </row>
    <row r="326" spans="2:8" x14ac:dyDescent="0.3">
      <c r="B326" s="122" t="s">
        <v>7</v>
      </c>
      <c r="C326" s="123" t="str">
        <f>B69</f>
        <v>TANCAMENTS I DIVISÒRIES</v>
      </c>
      <c r="D326" s="123"/>
      <c r="E326" s="123"/>
      <c r="F326" s="123"/>
      <c r="G326" s="123"/>
      <c r="H326" s="124">
        <f>H98</f>
        <v>964.45169999999996</v>
      </c>
    </row>
    <row r="327" spans="2:8" x14ac:dyDescent="0.3">
      <c r="B327" s="122" t="s">
        <v>8</v>
      </c>
      <c r="C327" s="123" t="str">
        <f>B101</f>
        <v>ACABATS</v>
      </c>
      <c r="D327" s="123"/>
      <c r="E327" s="123"/>
      <c r="F327" s="123"/>
      <c r="G327" s="123"/>
      <c r="H327" s="124">
        <f>H123</f>
        <v>3188.0084000000002</v>
      </c>
    </row>
    <row r="328" spans="2:8" x14ac:dyDescent="0.3">
      <c r="B328" s="122" t="s">
        <v>9</v>
      </c>
      <c r="C328" s="123" t="str">
        <f>B126</f>
        <v>TANCAMENTS</v>
      </c>
      <c r="D328" s="123"/>
      <c r="E328" s="123"/>
      <c r="F328" s="123"/>
      <c r="G328" s="123"/>
      <c r="H328" s="124">
        <f>H151</f>
        <v>886.72</v>
      </c>
    </row>
    <row r="329" spans="2:8" x14ac:dyDescent="0.3">
      <c r="B329" s="122" t="s">
        <v>10</v>
      </c>
      <c r="C329" s="123" t="str">
        <f>B154</f>
        <v>SANEJAMENT I SUBMINSTRAMENT D'AIGUA</v>
      </c>
      <c r="D329" s="123"/>
      <c r="E329" s="123"/>
      <c r="F329" s="123"/>
      <c r="G329" s="123"/>
      <c r="H329" s="124">
        <f>H180</f>
        <v>1001.45</v>
      </c>
    </row>
    <row r="330" spans="2:8" x14ac:dyDescent="0.3">
      <c r="B330" s="122" t="s">
        <v>11</v>
      </c>
      <c r="C330" s="123" t="str">
        <f>B182</f>
        <v>INSTAL·LACIO ELECTRICA</v>
      </c>
      <c r="D330" s="123"/>
      <c r="E330" s="123"/>
      <c r="F330" s="123"/>
      <c r="G330" s="123"/>
      <c r="H330" s="124">
        <f>H233</f>
        <v>2475.5947999999999</v>
      </c>
    </row>
    <row r="331" spans="2:8" x14ac:dyDescent="0.3">
      <c r="B331" s="122" t="s">
        <v>31</v>
      </c>
      <c r="C331" s="123" t="str">
        <f>B235</f>
        <v>SANITARIS</v>
      </c>
      <c r="D331" s="123"/>
      <c r="E331" s="123"/>
      <c r="F331" s="123"/>
      <c r="G331" s="123"/>
      <c r="H331" s="124">
        <f>H260</f>
        <v>1285.27</v>
      </c>
    </row>
    <row r="332" spans="2:8" x14ac:dyDescent="0.3">
      <c r="B332" s="122" t="s">
        <v>97</v>
      </c>
      <c r="C332" s="123" t="str">
        <f>B262</f>
        <v>ACCESSORIS</v>
      </c>
      <c r="D332" s="123"/>
      <c r="E332" s="123"/>
      <c r="F332" s="123"/>
      <c r="G332" s="123"/>
      <c r="H332" s="124">
        <f>H308</f>
        <v>1496.87</v>
      </c>
    </row>
    <row r="333" spans="2:8" x14ac:dyDescent="0.3">
      <c r="B333" s="122" t="s">
        <v>98</v>
      </c>
      <c r="C333" s="123" t="str">
        <f>B310</f>
        <v>PINTURA</v>
      </c>
      <c r="D333" s="123"/>
      <c r="E333" s="123"/>
      <c r="F333" s="123"/>
      <c r="G333" s="123"/>
      <c r="H333" s="124">
        <f>H320</f>
        <v>206.0496</v>
      </c>
    </row>
    <row r="334" spans="2:8" x14ac:dyDescent="0.3">
      <c r="B334"/>
      <c r="C334"/>
      <c r="D334" s="169"/>
      <c r="E334" s="169"/>
      <c r="F334" s="169"/>
      <c r="G334" s="169"/>
      <c r="H334" s="169"/>
    </row>
    <row r="335" spans="2:8" ht="17.25" thickBot="1" x14ac:dyDescent="0.35">
      <c r="B335"/>
      <c r="C335" s="1" t="s">
        <v>228</v>
      </c>
      <c r="D335" s="117"/>
      <c r="E335" s="117"/>
      <c r="F335" s="118"/>
      <c r="G335" s="74"/>
      <c r="H335" s="170">
        <f>SUM(H325:H334)</f>
        <v>14453.155580000001</v>
      </c>
    </row>
    <row r="336" spans="2:8" x14ac:dyDescent="0.3">
      <c r="D336" s="171">
        <v>0.06</v>
      </c>
      <c r="H336" s="124">
        <f>H335*D336</f>
        <v>867.18933479999998</v>
      </c>
    </row>
    <row r="337" spans="3:8" x14ac:dyDescent="0.3">
      <c r="D337" s="171">
        <v>0.13</v>
      </c>
      <c r="H337" s="124">
        <f>H335*D337</f>
        <v>1878.9102254000002</v>
      </c>
    </row>
    <row r="338" spans="3:8" ht="17.25" thickBot="1" x14ac:dyDescent="0.35">
      <c r="C338" s="1" t="s">
        <v>268</v>
      </c>
      <c r="D338" s="117"/>
      <c r="E338" s="117"/>
      <c r="F338" s="118"/>
      <c r="G338" s="74"/>
      <c r="H338" s="170">
        <f>SUM(H335:H337)</f>
        <v>17199.255140199999</v>
      </c>
    </row>
  </sheetData>
  <mergeCells count="10">
    <mergeCell ref="B182:C182"/>
    <mergeCell ref="B235:C235"/>
    <mergeCell ref="B262:C262"/>
    <mergeCell ref="B310:C310"/>
    <mergeCell ref="B1:C1"/>
    <mergeCell ref="D2:E2"/>
    <mergeCell ref="B69:C69"/>
    <mergeCell ref="B101:C101"/>
    <mergeCell ref="B126:C126"/>
    <mergeCell ref="B154:C154"/>
  </mergeCells>
  <pageMargins left="0.7" right="0.7" top="0.75" bottom="0.75" header="0.3" footer="0.3"/>
  <pageSetup paperSize="9" scale="70" orientation="portrait" r:id="rId1"/>
  <rowBreaks count="8" manualBreakCount="8">
    <brk id="68" max="7" man="1"/>
    <brk id="100" max="7" man="1"/>
    <brk id="125" max="7" man="1"/>
    <brk id="153" max="7" man="1"/>
    <brk id="181" max="7" man="1"/>
    <brk id="234" max="7" man="1"/>
    <brk id="261" max="7" man="1"/>
    <brk id="309" max="7"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31400C-A5CA-4E8F-B7A9-212ECC9B421B}">
  <dimension ref="A1:K348"/>
  <sheetViews>
    <sheetView topLeftCell="A328" zoomScaleNormal="100" workbookViewId="0">
      <selection activeCell="H341" sqref="H341"/>
    </sheetView>
  </sheetViews>
  <sheetFormatPr baseColWidth="10" defaultRowHeight="16.5" x14ac:dyDescent="0.3"/>
  <cols>
    <col min="1" max="1" width="5.5703125" style="62" bestFit="1" customWidth="1"/>
    <col min="2" max="2" width="3.7109375" style="62" bestFit="1" customWidth="1"/>
    <col min="3" max="3" width="70.7109375" style="2" customWidth="1"/>
    <col min="4" max="4" width="6" style="2" bestFit="1" customWidth="1"/>
    <col min="5" max="5" width="5.7109375" style="2" customWidth="1"/>
    <col min="6" max="6" width="5.7109375" style="63" customWidth="1"/>
    <col min="7" max="7" width="8.7109375" style="2" customWidth="1"/>
    <col min="8" max="8" width="8.7109375" style="63" customWidth="1"/>
    <col min="9" max="16384" width="11.42578125" style="2"/>
  </cols>
  <sheetData>
    <row r="1" spans="1:8" s="17" customFormat="1" ht="15.75" customHeight="1" x14ac:dyDescent="0.25">
      <c r="A1" s="15" t="s">
        <v>6</v>
      </c>
      <c r="B1" s="129" t="s">
        <v>0</v>
      </c>
      <c r="C1" s="129"/>
      <c r="D1" s="125"/>
      <c r="E1" s="125"/>
      <c r="F1" s="125"/>
      <c r="G1" s="125"/>
      <c r="H1" s="125"/>
    </row>
    <row r="2" spans="1:8" s="8" customFormat="1" ht="38.25" customHeight="1" x14ac:dyDescent="0.25">
      <c r="A2" s="126" t="s">
        <v>2</v>
      </c>
      <c r="B2" s="126" t="s">
        <v>3</v>
      </c>
      <c r="C2" s="20" t="s">
        <v>4</v>
      </c>
      <c r="D2" s="128" t="s">
        <v>20</v>
      </c>
      <c r="E2" s="128"/>
      <c r="F2" s="21" t="s">
        <v>69</v>
      </c>
      <c r="G2" s="126" t="s">
        <v>5</v>
      </c>
      <c r="H2" s="21" t="s">
        <v>12</v>
      </c>
    </row>
    <row r="3" spans="1:8" s="8" customFormat="1" ht="12.75" x14ac:dyDescent="0.25">
      <c r="A3" s="22" t="s">
        <v>13</v>
      </c>
      <c r="B3" s="23" t="s">
        <v>23</v>
      </c>
      <c r="C3" s="9" t="s">
        <v>56</v>
      </c>
      <c r="D3" s="132"/>
      <c r="E3" s="132"/>
      <c r="F3" s="130"/>
      <c r="G3" s="132"/>
      <c r="H3" s="130"/>
    </row>
    <row r="4" spans="1:8" s="8" customFormat="1" ht="105.75" customHeight="1" x14ac:dyDescent="0.25">
      <c r="A4" s="22"/>
      <c r="B4" s="23"/>
      <c r="C4" s="3" t="s">
        <v>57</v>
      </c>
      <c r="D4" s="95"/>
      <c r="E4" s="95"/>
      <c r="F4" s="77"/>
      <c r="G4" s="95"/>
      <c r="H4" s="77"/>
    </row>
    <row r="5" spans="1:8" s="8" customFormat="1" ht="12.75" x14ac:dyDescent="0.25">
      <c r="A5" s="22"/>
      <c r="B5" s="23"/>
      <c r="D5" s="84">
        <v>15.77</v>
      </c>
      <c r="E5" s="84">
        <v>1</v>
      </c>
      <c r="F5" s="75">
        <f>D5*E5</f>
        <v>15.77</v>
      </c>
      <c r="G5" s="84">
        <f>125/5</f>
        <v>25</v>
      </c>
      <c r="H5" s="75">
        <f>F5*G5</f>
        <v>394.25</v>
      </c>
    </row>
    <row r="6" spans="1:8" s="8" customFormat="1" ht="12.75" x14ac:dyDescent="0.25">
      <c r="A6" s="10"/>
      <c r="B6" s="23"/>
      <c r="D6" s="95"/>
      <c r="E6" s="95"/>
      <c r="F6" s="77"/>
      <c r="G6" s="95"/>
      <c r="H6" s="77"/>
    </row>
    <row r="7" spans="1:8" s="8" customFormat="1" ht="12.75" x14ac:dyDescent="0.25">
      <c r="A7" s="22" t="s">
        <v>15</v>
      </c>
      <c r="B7" s="23" t="s">
        <v>16</v>
      </c>
      <c r="C7" s="28" t="s">
        <v>58</v>
      </c>
      <c r="D7" s="132"/>
      <c r="E7" s="132"/>
      <c r="F7" s="130"/>
      <c r="G7" s="132"/>
      <c r="H7" s="130"/>
    </row>
    <row r="8" spans="1:8" s="8" customFormat="1" ht="25.5" x14ac:dyDescent="0.25">
      <c r="A8" s="22"/>
      <c r="B8" s="23"/>
      <c r="C8" s="8" t="s">
        <v>62</v>
      </c>
      <c r="D8" s="95"/>
      <c r="E8" s="95"/>
      <c r="F8" s="77"/>
      <c r="G8" s="95"/>
      <c r="H8" s="77"/>
    </row>
    <row r="9" spans="1:8" s="8" customFormat="1" ht="12.75" x14ac:dyDescent="0.25">
      <c r="A9" s="22"/>
      <c r="B9" s="23"/>
      <c r="D9" s="84">
        <v>3</v>
      </c>
      <c r="E9" s="84">
        <v>1</v>
      </c>
      <c r="F9" s="75">
        <f>D9*E9</f>
        <v>3</v>
      </c>
      <c r="G9" s="84">
        <v>188.37</v>
      </c>
      <c r="H9" s="75">
        <f>F9*G9</f>
        <v>565.11</v>
      </c>
    </row>
    <row r="10" spans="1:8" s="8" customFormat="1" ht="12.75" x14ac:dyDescent="0.25">
      <c r="A10" s="10"/>
      <c r="B10" s="23"/>
      <c r="D10" s="95"/>
      <c r="E10" s="95"/>
      <c r="F10" s="77"/>
      <c r="G10" s="95"/>
      <c r="H10" s="77"/>
    </row>
    <row r="11" spans="1:8" s="7" customFormat="1" ht="12.75" x14ac:dyDescent="0.25">
      <c r="B11" s="30"/>
      <c r="D11" s="167"/>
      <c r="E11" s="167"/>
      <c r="F11" s="166"/>
      <c r="G11" s="167"/>
      <c r="H11" s="166"/>
    </row>
    <row r="12" spans="1:8" s="8" customFormat="1" ht="12.75" x14ac:dyDescent="0.25">
      <c r="A12" s="22" t="s">
        <v>17</v>
      </c>
      <c r="B12" s="23" t="s">
        <v>23</v>
      </c>
      <c r="C12" s="9" t="s">
        <v>14</v>
      </c>
      <c r="D12" s="132"/>
      <c r="E12" s="132"/>
      <c r="F12" s="130"/>
      <c r="G12" s="132"/>
      <c r="H12" s="130"/>
    </row>
    <row r="13" spans="1:8" s="8" customFormat="1" ht="63.75" x14ac:dyDescent="0.25">
      <c r="A13" s="22"/>
      <c r="B13" s="23"/>
      <c r="C13" s="8" t="s">
        <v>113</v>
      </c>
      <c r="D13" s="132"/>
      <c r="E13" s="132"/>
      <c r="F13" s="130"/>
      <c r="G13" s="132"/>
      <c r="H13" s="130"/>
    </row>
    <row r="14" spans="1:8" s="8" customFormat="1" ht="12.75" x14ac:dyDescent="0.25">
      <c r="A14" s="22"/>
      <c r="B14" s="23"/>
      <c r="D14" s="84">
        <v>15.77</v>
      </c>
      <c r="E14" s="84">
        <v>1</v>
      </c>
      <c r="F14" s="75">
        <f>D14*E14</f>
        <v>15.77</v>
      </c>
      <c r="G14" s="84">
        <f>75/5</f>
        <v>15</v>
      </c>
      <c r="H14" s="75">
        <f>F14*G14</f>
        <v>236.54999999999998</v>
      </c>
    </row>
    <row r="15" spans="1:8" s="8" customFormat="1" ht="12.75" x14ac:dyDescent="0.25">
      <c r="A15" s="22"/>
      <c r="B15" s="23"/>
      <c r="D15" s="95"/>
      <c r="E15" s="95"/>
      <c r="F15" s="77"/>
      <c r="G15" s="95"/>
      <c r="H15" s="77"/>
    </row>
    <row r="16" spans="1:8" s="8" customFormat="1" ht="12.75" x14ac:dyDescent="0.25">
      <c r="A16" s="22" t="s">
        <v>19</v>
      </c>
      <c r="B16" s="23" t="s">
        <v>23</v>
      </c>
      <c r="C16" s="9" t="s">
        <v>224</v>
      </c>
      <c r="D16" s="132"/>
      <c r="E16" s="132"/>
      <c r="F16" s="130"/>
      <c r="G16" s="132"/>
      <c r="H16" s="130"/>
    </row>
    <row r="17" spans="1:8" s="8" customFormat="1" ht="51" x14ac:dyDescent="0.25">
      <c r="A17" s="22"/>
      <c r="B17" s="23"/>
      <c r="C17" s="8" t="s">
        <v>63</v>
      </c>
      <c r="D17" s="95"/>
      <c r="E17" s="95"/>
      <c r="F17" s="77"/>
      <c r="G17" s="95"/>
      <c r="H17" s="77"/>
    </row>
    <row r="18" spans="1:8" s="8" customFormat="1" ht="12.75" x14ac:dyDescent="0.25">
      <c r="A18" s="22"/>
      <c r="B18" s="23"/>
      <c r="D18" s="84">
        <v>0</v>
      </c>
      <c r="E18" s="84">
        <v>1</v>
      </c>
      <c r="F18" s="75">
        <f>D18*E18</f>
        <v>0</v>
      </c>
      <c r="G18" s="84">
        <v>45.7</v>
      </c>
      <c r="H18" s="75">
        <f>F18*G18</f>
        <v>0</v>
      </c>
    </row>
    <row r="19" spans="1:8" s="8" customFormat="1" ht="12.75" x14ac:dyDescent="0.25">
      <c r="A19" s="10"/>
      <c r="B19" s="23"/>
      <c r="D19" s="95"/>
      <c r="E19" s="95"/>
      <c r="F19" s="77"/>
      <c r="G19" s="95"/>
      <c r="H19" s="77"/>
    </row>
    <row r="20" spans="1:8" s="8" customFormat="1" ht="12.75" x14ac:dyDescent="0.25">
      <c r="A20" s="22" t="s">
        <v>21</v>
      </c>
      <c r="B20" s="23" t="s">
        <v>23</v>
      </c>
      <c r="C20" s="9" t="s">
        <v>59</v>
      </c>
      <c r="D20" s="132"/>
      <c r="E20" s="132"/>
      <c r="F20" s="130"/>
      <c r="G20" s="132"/>
      <c r="H20" s="130"/>
    </row>
    <row r="21" spans="1:8" s="8" customFormat="1" ht="111" customHeight="1" x14ac:dyDescent="0.25">
      <c r="A21" s="22"/>
      <c r="B21" s="23"/>
      <c r="C21" s="10" t="s">
        <v>64</v>
      </c>
      <c r="D21" s="95"/>
      <c r="E21" s="95"/>
      <c r="F21" s="77"/>
      <c r="G21" s="95"/>
      <c r="H21" s="77"/>
    </row>
    <row r="22" spans="1:8" s="8" customFormat="1" ht="12.75" x14ac:dyDescent="0.25">
      <c r="A22" s="22"/>
      <c r="B22" s="23"/>
      <c r="C22" s="7"/>
      <c r="D22" s="84">
        <v>15.77</v>
      </c>
      <c r="E22" s="84">
        <v>1</v>
      </c>
      <c r="F22" s="75">
        <f>D22*E22</f>
        <v>15.77</v>
      </c>
      <c r="G22" s="84">
        <v>31.45</v>
      </c>
      <c r="H22" s="75">
        <f>F22*G22</f>
        <v>495.9665</v>
      </c>
    </row>
    <row r="23" spans="1:8" s="8" customFormat="1" ht="12.75" x14ac:dyDescent="0.25">
      <c r="A23" s="22"/>
      <c r="B23" s="23"/>
      <c r="D23" s="95"/>
      <c r="E23" s="95"/>
      <c r="F23" s="77"/>
      <c r="G23" s="95"/>
      <c r="H23" s="77"/>
    </row>
    <row r="24" spans="1:8" s="8" customFormat="1" ht="12.75" x14ac:dyDescent="0.25">
      <c r="A24" s="22" t="s">
        <v>22</v>
      </c>
      <c r="B24" s="23" t="s">
        <v>217</v>
      </c>
      <c r="C24" s="9" t="s">
        <v>18</v>
      </c>
      <c r="D24" s="132"/>
      <c r="E24" s="132"/>
      <c r="F24" s="130"/>
      <c r="G24" s="132"/>
      <c r="H24" s="130"/>
    </row>
    <row r="25" spans="1:8" s="8" customFormat="1" ht="25.5" x14ac:dyDescent="0.25">
      <c r="A25" s="22"/>
      <c r="B25" s="23"/>
      <c r="C25" s="8" t="s">
        <v>116</v>
      </c>
      <c r="D25" s="95"/>
      <c r="E25" s="95"/>
      <c r="F25" s="77"/>
      <c r="G25" s="95"/>
      <c r="H25" s="77"/>
    </row>
    <row r="26" spans="1:8" s="8" customFormat="1" ht="12.75" x14ac:dyDescent="0.25">
      <c r="A26" s="22"/>
      <c r="B26" s="23"/>
      <c r="D26" s="84">
        <v>2</v>
      </c>
      <c r="E26" s="84">
        <v>1</v>
      </c>
      <c r="F26" s="75">
        <f>D26*E26</f>
        <v>2</v>
      </c>
      <c r="G26" s="84">
        <v>14.29</v>
      </c>
      <c r="H26" s="75">
        <f>F26*G26</f>
        <v>28.58</v>
      </c>
    </row>
    <row r="27" spans="1:8" s="8" customFormat="1" ht="12" customHeight="1" x14ac:dyDescent="0.25">
      <c r="A27" s="22"/>
      <c r="B27" s="23"/>
      <c r="D27" s="95"/>
      <c r="E27" s="95"/>
      <c r="F27" s="77"/>
      <c r="G27" s="95"/>
      <c r="H27" s="77"/>
    </row>
    <row r="28" spans="1:8" s="10" customFormat="1" ht="12.75" x14ac:dyDescent="0.25">
      <c r="A28" s="22" t="s">
        <v>24</v>
      </c>
      <c r="B28" s="22" t="s">
        <v>23</v>
      </c>
      <c r="C28" s="28" t="s">
        <v>72</v>
      </c>
      <c r="D28" s="145"/>
      <c r="E28" s="145"/>
      <c r="F28" s="143"/>
      <c r="G28" s="145"/>
      <c r="H28" s="143"/>
    </row>
    <row r="29" spans="1:8" s="10" customFormat="1" ht="25.5" x14ac:dyDescent="0.25">
      <c r="A29" s="22"/>
      <c r="B29" s="22"/>
      <c r="C29" s="10" t="s">
        <v>74</v>
      </c>
      <c r="D29" s="112"/>
      <c r="E29" s="112"/>
      <c r="F29" s="80"/>
      <c r="G29" s="112"/>
      <c r="H29" s="80"/>
    </row>
    <row r="30" spans="1:8" s="10" customFormat="1" ht="12.75" x14ac:dyDescent="0.25">
      <c r="A30" s="22"/>
      <c r="B30" s="22"/>
      <c r="C30" s="7"/>
      <c r="D30" s="84">
        <v>15.77</v>
      </c>
      <c r="E30" s="84">
        <v>1</v>
      </c>
      <c r="F30" s="75">
        <f>D30*E30</f>
        <v>15.77</v>
      </c>
      <c r="G30" s="84">
        <v>8.08</v>
      </c>
      <c r="H30" s="75">
        <f>F30*G30</f>
        <v>127.4216</v>
      </c>
    </row>
    <row r="31" spans="1:8" s="10" customFormat="1" ht="12.75" x14ac:dyDescent="0.25">
      <c r="A31" s="22"/>
      <c r="B31" s="22"/>
      <c r="D31" s="145"/>
      <c r="E31" s="145"/>
      <c r="F31" s="143"/>
      <c r="G31" s="145"/>
      <c r="H31" s="143"/>
    </row>
    <row r="32" spans="1:8" s="10" customFormat="1" ht="12.75" x14ac:dyDescent="0.25">
      <c r="A32" s="22" t="s">
        <v>25</v>
      </c>
      <c r="B32" s="22" t="s">
        <v>23</v>
      </c>
      <c r="C32" s="28" t="s">
        <v>73</v>
      </c>
      <c r="D32" s="145"/>
      <c r="E32" s="145"/>
      <c r="F32" s="143"/>
      <c r="G32" s="145"/>
      <c r="H32" s="143"/>
    </row>
    <row r="33" spans="1:8" s="10" customFormat="1" ht="45" customHeight="1" x14ac:dyDescent="0.25">
      <c r="A33" s="22"/>
      <c r="B33" s="22"/>
      <c r="C33" s="10" t="s">
        <v>115</v>
      </c>
      <c r="D33" s="112"/>
      <c r="E33" s="112"/>
      <c r="F33" s="80"/>
      <c r="G33" s="112"/>
      <c r="H33" s="80"/>
    </row>
    <row r="34" spans="1:8" s="10" customFormat="1" ht="12.75" x14ac:dyDescent="0.25">
      <c r="A34" s="22"/>
      <c r="B34" s="22"/>
      <c r="D34" s="84">
        <v>23</v>
      </c>
      <c r="E34" s="84">
        <v>2.78</v>
      </c>
      <c r="F34" s="75">
        <f>D34*E34</f>
        <v>63.94</v>
      </c>
      <c r="G34" s="84">
        <v>9.3000000000000007</v>
      </c>
      <c r="H34" s="75">
        <f>F34*G34</f>
        <v>594.64200000000005</v>
      </c>
    </row>
    <row r="35" spans="1:8" s="8" customFormat="1" ht="12" customHeight="1" x14ac:dyDescent="0.25">
      <c r="A35" s="22"/>
      <c r="B35" s="23"/>
      <c r="D35" s="95"/>
      <c r="E35" s="95"/>
      <c r="F35" s="77"/>
      <c r="G35" s="95"/>
      <c r="H35" s="77"/>
    </row>
    <row r="36" spans="1:8" s="10" customFormat="1" ht="12.75" x14ac:dyDescent="0.25">
      <c r="A36" s="22" t="s">
        <v>26</v>
      </c>
      <c r="B36" s="22" t="s">
        <v>23</v>
      </c>
      <c r="C36" s="28" t="s">
        <v>87</v>
      </c>
      <c r="D36" s="145"/>
      <c r="E36" s="145"/>
      <c r="F36" s="143"/>
      <c r="G36" s="145"/>
      <c r="H36" s="143"/>
    </row>
    <row r="37" spans="1:8" s="10" customFormat="1" ht="96.75" customHeight="1" x14ac:dyDescent="0.25">
      <c r="A37" s="22"/>
      <c r="B37" s="22"/>
      <c r="C37" s="10" t="s">
        <v>114</v>
      </c>
      <c r="D37" s="112"/>
      <c r="E37" s="112"/>
      <c r="F37" s="80"/>
      <c r="G37" s="112"/>
      <c r="H37" s="80"/>
    </row>
    <row r="38" spans="1:8" s="10" customFormat="1" ht="12.75" customHeight="1" x14ac:dyDescent="0.25">
      <c r="A38" s="22"/>
      <c r="B38" s="22"/>
      <c r="C38" s="13" t="s">
        <v>117</v>
      </c>
      <c r="D38" s="112">
        <v>0</v>
      </c>
      <c r="E38" s="112">
        <v>0</v>
      </c>
      <c r="F38" s="130">
        <f>D38*E38</f>
        <v>0</v>
      </c>
      <c r="G38" s="112">
        <v>5.86</v>
      </c>
      <c r="H38" s="130">
        <f>F38*G38</f>
        <v>0</v>
      </c>
    </row>
    <row r="39" spans="1:8" s="10" customFormat="1" ht="12.75" customHeight="1" x14ac:dyDescent="0.25">
      <c r="A39" s="22"/>
      <c r="B39" s="22"/>
      <c r="C39" s="13" t="s">
        <v>118</v>
      </c>
      <c r="D39" s="112">
        <v>2.44</v>
      </c>
      <c r="E39" s="112">
        <v>3</v>
      </c>
      <c r="F39" s="130">
        <f t="shared" ref="F39:F41" si="0">D39*E39</f>
        <v>7.32</v>
      </c>
      <c r="G39" s="112">
        <v>7.07</v>
      </c>
      <c r="H39" s="130">
        <f t="shared" ref="H39:H41" si="1">F39*G39</f>
        <v>51.752400000000002</v>
      </c>
    </row>
    <row r="40" spans="1:8" s="10" customFormat="1" ht="12.75" customHeight="1" x14ac:dyDescent="0.25">
      <c r="A40" s="22"/>
      <c r="B40" s="22"/>
      <c r="C40" s="13" t="s">
        <v>119</v>
      </c>
      <c r="D40" s="112">
        <v>0</v>
      </c>
      <c r="E40" s="112">
        <v>0</v>
      </c>
      <c r="F40" s="130">
        <f t="shared" si="0"/>
        <v>0</v>
      </c>
      <c r="G40" s="112">
        <v>10.1</v>
      </c>
      <c r="H40" s="130">
        <f t="shared" si="1"/>
        <v>0</v>
      </c>
    </row>
    <row r="41" spans="1:8" s="10" customFormat="1" ht="12.75" customHeight="1" x14ac:dyDescent="0.25">
      <c r="A41" s="22"/>
      <c r="B41" s="22"/>
      <c r="C41" s="13" t="s">
        <v>120</v>
      </c>
      <c r="D41" s="112">
        <v>0</v>
      </c>
      <c r="E41" s="112">
        <v>0</v>
      </c>
      <c r="F41" s="130">
        <f t="shared" si="0"/>
        <v>0</v>
      </c>
      <c r="G41" s="112">
        <v>11.09</v>
      </c>
      <c r="H41" s="130">
        <f t="shared" si="1"/>
        <v>0</v>
      </c>
    </row>
    <row r="42" spans="1:8" s="10" customFormat="1" ht="12.75" x14ac:dyDescent="0.25">
      <c r="A42" s="22"/>
      <c r="B42" s="22"/>
      <c r="C42" s="7"/>
      <c r="D42" s="84"/>
      <c r="E42" s="84"/>
      <c r="F42" s="75"/>
      <c r="G42" s="84"/>
      <c r="H42" s="75">
        <f>H38+H40+H41+H39</f>
        <v>51.752400000000002</v>
      </c>
    </row>
    <row r="43" spans="1:8" s="8" customFormat="1" ht="12" customHeight="1" x14ac:dyDescent="0.25">
      <c r="A43" s="22"/>
      <c r="B43" s="23"/>
      <c r="D43" s="95"/>
      <c r="E43" s="95"/>
      <c r="F43" s="77"/>
      <c r="G43" s="95"/>
      <c r="H43" s="77"/>
    </row>
    <row r="44" spans="1:8" s="10" customFormat="1" ht="12.75" x14ac:dyDescent="0.25">
      <c r="A44" s="22" t="s">
        <v>48</v>
      </c>
      <c r="B44" s="22" t="s">
        <v>23</v>
      </c>
      <c r="C44" s="28" t="s">
        <v>88</v>
      </c>
      <c r="D44" s="145"/>
      <c r="E44" s="145"/>
      <c r="F44" s="143"/>
      <c r="G44" s="145"/>
      <c r="H44" s="143"/>
    </row>
    <row r="45" spans="1:8" s="10" customFormat="1" ht="25.5" x14ac:dyDescent="0.25">
      <c r="A45" s="22"/>
      <c r="B45" s="22"/>
      <c r="C45" s="10" t="s">
        <v>121</v>
      </c>
      <c r="D45" s="112"/>
      <c r="E45" s="112"/>
      <c r="F45" s="80"/>
      <c r="G45" s="112"/>
      <c r="H45" s="80"/>
    </row>
    <row r="46" spans="1:8" s="10" customFormat="1" ht="12.75" x14ac:dyDescent="0.25">
      <c r="A46" s="22"/>
      <c r="B46" s="22"/>
      <c r="D46" s="84">
        <v>0</v>
      </c>
      <c r="E46" s="84">
        <v>1</v>
      </c>
      <c r="F46" s="75">
        <f>D46*E46</f>
        <v>0</v>
      </c>
      <c r="G46" s="84">
        <v>12.17</v>
      </c>
      <c r="H46" s="75">
        <f>F46*G46</f>
        <v>0</v>
      </c>
    </row>
    <row r="47" spans="1:8" s="8" customFormat="1" ht="12" customHeight="1" x14ac:dyDescent="0.25">
      <c r="A47" s="22"/>
      <c r="B47" s="23"/>
      <c r="D47" s="95"/>
      <c r="E47" s="95"/>
      <c r="F47" s="77"/>
      <c r="G47" s="95"/>
      <c r="H47" s="77"/>
    </row>
    <row r="48" spans="1:8" s="8" customFormat="1" ht="12.75" x14ac:dyDescent="0.25">
      <c r="A48" s="22" t="s">
        <v>108</v>
      </c>
      <c r="B48" s="22" t="s">
        <v>217</v>
      </c>
      <c r="C48" s="28" t="s">
        <v>92</v>
      </c>
      <c r="D48" s="145"/>
      <c r="E48" s="145"/>
      <c r="F48" s="143"/>
      <c r="G48" s="145"/>
      <c r="H48" s="143"/>
    </row>
    <row r="49" spans="1:8" s="8" customFormat="1" ht="89.25" x14ac:dyDescent="0.25">
      <c r="A49" s="22"/>
      <c r="B49" s="22"/>
      <c r="C49" s="10" t="s">
        <v>122</v>
      </c>
      <c r="D49" s="112"/>
      <c r="E49" s="112"/>
      <c r="F49" s="80"/>
      <c r="G49" s="112"/>
      <c r="H49" s="80"/>
    </row>
    <row r="50" spans="1:8" s="8" customFormat="1" ht="12.75" x14ac:dyDescent="0.25">
      <c r="A50" s="22"/>
      <c r="B50" s="22"/>
      <c r="C50" s="10"/>
      <c r="D50" s="84">
        <v>2</v>
      </c>
      <c r="E50" s="84">
        <v>1</v>
      </c>
      <c r="F50" s="75">
        <f>D50*E50</f>
        <v>2</v>
      </c>
      <c r="G50" s="84">
        <v>10.1</v>
      </c>
      <c r="H50" s="75">
        <f>F50*G50</f>
        <v>20.2</v>
      </c>
    </row>
    <row r="51" spans="1:8" s="17" customFormat="1" ht="18" customHeight="1" x14ac:dyDescent="0.25">
      <c r="A51" s="22"/>
      <c r="B51" s="22"/>
      <c r="C51" s="10"/>
      <c r="D51" s="132"/>
      <c r="E51" s="132"/>
      <c r="F51" s="130"/>
      <c r="G51" s="132"/>
      <c r="H51" s="130"/>
    </row>
    <row r="52" spans="1:8" s="32" customFormat="1" ht="12" customHeight="1" x14ac:dyDescent="0.25">
      <c r="A52" s="22" t="s">
        <v>109</v>
      </c>
      <c r="B52" s="22" t="s">
        <v>217</v>
      </c>
      <c r="C52" s="28" t="s">
        <v>90</v>
      </c>
      <c r="D52" s="145"/>
      <c r="E52" s="145"/>
      <c r="F52" s="143"/>
      <c r="G52" s="145"/>
      <c r="H52" s="143"/>
    </row>
    <row r="53" spans="1:8" s="8" customFormat="1" ht="25.5" x14ac:dyDescent="0.25">
      <c r="A53" s="22"/>
      <c r="B53" s="22"/>
      <c r="C53" s="10" t="s">
        <v>91</v>
      </c>
      <c r="D53" s="112"/>
      <c r="E53" s="112"/>
      <c r="F53" s="80"/>
      <c r="G53" s="112"/>
      <c r="H53" s="80"/>
    </row>
    <row r="54" spans="1:8" s="8" customFormat="1" ht="12.75" x14ac:dyDescent="0.25">
      <c r="A54" s="22"/>
      <c r="B54" s="22"/>
      <c r="C54" s="10"/>
      <c r="D54" s="84">
        <v>0</v>
      </c>
      <c r="E54" s="84">
        <v>1</v>
      </c>
      <c r="F54" s="75">
        <f>D54*E54</f>
        <v>0</v>
      </c>
      <c r="G54" s="84">
        <v>6.97</v>
      </c>
      <c r="H54" s="75">
        <f>F54*G54</f>
        <v>0</v>
      </c>
    </row>
    <row r="55" spans="1:8" s="8" customFormat="1" ht="12.75" x14ac:dyDescent="0.25">
      <c r="A55" s="22"/>
      <c r="B55" s="22"/>
      <c r="C55" s="10"/>
      <c r="D55" s="132"/>
      <c r="E55" s="132"/>
      <c r="F55" s="130"/>
      <c r="G55" s="132"/>
      <c r="H55" s="130"/>
    </row>
    <row r="56" spans="1:8" s="8" customFormat="1" ht="12.75" x14ac:dyDescent="0.25">
      <c r="A56" s="22" t="s">
        <v>110</v>
      </c>
      <c r="B56" s="22" t="s">
        <v>23</v>
      </c>
      <c r="C56" s="28" t="s">
        <v>89</v>
      </c>
      <c r="D56" s="145"/>
      <c r="E56" s="145"/>
      <c r="F56" s="143"/>
      <c r="G56" s="145"/>
      <c r="H56" s="143"/>
    </row>
    <row r="57" spans="1:8" s="8" customFormat="1" ht="63.75" x14ac:dyDescent="0.25">
      <c r="A57" s="22"/>
      <c r="B57" s="22"/>
      <c r="C57" s="10" t="s">
        <v>123</v>
      </c>
      <c r="D57" s="112"/>
      <c r="E57" s="112"/>
      <c r="F57" s="80"/>
      <c r="G57" s="112"/>
      <c r="H57" s="80"/>
    </row>
    <row r="58" spans="1:8" s="8" customFormat="1" ht="12.75" x14ac:dyDescent="0.25">
      <c r="A58" s="22"/>
      <c r="B58" s="22"/>
      <c r="C58" s="10"/>
      <c r="D58" s="84">
        <v>15.77</v>
      </c>
      <c r="E58" s="84">
        <v>1</v>
      </c>
      <c r="F58" s="75">
        <f>D58*E58</f>
        <v>15.77</v>
      </c>
      <c r="G58" s="84">
        <v>6.47</v>
      </c>
      <c r="H58" s="75">
        <f>F58*G58</f>
        <v>102.03189999999999</v>
      </c>
    </row>
    <row r="59" spans="1:8" s="10" customFormat="1" ht="12.75" x14ac:dyDescent="0.25">
      <c r="A59" s="22" t="s">
        <v>125</v>
      </c>
      <c r="B59" s="22" t="s">
        <v>217</v>
      </c>
      <c r="C59" s="28" t="s">
        <v>85</v>
      </c>
      <c r="D59" s="145"/>
      <c r="E59" s="145"/>
      <c r="F59" s="143"/>
      <c r="G59" s="145"/>
      <c r="H59" s="143"/>
    </row>
    <row r="60" spans="1:8" s="10" customFormat="1" ht="25.5" x14ac:dyDescent="0.25">
      <c r="A60" s="22"/>
      <c r="B60" s="22"/>
      <c r="C60" s="10" t="s">
        <v>124</v>
      </c>
      <c r="D60" s="112"/>
      <c r="E60" s="112"/>
      <c r="F60" s="80"/>
      <c r="G60" s="112"/>
      <c r="H60" s="80"/>
    </row>
    <row r="61" spans="1:8" s="10" customFormat="1" ht="12.75" x14ac:dyDescent="0.25">
      <c r="A61" s="22"/>
      <c r="B61" s="22"/>
      <c r="D61" s="84">
        <v>0</v>
      </c>
      <c r="E61" s="84">
        <v>0</v>
      </c>
      <c r="F61" s="75">
        <f>D61*E61</f>
        <v>0</v>
      </c>
      <c r="G61" s="84">
        <v>92.95</v>
      </c>
      <c r="H61" s="75">
        <f>F61*G61</f>
        <v>0</v>
      </c>
    </row>
    <row r="62" spans="1:8" s="8" customFormat="1" ht="12" customHeight="1" x14ac:dyDescent="0.25">
      <c r="A62" s="22"/>
      <c r="B62" s="23"/>
      <c r="D62" s="95"/>
      <c r="E62" s="95"/>
      <c r="F62" s="77"/>
      <c r="G62" s="95"/>
      <c r="H62" s="77"/>
    </row>
    <row r="63" spans="1:8" s="10" customFormat="1" ht="12.75" x14ac:dyDescent="0.25">
      <c r="A63" s="22" t="s">
        <v>127</v>
      </c>
      <c r="B63" s="22" t="s">
        <v>217</v>
      </c>
      <c r="C63" s="28" t="s">
        <v>111</v>
      </c>
      <c r="D63" s="145"/>
      <c r="E63" s="145"/>
      <c r="F63" s="143"/>
      <c r="G63" s="145"/>
      <c r="H63" s="143"/>
    </row>
    <row r="64" spans="1:8" s="10" customFormat="1" ht="144.75" customHeight="1" x14ac:dyDescent="0.25">
      <c r="A64" s="22"/>
      <c r="B64" s="22"/>
      <c r="C64" s="10" t="s">
        <v>126</v>
      </c>
      <c r="D64" s="112"/>
      <c r="E64" s="112"/>
      <c r="F64" s="80"/>
      <c r="G64" s="112"/>
      <c r="H64" s="80"/>
    </row>
    <row r="65" spans="1:8" s="10" customFormat="1" ht="12.75" x14ac:dyDescent="0.25">
      <c r="A65" s="22"/>
      <c r="B65" s="22"/>
      <c r="D65" s="84">
        <v>0</v>
      </c>
      <c r="E65" s="84">
        <v>0</v>
      </c>
      <c r="F65" s="75">
        <f>D65*E65</f>
        <v>0</v>
      </c>
      <c r="G65" s="84">
        <v>478.4</v>
      </c>
      <c r="H65" s="75">
        <f>F65*G65</f>
        <v>0</v>
      </c>
    </row>
    <row r="66" spans="1:8" s="8" customFormat="1" ht="13.5" thickBot="1" x14ac:dyDescent="0.3">
      <c r="A66" s="22"/>
      <c r="B66" s="23"/>
      <c r="D66" s="91"/>
      <c r="E66" s="91"/>
      <c r="F66" s="74"/>
      <c r="G66" s="74" t="s">
        <v>69</v>
      </c>
      <c r="H66" s="74">
        <f>SUM(H3:H65)</f>
        <v>2668.2567999999992</v>
      </c>
    </row>
    <row r="67" spans="1:8" s="8" customFormat="1" ht="12" customHeight="1" x14ac:dyDescent="0.25">
      <c r="A67" s="22"/>
      <c r="B67" s="23"/>
      <c r="D67" s="132"/>
      <c r="E67" s="132"/>
      <c r="F67" s="130"/>
      <c r="G67" s="130"/>
      <c r="H67" s="130"/>
    </row>
    <row r="68" spans="1:8" s="8" customFormat="1" ht="12.75" x14ac:dyDescent="0.25">
      <c r="A68" s="22"/>
      <c r="B68" s="23"/>
      <c r="D68" s="132"/>
      <c r="E68" s="132"/>
      <c r="F68" s="130"/>
      <c r="G68" s="130"/>
      <c r="H68" s="130"/>
    </row>
    <row r="69" spans="1:8" s="8" customFormat="1" ht="15.75" x14ac:dyDescent="0.25">
      <c r="A69" s="15" t="s">
        <v>7</v>
      </c>
      <c r="B69" s="127" t="s">
        <v>94</v>
      </c>
      <c r="C69" s="127"/>
      <c r="D69" s="92"/>
      <c r="E69" s="92"/>
      <c r="F69" s="92"/>
      <c r="G69" s="92"/>
      <c r="H69" s="92"/>
    </row>
    <row r="70" spans="1:8" s="8" customFormat="1" ht="38.25" x14ac:dyDescent="0.25">
      <c r="A70" s="126" t="s">
        <v>2</v>
      </c>
      <c r="B70" s="126" t="s">
        <v>3</v>
      </c>
      <c r="C70" s="20" t="s">
        <v>4</v>
      </c>
      <c r="D70" s="93" t="s">
        <v>20</v>
      </c>
      <c r="E70" s="93"/>
      <c r="F70" s="94"/>
      <c r="G70" s="93" t="s">
        <v>5</v>
      </c>
      <c r="H70" s="94" t="s">
        <v>12</v>
      </c>
    </row>
    <row r="71" spans="1:8" s="8" customFormat="1" ht="12.75" x14ac:dyDescent="0.25">
      <c r="A71" s="23" t="s">
        <v>27</v>
      </c>
      <c r="B71" s="23" t="s">
        <v>23</v>
      </c>
      <c r="C71" s="9" t="s">
        <v>95</v>
      </c>
      <c r="D71" s="95"/>
      <c r="E71" s="95"/>
      <c r="F71" s="77"/>
      <c r="G71" s="95"/>
      <c r="H71" s="77"/>
    </row>
    <row r="72" spans="1:8" s="8" customFormat="1" ht="165.75" x14ac:dyDescent="0.25">
      <c r="A72" s="23"/>
      <c r="B72" s="23"/>
      <c r="C72" s="8" t="s">
        <v>128</v>
      </c>
      <c r="D72" s="95"/>
      <c r="E72" s="95"/>
      <c r="F72" s="77"/>
      <c r="G72" s="95"/>
      <c r="H72" s="77"/>
    </row>
    <row r="73" spans="1:8" s="8" customFormat="1" ht="12.75" x14ac:dyDescent="0.25">
      <c r="A73" s="23"/>
      <c r="B73" s="23"/>
      <c r="C73" s="7"/>
      <c r="D73" s="84">
        <v>0</v>
      </c>
      <c r="E73" s="84">
        <v>0</v>
      </c>
      <c r="F73" s="75">
        <f>D73*E73</f>
        <v>0</v>
      </c>
      <c r="G73" s="84">
        <v>42.49</v>
      </c>
      <c r="H73" s="75">
        <f>F73*G73</f>
        <v>0</v>
      </c>
    </row>
    <row r="74" spans="1:8" s="8" customFormat="1" ht="12.75" x14ac:dyDescent="0.25">
      <c r="A74" s="23"/>
      <c r="B74" s="23"/>
      <c r="C74" s="7"/>
      <c r="D74" s="132"/>
      <c r="E74" s="132"/>
      <c r="F74" s="130"/>
      <c r="G74" s="132"/>
      <c r="H74" s="130"/>
    </row>
    <row r="75" spans="1:8" s="32" customFormat="1" ht="12" customHeight="1" x14ac:dyDescent="0.25">
      <c r="A75" s="23" t="s">
        <v>28</v>
      </c>
      <c r="B75" s="23" t="s">
        <v>23</v>
      </c>
      <c r="C75" s="9" t="s">
        <v>143</v>
      </c>
      <c r="D75" s="95"/>
      <c r="E75" s="95"/>
      <c r="F75" s="77"/>
      <c r="G75" s="95"/>
      <c r="H75" s="77"/>
    </row>
    <row r="76" spans="1:8" s="32" customFormat="1" ht="66.75" customHeight="1" x14ac:dyDescent="0.25">
      <c r="A76" s="23"/>
      <c r="B76" s="23"/>
      <c r="C76" s="8" t="s">
        <v>131</v>
      </c>
      <c r="D76" s="95"/>
      <c r="E76" s="95"/>
      <c r="F76" s="77"/>
      <c r="G76" s="95"/>
      <c r="H76" s="77"/>
    </row>
    <row r="77" spans="1:8" s="8" customFormat="1" ht="12.75" x14ac:dyDescent="0.25">
      <c r="A77" s="23"/>
      <c r="B77" s="23"/>
      <c r="C77" s="9"/>
      <c r="D77" s="84">
        <v>0</v>
      </c>
      <c r="E77" s="84">
        <v>0</v>
      </c>
      <c r="F77" s="75">
        <f>D77*E77</f>
        <v>0</v>
      </c>
      <c r="G77" s="84">
        <v>24.51</v>
      </c>
      <c r="H77" s="75">
        <f>F77*G77</f>
        <v>0</v>
      </c>
    </row>
    <row r="78" spans="1:8" s="8" customFormat="1" ht="12.75" x14ac:dyDescent="0.25">
      <c r="A78" s="23"/>
      <c r="B78" s="23"/>
      <c r="C78" s="9"/>
      <c r="D78" s="95"/>
      <c r="E78" s="95"/>
      <c r="F78" s="77"/>
      <c r="G78" s="95"/>
      <c r="H78" s="77"/>
    </row>
    <row r="79" spans="1:8" s="32" customFormat="1" ht="12" customHeight="1" x14ac:dyDescent="0.25">
      <c r="A79" s="23" t="s">
        <v>47</v>
      </c>
      <c r="B79" s="23" t="s">
        <v>23</v>
      </c>
      <c r="C79" s="9" t="s">
        <v>129</v>
      </c>
      <c r="D79" s="95"/>
      <c r="E79" s="95"/>
      <c r="F79" s="77"/>
      <c r="G79" s="95"/>
      <c r="H79" s="77"/>
    </row>
    <row r="80" spans="1:8" s="32" customFormat="1" ht="78" customHeight="1" x14ac:dyDescent="0.25">
      <c r="A80" s="23"/>
      <c r="B80" s="23"/>
      <c r="C80" s="8" t="s">
        <v>139</v>
      </c>
      <c r="D80" s="95"/>
      <c r="E80" s="95"/>
      <c r="F80" s="77"/>
      <c r="G80" s="95"/>
      <c r="H80" s="77"/>
    </row>
    <row r="81" spans="1:8" s="8" customFormat="1" ht="12.75" x14ac:dyDescent="0.25">
      <c r="A81" s="23"/>
      <c r="B81" s="23"/>
      <c r="C81" s="9"/>
      <c r="D81" s="84">
        <v>0</v>
      </c>
      <c r="E81" s="84">
        <v>0</v>
      </c>
      <c r="F81" s="75">
        <f>D81*E81</f>
        <v>0</v>
      </c>
      <c r="G81" s="84">
        <v>101.6</v>
      </c>
      <c r="H81" s="75">
        <f>F81*G81</f>
        <v>0</v>
      </c>
    </row>
    <row r="82" spans="1:8" s="8" customFormat="1" ht="12.75" x14ac:dyDescent="0.25">
      <c r="A82" s="23"/>
      <c r="B82" s="23"/>
      <c r="C82" s="9"/>
      <c r="D82" s="95"/>
      <c r="E82" s="95"/>
      <c r="F82" s="77"/>
      <c r="G82" s="95"/>
      <c r="H82" s="77"/>
    </row>
    <row r="83" spans="1:8" s="32" customFormat="1" ht="12" customHeight="1" x14ac:dyDescent="0.25">
      <c r="A83" s="23" t="s">
        <v>134</v>
      </c>
      <c r="B83" s="23" t="s">
        <v>23</v>
      </c>
      <c r="C83" s="9" t="s">
        <v>99</v>
      </c>
      <c r="D83" s="95"/>
      <c r="E83" s="95"/>
      <c r="F83" s="77"/>
      <c r="G83" s="95"/>
      <c r="H83" s="77"/>
    </row>
    <row r="84" spans="1:8" s="32" customFormat="1" ht="57.75" customHeight="1" x14ac:dyDescent="0.25">
      <c r="A84" s="23"/>
      <c r="B84" s="23"/>
      <c r="C84" s="8" t="s">
        <v>132</v>
      </c>
      <c r="D84" s="95"/>
      <c r="E84" s="95"/>
      <c r="F84" s="77"/>
      <c r="G84" s="95"/>
      <c r="H84" s="77"/>
    </row>
    <row r="85" spans="1:8" s="8" customFormat="1" ht="12.75" x14ac:dyDescent="0.25">
      <c r="A85" s="23"/>
      <c r="B85" s="23"/>
      <c r="C85" s="9"/>
      <c r="D85" s="84">
        <v>23.3</v>
      </c>
      <c r="E85" s="84">
        <v>2.78</v>
      </c>
      <c r="F85" s="75">
        <f>D85*E85</f>
        <v>64.774000000000001</v>
      </c>
      <c r="G85" s="84">
        <v>5.86</v>
      </c>
      <c r="H85" s="75">
        <f>F85*G85</f>
        <v>379.57564000000002</v>
      </c>
    </row>
    <row r="86" spans="1:8" s="8" customFormat="1" ht="12.75" x14ac:dyDescent="0.25">
      <c r="A86" s="23"/>
      <c r="B86" s="23"/>
      <c r="C86" s="9"/>
      <c r="D86" s="95"/>
      <c r="E86" s="95"/>
      <c r="F86" s="77"/>
      <c r="G86" s="95"/>
      <c r="H86" s="77"/>
    </row>
    <row r="87" spans="1:8" s="8" customFormat="1" ht="12.75" x14ac:dyDescent="0.25">
      <c r="A87" s="23" t="s">
        <v>135</v>
      </c>
      <c r="B87" s="23" t="s">
        <v>23</v>
      </c>
      <c r="C87" s="28" t="s">
        <v>130</v>
      </c>
      <c r="D87" s="95"/>
      <c r="E87" s="95"/>
      <c r="F87" s="77"/>
      <c r="G87" s="95"/>
      <c r="H87" s="77"/>
    </row>
    <row r="88" spans="1:8" s="32" customFormat="1" ht="72.75" customHeight="1" x14ac:dyDescent="0.25">
      <c r="A88" s="23"/>
      <c r="B88" s="23"/>
      <c r="C88" s="8" t="s">
        <v>133</v>
      </c>
      <c r="D88" s="95"/>
      <c r="E88" s="95"/>
      <c r="F88" s="77"/>
      <c r="G88" s="95"/>
      <c r="H88" s="77"/>
    </row>
    <row r="89" spans="1:8" s="8" customFormat="1" ht="12.75" x14ac:dyDescent="0.25">
      <c r="A89" s="23"/>
      <c r="B89" s="23"/>
      <c r="C89" s="7"/>
      <c r="D89" s="84">
        <v>0</v>
      </c>
      <c r="E89" s="84">
        <v>0</v>
      </c>
      <c r="F89" s="75">
        <f>D89*E89</f>
        <v>0</v>
      </c>
      <c r="G89" s="84">
        <v>32.85</v>
      </c>
      <c r="H89" s="75">
        <f>F89*G89</f>
        <v>0</v>
      </c>
    </row>
    <row r="90" spans="1:8" s="8" customFormat="1" ht="12.75" x14ac:dyDescent="0.25">
      <c r="A90" s="23"/>
      <c r="B90" s="23"/>
      <c r="C90" s="9"/>
      <c r="D90" s="95"/>
      <c r="E90" s="95"/>
      <c r="F90" s="77"/>
      <c r="G90" s="95"/>
      <c r="H90" s="77"/>
    </row>
    <row r="91" spans="1:8" s="8" customFormat="1" ht="12.75" x14ac:dyDescent="0.25">
      <c r="A91" s="23" t="s">
        <v>138</v>
      </c>
      <c r="B91" s="23" t="s">
        <v>23</v>
      </c>
      <c r="C91" s="28" t="s">
        <v>65</v>
      </c>
      <c r="D91" s="95"/>
      <c r="E91" s="95"/>
      <c r="F91" s="77"/>
      <c r="G91" s="95"/>
      <c r="H91" s="77"/>
    </row>
    <row r="92" spans="1:8" s="32" customFormat="1" ht="59.25" customHeight="1" x14ac:dyDescent="0.25">
      <c r="A92" s="23"/>
      <c r="B92" s="23"/>
      <c r="C92" s="8" t="s">
        <v>136</v>
      </c>
      <c r="D92" s="95"/>
      <c r="E92" s="95"/>
      <c r="F92" s="77"/>
      <c r="G92" s="95"/>
      <c r="H92" s="77"/>
    </row>
    <row r="93" spans="1:8" s="8" customFormat="1" ht="12.75" x14ac:dyDescent="0.25">
      <c r="A93" s="23"/>
      <c r="B93" s="23"/>
      <c r="C93" s="7"/>
      <c r="D93" s="84">
        <v>15.77</v>
      </c>
      <c r="E93" s="84">
        <v>1</v>
      </c>
      <c r="F93" s="75">
        <f>D93*E93</f>
        <v>15.77</v>
      </c>
      <c r="G93" s="84">
        <v>35.39</v>
      </c>
      <c r="H93" s="75">
        <f>F93*G93</f>
        <v>558.10029999999995</v>
      </c>
    </row>
    <row r="94" spans="1:8" s="8" customFormat="1" ht="12.75" x14ac:dyDescent="0.25">
      <c r="A94" s="23"/>
      <c r="B94" s="23"/>
      <c r="C94" s="9"/>
      <c r="D94" s="95"/>
      <c r="E94" s="95"/>
      <c r="F94" s="77"/>
      <c r="G94" s="95"/>
      <c r="H94" s="77"/>
    </row>
    <row r="95" spans="1:8" s="8" customFormat="1" ht="12.75" x14ac:dyDescent="0.25">
      <c r="A95" s="23" t="s">
        <v>140</v>
      </c>
      <c r="B95" s="23" t="s">
        <v>23</v>
      </c>
      <c r="C95" s="28" t="s">
        <v>218</v>
      </c>
      <c r="D95" s="95"/>
      <c r="E95" s="95"/>
      <c r="F95" s="77"/>
      <c r="G95" s="95"/>
      <c r="H95" s="77"/>
    </row>
    <row r="96" spans="1:8" s="32" customFormat="1" ht="69" customHeight="1" x14ac:dyDescent="0.25">
      <c r="A96" s="23"/>
      <c r="B96" s="23"/>
      <c r="C96" s="8" t="s">
        <v>137</v>
      </c>
      <c r="D96" s="95"/>
      <c r="E96" s="95"/>
      <c r="F96" s="77"/>
      <c r="G96" s="95"/>
      <c r="H96" s="77"/>
    </row>
    <row r="97" spans="1:8" s="8" customFormat="1" ht="12.75" x14ac:dyDescent="0.25">
      <c r="A97" s="23"/>
      <c r="B97" s="23"/>
      <c r="C97" s="7"/>
      <c r="D97" s="84">
        <v>0</v>
      </c>
      <c r="E97" s="84">
        <v>0</v>
      </c>
      <c r="F97" s="75">
        <f>D97*E97</f>
        <v>0</v>
      </c>
      <c r="G97" s="84">
        <v>48.19</v>
      </c>
      <c r="H97" s="75">
        <f>F97*G97</f>
        <v>0</v>
      </c>
    </row>
    <row r="98" spans="1:8" s="8" customFormat="1" ht="13.5" thickBot="1" x14ac:dyDescent="0.3">
      <c r="A98" s="22"/>
      <c r="B98" s="23"/>
      <c r="D98" s="91"/>
      <c r="E98" s="91"/>
      <c r="F98" s="74"/>
      <c r="G98" s="74" t="s">
        <v>69</v>
      </c>
      <c r="H98" s="74">
        <f>SUM(H71:H93)</f>
        <v>937.67593999999997</v>
      </c>
    </row>
    <row r="99" spans="1:8" s="8" customFormat="1" ht="12.75" x14ac:dyDescent="0.25">
      <c r="A99" s="22"/>
      <c r="B99" s="23"/>
      <c r="D99" s="163"/>
      <c r="E99" s="163"/>
      <c r="F99" s="134"/>
      <c r="G99" s="134"/>
      <c r="H99" s="134"/>
    </row>
    <row r="100" spans="1:8" s="32" customFormat="1" ht="12" customHeight="1" x14ac:dyDescent="0.25">
      <c r="A100" s="22"/>
      <c r="B100" s="23"/>
      <c r="C100" s="8"/>
      <c r="D100" s="163"/>
      <c r="E100" s="163"/>
      <c r="F100" s="134"/>
      <c r="G100" s="134"/>
      <c r="H100" s="134"/>
    </row>
    <row r="101" spans="1:8" s="8" customFormat="1" ht="15.75" x14ac:dyDescent="0.25">
      <c r="A101" s="15" t="s">
        <v>8</v>
      </c>
      <c r="B101" s="127" t="s">
        <v>93</v>
      </c>
      <c r="C101" s="127"/>
      <c r="D101" s="125"/>
      <c r="E101" s="125"/>
      <c r="F101" s="125"/>
      <c r="G101" s="125"/>
      <c r="H101" s="125"/>
    </row>
    <row r="102" spans="1:8" s="8" customFormat="1" ht="38.25" x14ac:dyDescent="0.25">
      <c r="A102" s="126" t="s">
        <v>2</v>
      </c>
      <c r="B102" s="126" t="s">
        <v>3</v>
      </c>
      <c r="C102" s="20" t="s">
        <v>4</v>
      </c>
      <c r="D102" s="33" t="s">
        <v>20</v>
      </c>
      <c r="E102" s="33"/>
      <c r="F102" s="34"/>
      <c r="G102" s="33" t="s">
        <v>5</v>
      </c>
      <c r="H102" s="34" t="s">
        <v>12</v>
      </c>
    </row>
    <row r="103" spans="1:8" s="8" customFormat="1" ht="12.75" x14ac:dyDescent="0.25">
      <c r="A103" s="23" t="s">
        <v>49</v>
      </c>
      <c r="B103" s="23" t="s">
        <v>23</v>
      </c>
      <c r="C103" s="9" t="s">
        <v>148</v>
      </c>
      <c r="D103" s="95"/>
      <c r="E103" s="95"/>
      <c r="F103" s="77"/>
      <c r="G103" s="95"/>
      <c r="H103" s="77"/>
    </row>
    <row r="104" spans="1:8" s="7" customFormat="1" ht="53.25" customHeight="1" x14ac:dyDescent="0.25">
      <c r="A104" s="23"/>
      <c r="B104" s="23"/>
      <c r="C104" s="8" t="s">
        <v>147</v>
      </c>
      <c r="D104" s="95"/>
      <c r="E104" s="95"/>
      <c r="F104" s="77"/>
      <c r="G104" s="95"/>
      <c r="H104" s="77"/>
    </row>
    <row r="105" spans="1:8" s="8" customFormat="1" ht="12.75" x14ac:dyDescent="0.25">
      <c r="A105" s="23"/>
      <c r="B105" s="23"/>
      <c r="C105" s="9"/>
      <c r="D105" s="84">
        <v>23.3</v>
      </c>
      <c r="E105" s="84">
        <v>0.78</v>
      </c>
      <c r="F105" s="75">
        <f>D105*E105</f>
        <v>18.173999999999999</v>
      </c>
      <c r="G105" s="84">
        <v>24.31</v>
      </c>
      <c r="H105" s="75">
        <f>F105*G105</f>
        <v>441.80993999999998</v>
      </c>
    </row>
    <row r="106" spans="1:8" s="17" customFormat="1" ht="18" customHeight="1" x14ac:dyDescent="0.25">
      <c r="A106" s="23"/>
      <c r="B106" s="23"/>
      <c r="C106" s="9"/>
      <c r="D106" s="95"/>
      <c r="E106" s="95"/>
      <c r="F106" s="77"/>
      <c r="G106" s="95"/>
      <c r="H106" s="77"/>
    </row>
    <row r="107" spans="1:8" s="8" customFormat="1" ht="25.5" x14ac:dyDescent="0.25">
      <c r="A107" s="23" t="s">
        <v>50</v>
      </c>
      <c r="B107" s="23" t="s">
        <v>23</v>
      </c>
      <c r="C107" s="9" t="s">
        <v>60</v>
      </c>
      <c r="D107" s="95"/>
      <c r="E107" s="95"/>
      <c r="F107" s="77"/>
      <c r="G107" s="95"/>
      <c r="H107" s="77"/>
    </row>
    <row r="108" spans="1:8" s="7" customFormat="1" ht="64.5" customHeight="1" x14ac:dyDescent="0.25">
      <c r="A108" s="23"/>
      <c r="B108" s="23"/>
      <c r="C108" s="8" t="s">
        <v>61</v>
      </c>
      <c r="D108" s="95"/>
      <c r="E108" s="95"/>
      <c r="F108" s="77"/>
      <c r="G108" s="95"/>
      <c r="H108" s="77"/>
    </row>
    <row r="109" spans="1:8" s="8" customFormat="1" ht="12.75" x14ac:dyDescent="0.25">
      <c r="A109" s="23"/>
      <c r="B109" s="23"/>
      <c r="C109" s="9"/>
      <c r="D109" s="84">
        <v>23.3</v>
      </c>
      <c r="E109" s="84">
        <v>2</v>
      </c>
      <c r="F109" s="75">
        <f>D109*E109</f>
        <v>46.6</v>
      </c>
      <c r="G109" s="84">
        <v>42.55</v>
      </c>
      <c r="H109" s="75">
        <f>F109*G109</f>
        <v>1982.83</v>
      </c>
    </row>
    <row r="110" spans="1:8" s="17" customFormat="1" ht="18" customHeight="1" x14ac:dyDescent="0.25">
      <c r="A110" s="23"/>
      <c r="B110" s="23"/>
      <c r="C110" s="9"/>
      <c r="D110" s="95"/>
      <c r="E110" s="95"/>
      <c r="F110" s="77"/>
      <c r="G110" s="95"/>
      <c r="H110" s="77"/>
    </row>
    <row r="111" spans="1:8" s="32" customFormat="1" ht="12" customHeight="1" x14ac:dyDescent="0.25">
      <c r="A111" s="23" t="s">
        <v>51</v>
      </c>
      <c r="B111" s="23" t="s">
        <v>23</v>
      </c>
      <c r="C111" s="9" t="s">
        <v>70</v>
      </c>
      <c r="D111" s="95"/>
      <c r="E111" s="95"/>
      <c r="F111" s="77"/>
      <c r="G111" s="95"/>
      <c r="H111" s="77"/>
    </row>
    <row r="112" spans="1:8" s="32" customFormat="1" ht="50.25" customHeight="1" x14ac:dyDescent="0.25">
      <c r="A112" s="23"/>
      <c r="B112" s="23"/>
      <c r="C112" s="8" t="s">
        <v>141</v>
      </c>
      <c r="D112" s="95"/>
      <c r="E112" s="95"/>
      <c r="F112" s="77"/>
      <c r="G112" s="95"/>
      <c r="H112" s="77"/>
    </row>
    <row r="113" spans="1:8" s="32" customFormat="1" ht="12" customHeight="1" x14ac:dyDescent="0.25">
      <c r="A113" s="23"/>
      <c r="B113" s="23"/>
      <c r="C113" s="9"/>
      <c r="D113" s="84">
        <v>16.170000000000002</v>
      </c>
      <c r="E113" s="84">
        <v>1</v>
      </c>
      <c r="F113" s="75">
        <f>D113*E113</f>
        <v>16.170000000000002</v>
      </c>
      <c r="G113" s="84">
        <v>52.14</v>
      </c>
      <c r="H113" s="75">
        <f>F113*G113</f>
        <v>843.10380000000009</v>
      </c>
    </row>
    <row r="114" spans="1:8" s="32" customFormat="1" ht="12" customHeight="1" x14ac:dyDescent="0.25">
      <c r="A114" s="23"/>
      <c r="B114" s="23"/>
      <c r="C114" s="9"/>
      <c r="D114" s="132"/>
      <c r="E114" s="132"/>
      <c r="F114" s="130"/>
      <c r="G114" s="132"/>
      <c r="H114" s="130"/>
    </row>
    <row r="115" spans="1:8" s="32" customFormat="1" ht="12" customHeight="1" x14ac:dyDescent="0.25">
      <c r="A115" s="23" t="s">
        <v>107</v>
      </c>
      <c r="B115" s="23" t="s">
        <v>23</v>
      </c>
      <c r="C115" s="9" t="s">
        <v>144</v>
      </c>
      <c r="D115" s="95"/>
      <c r="E115" s="95"/>
      <c r="F115" s="77"/>
      <c r="G115" s="95"/>
      <c r="H115" s="77"/>
    </row>
    <row r="116" spans="1:8" s="32" customFormat="1" ht="36" customHeight="1" x14ac:dyDescent="0.25">
      <c r="A116" s="23"/>
      <c r="B116" s="23"/>
      <c r="C116" s="8" t="s">
        <v>142</v>
      </c>
      <c r="D116" s="95"/>
      <c r="E116" s="95"/>
      <c r="F116" s="77"/>
      <c r="G116" s="95"/>
      <c r="H116" s="77"/>
    </row>
    <row r="117" spans="1:8" s="32" customFormat="1" ht="12" customHeight="1" x14ac:dyDescent="0.25">
      <c r="A117" s="23"/>
      <c r="B117" s="23"/>
      <c r="C117" s="8" t="s">
        <v>253</v>
      </c>
      <c r="D117" s="84">
        <v>1.5</v>
      </c>
      <c r="E117" s="84">
        <v>0.1</v>
      </c>
      <c r="F117" s="75">
        <f>D117*E117</f>
        <v>0.15000000000000002</v>
      </c>
      <c r="G117" s="84">
        <v>104.04</v>
      </c>
      <c r="H117" s="75">
        <f>F117*G117</f>
        <v>15.606000000000003</v>
      </c>
    </row>
    <row r="118" spans="1:8" s="162" customFormat="1" ht="12" customHeight="1" x14ac:dyDescent="0.25">
      <c r="A118" s="22"/>
      <c r="B118" s="23"/>
      <c r="C118" s="8"/>
      <c r="D118" s="132"/>
      <c r="E118" s="132"/>
      <c r="F118" s="130"/>
      <c r="G118" s="130"/>
      <c r="H118" s="130"/>
    </row>
    <row r="119" spans="1:8" s="32" customFormat="1" ht="12" customHeight="1" x14ac:dyDescent="0.25">
      <c r="A119" s="23" t="s">
        <v>149</v>
      </c>
      <c r="B119" s="23" t="s">
        <v>23</v>
      </c>
      <c r="C119" s="9" t="s">
        <v>145</v>
      </c>
      <c r="D119" s="95"/>
      <c r="E119" s="95"/>
      <c r="F119" s="77"/>
      <c r="G119" s="95"/>
      <c r="H119" s="77"/>
    </row>
    <row r="120" spans="1:8" s="32" customFormat="1" ht="36.75" customHeight="1" x14ac:dyDescent="0.25">
      <c r="A120" s="23"/>
      <c r="B120" s="23"/>
      <c r="C120" s="8" t="s">
        <v>146</v>
      </c>
      <c r="D120" s="95"/>
      <c r="E120" s="95"/>
      <c r="F120" s="77"/>
      <c r="G120" s="95"/>
      <c r="H120" s="77"/>
    </row>
    <row r="121" spans="1:8" s="32" customFormat="1" ht="12" customHeight="1" x14ac:dyDescent="0.25">
      <c r="A121" s="23"/>
      <c r="B121" s="23"/>
      <c r="C121" s="9"/>
      <c r="D121" s="84">
        <v>23.3</v>
      </c>
      <c r="E121" s="84">
        <v>0.1</v>
      </c>
      <c r="F121" s="75">
        <f>D121*E121</f>
        <v>2.33</v>
      </c>
      <c r="G121" s="84">
        <v>44.32</v>
      </c>
      <c r="H121" s="75">
        <f>F121*G121</f>
        <v>103.26560000000001</v>
      </c>
    </row>
    <row r="122" spans="1:8" s="32" customFormat="1" ht="12" customHeight="1" x14ac:dyDescent="0.25">
      <c r="A122" s="23"/>
      <c r="B122" s="23"/>
      <c r="C122" s="9"/>
      <c r="D122" s="132"/>
      <c r="E122" s="132"/>
      <c r="F122" s="130"/>
      <c r="G122" s="132"/>
      <c r="H122" s="130"/>
    </row>
    <row r="123" spans="1:8" s="32" customFormat="1" ht="12" customHeight="1" x14ac:dyDescent="0.25">
      <c r="A123" s="23" t="s">
        <v>252</v>
      </c>
      <c r="B123" s="23" t="s">
        <v>251</v>
      </c>
      <c r="C123" s="9" t="s">
        <v>250</v>
      </c>
      <c r="D123" s="8"/>
      <c r="E123" s="8"/>
      <c r="F123" s="9"/>
      <c r="G123" s="8"/>
      <c r="H123" s="9"/>
    </row>
    <row r="124" spans="1:8" s="32" customFormat="1" ht="57.75" customHeight="1" x14ac:dyDescent="0.25">
      <c r="A124" s="23"/>
      <c r="B124" s="23"/>
      <c r="C124" s="8" t="s">
        <v>249</v>
      </c>
      <c r="D124" s="8"/>
      <c r="E124" s="8"/>
      <c r="F124" s="9"/>
      <c r="G124" s="8"/>
      <c r="H124" s="9"/>
    </row>
    <row r="125" spans="1:8" s="32" customFormat="1" ht="12" customHeight="1" x14ac:dyDescent="0.25">
      <c r="A125" s="23"/>
      <c r="B125" s="23"/>
      <c r="C125" s="7"/>
      <c r="D125" s="165">
        <v>0</v>
      </c>
      <c r="E125" s="165">
        <v>0</v>
      </c>
      <c r="F125" s="164">
        <f>D125*E125</f>
        <v>0</v>
      </c>
      <c r="G125" s="165">
        <v>420</v>
      </c>
      <c r="H125" s="164">
        <f>F125*G125</f>
        <v>0</v>
      </c>
    </row>
    <row r="126" spans="1:8" s="162" customFormat="1" ht="12" customHeight="1" x14ac:dyDescent="0.25">
      <c r="A126" s="22"/>
      <c r="B126" s="23"/>
      <c r="C126" s="8"/>
      <c r="D126" s="132"/>
      <c r="E126" s="132"/>
      <c r="F126" s="130"/>
      <c r="G126" s="130"/>
      <c r="H126" s="130"/>
    </row>
    <row r="127" spans="1:8" s="8" customFormat="1" ht="13.5" thickBot="1" x14ac:dyDescent="0.3">
      <c r="A127" s="22"/>
      <c r="B127" s="23"/>
      <c r="D127" s="91"/>
      <c r="E127" s="91"/>
      <c r="F127" s="74"/>
      <c r="G127" s="74" t="s">
        <v>69</v>
      </c>
      <c r="H127" s="74">
        <f>SUM(H104:H125)</f>
        <v>3386.6153400000003</v>
      </c>
    </row>
    <row r="128" spans="1:8" s="162" customFormat="1" ht="12" customHeight="1" x14ac:dyDescent="0.25">
      <c r="A128" s="22"/>
      <c r="B128" s="23"/>
      <c r="C128" s="7"/>
      <c r="D128" s="163"/>
      <c r="E128" s="163"/>
      <c r="F128" s="134"/>
      <c r="G128" s="134"/>
      <c r="H128" s="134"/>
    </row>
    <row r="129" spans="1:8" s="162" customFormat="1" ht="28.5" customHeight="1" x14ac:dyDescent="0.25">
      <c r="A129" s="23"/>
      <c r="B129" s="23"/>
      <c r="C129" s="8"/>
      <c r="D129" s="8"/>
      <c r="E129" s="8"/>
      <c r="F129" s="9"/>
      <c r="G129" s="134"/>
      <c r="H129" s="9"/>
    </row>
    <row r="130" spans="1:8" s="162" customFormat="1" ht="15.75" customHeight="1" x14ac:dyDescent="0.25">
      <c r="A130" s="15" t="s">
        <v>9</v>
      </c>
      <c r="B130" s="127" t="s">
        <v>96</v>
      </c>
      <c r="C130" s="127"/>
      <c r="D130" s="125"/>
      <c r="E130" s="125"/>
      <c r="F130" s="125"/>
      <c r="G130" s="125"/>
      <c r="H130" s="125"/>
    </row>
    <row r="131" spans="1:8" s="162" customFormat="1" ht="38.25" customHeight="1" x14ac:dyDescent="0.25">
      <c r="A131" s="126" t="s">
        <v>2</v>
      </c>
      <c r="B131" s="126" t="s">
        <v>3</v>
      </c>
      <c r="C131" s="20" t="s">
        <v>4</v>
      </c>
      <c r="D131" s="33" t="s">
        <v>20</v>
      </c>
      <c r="E131" s="33"/>
      <c r="F131" s="34"/>
      <c r="G131" s="33" t="s">
        <v>5</v>
      </c>
      <c r="H131" s="34" t="s">
        <v>12</v>
      </c>
    </row>
    <row r="132" spans="1:8" s="10" customFormat="1" ht="12.75" x14ac:dyDescent="0.25">
      <c r="A132" s="23" t="s">
        <v>32</v>
      </c>
      <c r="B132" s="23" t="s">
        <v>16</v>
      </c>
      <c r="C132" s="9" t="s">
        <v>153</v>
      </c>
      <c r="D132" s="95"/>
      <c r="E132" s="95"/>
      <c r="F132" s="77"/>
      <c r="G132" s="95"/>
      <c r="H132" s="77"/>
    </row>
    <row r="133" spans="1:8" s="10" customFormat="1" ht="89.25" x14ac:dyDescent="0.25">
      <c r="A133" s="23"/>
      <c r="B133" s="23"/>
      <c r="C133" s="3" t="s">
        <v>150</v>
      </c>
      <c r="D133" s="95"/>
      <c r="E133" s="95"/>
      <c r="F133" s="77"/>
      <c r="G133" s="95"/>
      <c r="H133" s="77"/>
    </row>
    <row r="134" spans="1:8" s="40" customFormat="1" ht="12.75" x14ac:dyDescent="0.25">
      <c r="A134" s="23"/>
      <c r="B134" s="23"/>
      <c r="C134" s="7"/>
      <c r="D134" s="84">
        <v>0</v>
      </c>
      <c r="E134" s="84">
        <v>0</v>
      </c>
      <c r="F134" s="75">
        <f>D134*E134</f>
        <v>0</v>
      </c>
      <c r="G134" s="84">
        <v>229.96</v>
      </c>
      <c r="H134" s="75">
        <f>F134*G134</f>
        <v>0</v>
      </c>
    </row>
    <row r="135" spans="1:8" s="40" customFormat="1" ht="12.75" x14ac:dyDescent="0.25">
      <c r="A135" s="23"/>
      <c r="B135" s="23"/>
      <c r="C135" s="7"/>
      <c r="D135" s="132"/>
      <c r="E135" s="132"/>
      <c r="F135" s="130"/>
      <c r="G135" s="132"/>
      <c r="H135" s="130"/>
    </row>
    <row r="136" spans="1:8" s="10" customFormat="1" ht="12.75" x14ac:dyDescent="0.25">
      <c r="A136" s="23" t="s">
        <v>82</v>
      </c>
      <c r="B136" s="23" t="s">
        <v>16</v>
      </c>
      <c r="C136" s="9" t="s">
        <v>152</v>
      </c>
      <c r="D136" s="95"/>
      <c r="E136" s="95"/>
      <c r="F136" s="77"/>
      <c r="G136" s="95"/>
      <c r="H136" s="77"/>
    </row>
    <row r="137" spans="1:8" s="10" customFormat="1" ht="66.75" customHeight="1" x14ac:dyDescent="0.25">
      <c r="A137" s="23"/>
      <c r="B137" s="23"/>
      <c r="C137" s="8" t="s">
        <v>154</v>
      </c>
      <c r="D137" s="95"/>
      <c r="E137" s="95"/>
      <c r="F137" s="77"/>
      <c r="G137" s="95"/>
      <c r="H137" s="77"/>
    </row>
    <row r="138" spans="1:8" s="40" customFormat="1" ht="12.75" x14ac:dyDescent="0.25">
      <c r="A138" s="23"/>
      <c r="B138" s="23"/>
      <c r="C138" s="7"/>
      <c r="D138" s="84">
        <v>0</v>
      </c>
      <c r="E138" s="84">
        <v>0</v>
      </c>
      <c r="F138" s="75">
        <f>D138*E138</f>
        <v>0</v>
      </c>
      <c r="G138" s="84">
        <v>357.11</v>
      </c>
      <c r="H138" s="75">
        <f>F138*G138</f>
        <v>0</v>
      </c>
    </row>
    <row r="139" spans="1:8" s="40" customFormat="1" ht="12.75" x14ac:dyDescent="0.25">
      <c r="A139" s="23"/>
      <c r="B139" s="23"/>
      <c r="C139" s="7"/>
      <c r="D139" s="132"/>
      <c r="E139" s="132"/>
      <c r="F139" s="130"/>
      <c r="G139" s="132"/>
      <c r="H139" s="130"/>
    </row>
    <row r="140" spans="1:8" s="10" customFormat="1" ht="12.75" x14ac:dyDescent="0.25">
      <c r="A140" s="23" t="s">
        <v>83</v>
      </c>
      <c r="B140" s="23" t="s">
        <v>16</v>
      </c>
      <c r="C140" s="9" t="s">
        <v>151</v>
      </c>
      <c r="D140" s="95"/>
      <c r="E140" s="95"/>
      <c r="F140" s="77"/>
      <c r="G140" s="95"/>
      <c r="H140" s="77"/>
    </row>
    <row r="141" spans="1:8" s="10" customFormat="1" ht="76.5" x14ac:dyDescent="0.25">
      <c r="A141" s="23"/>
      <c r="B141" s="23"/>
      <c r="C141" s="3" t="s">
        <v>155</v>
      </c>
      <c r="D141" s="95"/>
      <c r="E141" s="95"/>
      <c r="F141" s="77"/>
      <c r="G141" s="95"/>
      <c r="H141" s="77"/>
    </row>
    <row r="142" spans="1:8" s="40" customFormat="1" ht="12.75" x14ac:dyDescent="0.25">
      <c r="A142" s="23"/>
      <c r="B142" s="23"/>
      <c r="C142" s="7"/>
      <c r="D142" s="84">
        <v>0</v>
      </c>
      <c r="E142" s="84">
        <v>0</v>
      </c>
      <c r="F142" s="75">
        <f>D142*E142</f>
        <v>0</v>
      </c>
      <c r="G142" s="84">
        <v>221.68</v>
      </c>
      <c r="H142" s="75">
        <f>F142*G142</f>
        <v>0</v>
      </c>
    </row>
    <row r="143" spans="1:8" s="40" customFormat="1" ht="12.75" x14ac:dyDescent="0.25">
      <c r="A143" s="23"/>
      <c r="B143" s="23"/>
      <c r="C143" s="7"/>
      <c r="D143" s="132"/>
      <c r="E143" s="132"/>
      <c r="F143" s="130"/>
      <c r="G143" s="132"/>
      <c r="H143" s="130"/>
    </row>
    <row r="144" spans="1:8" s="10" customFormat="1" ht="12.75" x14ac:dyDescent="0.25">
      <c r="A144" s="23" t="s">
        <v>84</v>
      </c>
      <c r="B144" s="23" t="s">
        <v>23</v>
      </c>
      <c r="C144" s="9" t="s">
        <v>104</v>
      </c>
      <c r="D144" s="95"/>
      <c r="E144" s="95"/>
      <c r="F144" s="77"/>
      <c r="G144" s="95"/>
      <c r="H144" s="77"/>
    </row>
    <row r="145" spans="1:8" s="10" customFormat="1" ht="25.5" x14ac:dyDescent="0.25">
      <c r="A145" s="23"/>
      <c r="B145" s="23"/>
      <c r="C145" s="8" t="s">
        <v>225</v>
      </c>
      <c r="D145" s="95"/>
      <c r="E145" s="95"/>
      <c r="F145" s="77"/>
      <c r="G145" s="95"/>
      <c r="H145" s="77"/>
    </row>
    <row r="146" spans="1:8" s="40" customFormat="1" ht="12.75" x14ac:dyDescent="0.25">
      <c r="A146" s="23"/>
      <c r="B146" s="23"/>
      <c r="C146" s="9"/>
      <c r="D146" s="84">
        <v>0</v>
      </c>
      <c r="E146" s="84">
        <v>0</v>
      </c>
      <c r="F146" s="75">
        <f>D146*E146</f>
        <v>0</v>
      </c>
      <c r="G146" s="84">
        <v>250.8</v>
      </c>
      <c r="H146" s="75">
        <f>F146*G146</f>
        <v>0</v>
      </c>
    </row>
    <row r="147" spans="1:8" s="40" customFormat="1" ht="12.75" x14ac:dyDescent="0.25">
      <c r="A147" s="23"/>
      <c r="B147" s="23"/>
      <c r="C147" s="9"/>
      <c r="D147" s="132"/>
      <c r="E147" s="132"/>
      <c r="F147" s="130"/>
      <c r="G147" s="132"/>
      <c r="H147" s="130"/>
    </row>
    <row r="148" spans="1:8" s="10" customFormat="1" ht="12.75" x14ac:dyDescent="0.25">
      <c r="A148" s="23" t="s">
        <v>182</v>
      </c>
      <c r="B148" s="23" t="s">
        <v>23</v>
      </c>
      <c r="C148" s="9" t="s">
        <v>156</v>
      </c>
      <c r="D148" s="95"/>
      <c r="E148" s="95"/>
      <c r="F148" s="77"/>
      <c r="G148" s="95"/>
      <c r="H148" s="77"/>
    </row>
    <row r="149" spans="1:8" s="10" customFormat="1" ht="69.75" customHeight="1" x14ac:dyDescent="0.25">
      <c r="A149" s="23"/>
      <c r="B149" s="23"/>
      <c r="C149" s="8" t="s">
        <v>157</v>
      </c>
      <c r="D149" s="95"/>
      <c r="E149" s="95"/>
      <c r="F149" s="77"/>
      <c r="G149" s="95"/>
      <c r="H149" s="77"/>
    </row>
    <row r="150" spans="1:8" s="40" customFormat="1" ht="12.75" x14ac:dyDescent="0.25">
      <c r="A150" s="23"/>
      <c r="B150" s="23"/>
      <c r="C150" s="9"/>
      <c r="D150" s="84">
        <v>0</v>
      </c>
      <c r="E150" s="84">
        <v>0</v>
      </c>
      <c r="F150" s="75">
        <f>D150*E150</f>
        <v>0</v>
      </c>
      <c r="G150" s="84">
        <v>144.08000000000001</v>
      </c>
      <c r="H150" s="75">
        <f>F150*G150</f>
        <v>0</v>
      </c>
    </row>
    <row r="151" spans="1:8" s="40" customFormat="1" ht="12.75" x14ac:dyDescent="0.25">
      <c r="A151" s="23"/>
      <c r="B151" s="23"/>
      <c r="C151" s="9"/>
      <c r="D151" s="132"/>
      <c r="E151" s="132"/>
      <c r="F151" s="130"/>
      <c r="G151" s="132"/>
      <c r="H151" s="130"/>
    </row>
    <row r="152" spans="1:8" s="10" customFormat="1" ht="12.75" x14ac:dyDescent="0.25">
      <c r="A152" s="23" t="s">
        <v>241</v>
      </c>
      <c r="B152" s="23" t="s">
        <v>23</v>
      </c>
      <c r="C152" s="28" t="s">
        <v>158</v>
      </c>
      <c r="D152" s="95"/>
      <c r="E152" s="95"/>
      <c r="F152" s="77"/>
      <c r="G152" s="95"/>
      <c r="H152" s="77"/>
    </row>
    <row r="153" spans="1:8" s="10" customFormat="1" ht="70.5" customHeight="1" x14ac:dyDescent="0.25">
      <c r="A153" s="23"/>
      <c r="B153" s="23"/>
      <c r="C153" s="8" t="s">
        <v>159</v>
      </c>
      <c r="D153" s="95"/>
      <c r="E153" s="95"/>
      <c r="F153" s="77"/>
      <c r="G153" s="95"/>
      <c r="H153" s="77"/>
    </row>
    <row r="154" spans="1:8" s="40" customFormat="1" ht="12.75" x14ac:dyDescent="0.25">
      <c r="A154" s="23"/>
      <c r="B154" s="23"/>
      <c r="C154" s="9"/>
      <c r="D154" s="84">
        <v>0</v>
      </c>
      <c r="E154" s="84">
        <v>0</v>
      </c>
      <c r="F154" s="75">
        <f>D154*E154</f>
        <v>0</v>
      </c>
      <c r="G154" s="84">
        <v>283.02</v>
      </c>
      <c r="H154" s="75">
        <f>F154*G154</f>
        <v>0</v>
      </c>
    </row>
    <row r="155" spans="1:8" s="8" customFormat="1" ht="13.5" thickBot="1" x14ac:dyDescent="0.3">
      <c r="A155" s="22"/>
      <c r="B155" s="23"/>
      <c r="D155" s="91"/>
      <c r="E155" s="91"/>
      <c r="F155" s="74"/>
      <c r="G155" s="74" t="s">
        <v>69</v>
      </c>
      <c r="H155" s="74">
        <f>SUM(H133:H154)</f>
        <v>0</v>
      </c>
    </row>
    <row r="156" spans="1:8" s="40" customFormat="1" ht="12.75" x14ac:dyDescent="0.25">
      <c r="A156" s="23"/>
      <c r="B156" s="23"/>
      <c r="C156" s="9"/>
      <c r="D156" s="8"/>
      <c r="E156" s="8"/>
      <c r="F156" s="9"/>
      <c r="G156" s="8"/>
      <c r="H156" s="9"/>
    </row>
    <row r="157" spans="1:8" s="10" customFormat="1" ht="12.75" x14ac:dyDescent="0.25">
      <c r="A157" s="23"/>
      <c r="B157" s="23"/>
      <c r="C157" s="8"/>
      <c r="D157" s="8"/>
      <c r="E157" s="8"/>
      <c r="F157" s="9"/>
      <c r="G157" s="134"/>
      <c r="H157" s="9"/>
    </row>
    <row r="158" spans="1:8" s="10" customFormat="1" ht="15.75" x14ac:dyDescent="0.25">
      <c r="A158" s="15" t="s">
        <v>10</v>
      </c>
      <c r="B158" s="127" t="s">
        <v>29</v>
      </c>
      <c r="C158" s="127"/>
      <c r="D158" s="125"/>
      <c r="E158" s="125"/>
      <c r="F158" s="125"/>
      <c r="G158" s="125"/>
      <c r="H158" s="125"/>
    </row>
    <row r="159" spans="1:8" s="40" customFormat="1" ht="38.25" x14ac:dyDescent="0.25">
      <c r="A159" s="126" t="s">
        <v>2</v>
      </c>
      <c r="B159" s="126" t="s">
        <v>3</v>
      </c>
      <c r="C159" s="20" t="s">
        <v>4</v>
      </c>
      <c r="D159" s="33" t="s">
        <v>20</v>
      </c>
      <c r="E159" s="33"/>
      <c r="F159" s="34"/>
      <c r="G159" s="33" t="s">
        <v>5</v>
      </c>
      <c r="H159" s="34" t="s">
        <v>12</v>
      </c>
    </row>
    <row r="160" spans="1:8" s="40" customFormat="1" ht="12.75" x14ac:dyDescent="0.25">
      <c r="A160" s="23"/>
      <c r="B160" s="23"/>
      <c r="C160" s="23"/>
      <c r="D160" s="157"/>
      <c r="E160" s="157"/>
      <c r="F160" s="156"/>
      <c r="G160" s="157"/>
      <c r="H160" s="156"/>
    </row>
    <row r="161" spans="1:11" s="10" customFormat="1" ht="12.75" x14ac:dyDescent="0.25">
      <c r="A161" s="23" t="s">
        <v>52</v>
      </c>
      <c r="B161" s="23" t="s">
        <v>16</v>
      </c>
      <c r="C161" s="9" t="s">
        <v>66</v>
      </c>
      <c r="D161" s="95"/>
      <c r="E161" s="95"/>
      <c r="F161" s="77"/>
      <c r="G161" s="95"/>
      <c r="H161" s="77"/>
    </row>
    <row r="162" spans="1:11" s="10" customFormat="1" ht="31.5" customHeight="1" x14ac:dyDescent="0.25">
      <c r="A162" s="23"/>
      <c r="B162" s="23"/>
      <c r="C162" s="8" t="s">
        <v>162</v>
      </c>
      <c r="D162" s="95"/>
      <c r="E162" s="95"/>
      <c r="F162" s="77"/>
      <c r="G162" s="95"/>
      <c r="H162" s="77"/>
    </row>
    <row r="163" spans="1:11" s="10" customFormat="1" ht="12.75" x14ac:dyDescent="0.25">
      <c r="A163" s="23"/>
      <c r="B163" s="23"/>
      <c r="C163" s="8"/>
      <c r="D163" s="84">
        <v>0</v>
      </c>
      <c r="E163" s="84">
        <v>0</v>
      </c>
      <c r="F163" s="75">
        <f>D163*E163</f>
        <v>0</v>
      </c>
      <c r="G163" s="84">
        <v>30.5</v>
      </c>
      <c r="H163" s="75">
        <f>F163*G163</f>
        <v>0</v>
      </c>
    </row>
    <row r="164" spans="1:11" s="10" customFormat="1" ht="12.75" x14ac:dyDescent="0.25">
      <c r="A164" s="23"/>
      <c r="B164" s="23"/>
      <c r="C164" s="23"/>
      <c r="D164" s="157"/>
      <c r="E164" s="157"/>
      <c r="F164" s="156"/>
      <c r="G164" s="157"/>
      <c r="H164" s="156"/>
    </row>
    <row r="165" spans="1:11" s="10" customFormat="1" ht="12.75" x14ac:dyDescent="0.25">
      <c r="A165" s="23" t="s">
        <v>53</v>
      </c>
      <c r="B165" s="23" t="s">
        <v>217</v>
      </c>
      <c r="C165" s="9" t="s">
        <v>35</v>
      </c>
      <c r="D165" s="95"/>
      <c r="E165" s="95"/>
      <c r="F165" s="77"/>
      <c r="G165" s="95"/>
      <c r="H165" s="77"/>
      <c r="I165" s="161"/>
      <c r="J165" s="161"/>
      <c r="K165" s="160"/>
    </row>
    <row r="166" spans="1:11" s="10" customFormat="1" ht="109.5" customHeight="1" x14ac:dyDescent="0.3">
      <c r="A166" s="23"/>
      <c r="B166" s="23"/>
      <c r="C166" s="8" t="s">
        <v>163</v>
      </c>
      <c r="D166" s="95"/>
      <c r="E166" s="95"/>
      <c r="F166" s="77"/>
      <c r="G166" s="95"/>
      <c r="H166" s="77"/>
      <c r="K166" s="44"/>
    </row>
    <row r="167" spans="1:11" s="10" customFormat="1" ht="12.75" customHeight="1" x14ac:dyDescent="0.3">
      <c r="A167" s="23"/>
      <c r="B167" s="23"/>
      <c r="C167" s="64" t="s">
        <v>160</v>
      </c>
      <c r="D167" s="95">
        <v>0</v>
      </c>
      <c r="E167" s="95"/>
      <c r="F167" s="77"/>
      <c r="G167" s="95"/>
      <c r="H167" s="77"/>
      <c r="K167" s="44"/>
    </row>
    <row r="168" spans="1:11" s="10" customFormat="1" ht="12.75" customHeight="1" x14ac:dyDescent="0.3">
      <c r="A168" s="23"/>
      <c r="B168" s="23"/>
      <c r="C168" s="64" t="s">
        <v>248</v>
      </c>
      <c r="D168" s="95">
        <v>0</v>
      </c>
      <c r="E168" s="95"/>
      <c r="F168" s="77"/>
      <c r="G168" s="95"/>
      <c r="H168" s="77"/>
      <c r="K168" s="44"/>
    </row>
    <row r="169" spans="1:11" s="40" customFormat="1" ht="12.75" x14ac:dyDescent="0.2">
      <c r="A169" s="23"/>
      <c r="B169" s="23"/>
      <c r="C169" s="12"/>
      <c r="D169" s="84">
        <f>SUM(D167:D168)</f>
        <v>0</v>
      </c>
      <c r="E169" s="84">
        <v>0</v>
      </c>
      <c r="F169" s="75">
        <f>D169*E169</f>
        <v>0</v>
      </c>
      <c r="G169" s="84">
        <v>159.86000000000001</v>
      </c>
      <c r="H169" s="75">
        <f>F169*G169</f>
        <v>0</v>
      </c>
      <c r="I169" s="159"/>
      <c r="J169" s="159"/>
      <c r="K169" s="158"/>
    </row>
    <row r="170" spans="1:11" s="10" customFormat="1" ht="12.75" x14ac:dyDescent="0.2">
      <c r="A170" s="23"/>
      <c r="B170" s="23"/>
      <c r="C170" s="8"/>
      <c r="D170" s="95"/>
      <c r="E170" s="95"/>
      <c r="F170" s="77"/>
      <c r="G170" s="95"/>
      <c r="H170" s="77"/>
      <c r="I170" s="159"/>
      <c r="J170" s="159"/>
      <c r="K170" s="158"/>
    </row>
    <row r="171" spans="1:11" s="10" customFormat="1" ht="12.75" x14ac:dyDescent="0.25">
      <c r="A171" s="23" t="s">
        <v>54</v>
      </c>
      <c r="B171" s="23" t="s">
        <v>217</v>
      </c>
      <c r="C171" s="9" t="s">
        <v>75</v>
      </c>
      <c r="D171" s="157"/>
      <c r="E171" s="157"/>
      <c r="F171" s="156"/>
      <c r="G171" s="157"/>
      <c r="H171" s="156"/>
    </row>
    <row r="172" spans="1:11" s="10" customFormat="1" ht="84" customHeight="1" x14ac:dyDescent="0.25">
      <c r="A172" s="23"/>
      <c r="B172" s="23"/>
      <c r="C172" s="8" t="s">
        <v>164</v>
      </c>
      <c r="D172" s="95"/>
      <c r="E172" s="95"/>
      <c r="F172" s="77"/>
      <c r="G172" s="95"/>
      <c r="H172" s="77"/>
    </row>
    <row r="173" spans="1:11" s="10" customFormat="1" ht="12.75" customHeight="1" x14ac:dyDescent="0.25">
      <c r="A173" s="23"/>
      <c r="B173" s="23"/>
      <c r="C173" s="64" t="s">
        <v>165</v>
      </c>
      <c r="D173" s="95">
        <v>0</v>
      </c>
      <c r="E173" s="95"/>
      <c r="F173" s="77"/>
      <c r="G173" s="95"/>
      <c r="H173" s="77"/>
    </row>
    <row r="174" spans="1:11" s="10" customFormat="1" ht="12.75" customHeight="1" x14ac:dyDescent="0.25">
      <c r="A174" s="23"/>
      <c r="B174" s="23"/>
      <c r="C174" s="64" t="s">
        <v>166</v>
      </c>
      <c r="D174" s="95">
        <v>0</v>
      </c>
      <c r="E174" s="95"/>
      <c r="F174" s="77"/>
      <c r="G174" s="95"/>
      <c r="H174" s="77"/>
    </row>
    <row r="175" spans="1:11" s="10" customFormat="1" ht="12.75" customHeight="1" x14ac:dyDescent="0.25">
      <c r="A175" s="23"/>
      <c r="B175" s="23"/>
      <c r="C175" s="64" t="s">
        <v>169</v>
      </c>
      <c r="D175" s="95">
        <v>0</v>
      </c>
      <c r="E175" s="95"/>
      <c r="F175" s="77"/>
      <c r="G175" s="95"/>
      <c r="H175" s="77"/>
    </row>
    <row r="176" spans="1:11" s="10" customFormat="1" ht="12.75" customHeight="1" x14ac:dyDescent="0.25">
      <c r="A176" s="23"/>
      <c r="B176" s="23"/>
      <c r="C176" s="64" t="s">
        <v>167</v>
      </c>
      <c r="D176" s="95">
        <v>0</v>
      </c>
      <c r="E176" s="95"/>
      <c r="F176" s="77"/>
      <c r="G176" s="95"/>
      <c r="H176" s="77"/>
    </row>
    <row r="177" spans="1:8" s="10" customFormat="1" ht="12.75" customHeight="1" x14ac:dyDescent="0.25">
      <c r="A177" s="23"/>
      <c r="B177" s="23"/>
      <c r="C177" s="64" t="s">
        <v>220</v>
      </c>
      <c r="D177" s="95">
        <v>0</v>
      </c>
      <c r="E177" s="95"/>
      <c r="F177" s="77"/>
      <c r="G177" s="95"/>
      <c r="H177" s="77"/>
    </row>
    <row r="178" spans="1:8" s="10" customFormat="1" ht="12.75" customHeight="1" x14ac:dyDescent="0.25">
      <c r="A178" s="23"/>
      <c r="B178" s="23"/>
      <c r="C178" s="64" t="s">
        <v>219</v>
      </c>
      <c r="D178" s="95">
        <v>0</v>
      </c>
      <c r="E178" s="95"/>
      <c r="F178" s="77"/>
      <c r="G178" s="95"/>
      <c r="H178" s="77"/>
    </row>
    <row r="179" spans="1:8" s="10" customFormat="1" ht="12.75" customHeight="1" x14ac:dyDescent="0.25">
      <c r="A179" s="23"/>
      <c r="B179" s="23"/>
      <c r="C179" s="64" t="s">
        <v>168</v>
      </c>
      <c r="D179" s="95">
        <v>0</v>
      </c>
      <c r="E179" s="95"/>
      <c r="F179" s="77"/>
      <c r="G179" s="95"/>
      <c r="H179" s="77"/>
    </row>
    <row r="180" spans="1:8" s="40" customFormat="1" ht="12.75" x14ac:dyDescent="0.25">
      <c r="A180" s="23"/>
      <c r="B180" s="23"/>
      <c r="C180" s="12"/>
      <c r="D180" s="84">
        <f>SUM(D173:D179)</f>
        <v>0</v>
      </c>
      <c r="E180" s="84">
        <v>1</v>
      </c>
      <c r="F180" s="75">
        <f>D180*E180</f>
        <v>0</v>
      </c>
      <c r="G180" s="84">
        <v>137.09</v>
      </c>
      <c r="H180" s="75">
        <f>F180*G180</f>
        <v>0</v>
      </c>
    </row>
    <row r="181" spans="1:8" s="32" customFormat="1" ht="12" customHeight="1" thickBot="1" x14ac:dyDescent="0.3">
      <c r="A181" s="30"/>
      <c r="B181" s="30"/>
      <c r="C181" s="12"/>
      <c r="D181" s="104"/>
      <c r="E181" s="104"/>
      <c r="F181" s="105"/>
      <c r="G181" s="106" t="s">
        <v>69</v>
      </c>
      <c r="H181" s="105">
        <f>SUM(H160:H180)</f>
        <v>0</v>
      </c>
    </row>
    <row r="182" spans="1:8" s="17" customFormat="1" ht="18" customHeight="1" x14ac:dyDescent="0.25">
      <c r="A182" s="23"/>
      <c r="B182" s="23"/>
      <c r="C182" s="9"/>
      <c r="D182" s="8"/>
      <c r="E182" s="8"/>
      <c r="F182" s="9"/>
      <c r="G182" s="134"/>
      <c r="H182" s="9"/>
    </row>
    <row r="183" spans="1:8" s="32" customFormat="1" ht="15.75" customHeight="1" x14ac:dyDescent="0.25">
      <c r="A183" s="15" t="s">
        <v>11</v>
      </c>
      <c r="B183" s="127" t="s">
        <v>1</v>
      </c>
      <c r="C183" s="127"/>
      <c r="D183" s="125"/>
      <c r="E183" s="125"/>
      <c r="F183" s="125"/>
      <c r="G183" s="125"/>
      <c r="H183" s="125"/>
    </row>
    <row r="184" spans="1:8" s="10" customFormat="1" ht="38.25" x14ac:dyDescent="0.25">
      <c r="A184" s="126" t="s">
        <v>2</v>
      </c>
      <c r="B184" s="126" t="s">
        <v>3</v>
      </c>
      <c r="C184" s="20" t="s">
        <v>4</v>
      </c>
      <c r="D184" s="33" t="s">
        <v>20</v>
      </c>
      <c r="E184" s="33"/>
      <c r="F184" s="34"/>
      <c r="G184" s="33" t="s">
        <v>5</v>
      </c>
      <c r="H184" s="34" t="s">
        <v>12</v>
      </c>
    </row>
    <row r="185" spans="1:8" s="10" customFormat="1" ht="12.75" x14ac:dyDescent="0.25">
      <c r="A185" s="155"/>
      <c r="B185" s="155"/>
      <c r="C185" s="154"/>
      <c r="D185" s="153"/>
      <c r="E185" s="153"/>
      <c r="F185" s="152"/>
      <c r="G185" s="153"/>
      <c r="H185" s="152"/>
    </row>
    <row r="186" spans="1:8" s="8" customFormat="1" ht="12.75" x14ac:dyDescent="0.25">
      <c r="A186" s="155"/>
      <c r="B186" s="155"/>
      <c r="C186" s="154"/>
      <c r="D186" s="153"/>
      <c r="E186" s="153"/>
      <c r="F186" s="152"/>
      <c r="G186" s="153"/>
      <c r="H186" s="152"/>
    </row>
    <row r="187" spans="1:8" s="8" customFormat="1" ht="12.75" x14ac:dyDescent="0.25">
      <c r="A187" s="22"/>
      <c r="B187" s="150"/>
      <c r="C187" s="28" t="s">
        <v>79</v>
      </c>
      <c r="D187" s="148"/>
      <c r="E187" s="148"/>
      <c r="F187" s="147"/>
      <c r="G187" s="148"/>
      <c r="H187" s="147"/>
    </row>
    <row r="188" spans="1:8" s="8" customFormat="1" ht="25.5" x14ac:dyDescent="0.25">
      <c r="A188" s="22"/>
      <c r="B188" s="150"/>
      <c r="C188" s="6" t="s">
        <v>81</v>
      </c>
      <c r="D188" s="148"/>
      <c r="E188" s="148"/>
      <c r="F188" s="147"/>
      <c r="G188" s="148"/>
      <c r="H188" s="147"/>
    </row>
    <row r="189" spans="1:8" s="8" customFormat="1" ht="12.75" x14ac:dyDescent="0.25">
      <c r="A189" s="22"/>
      <c r="B189" s="150"/>
      <c r="C189" s="151"/>
      <c r="D189" s="148"/>
      <c r="E189" s="148"/>
      <c r="F189" s="147"/>
      <c r="G189" s="148"/>
      <c r="H189" s="147"/>
    </row>
    <row r="190" spans="1:8" s="8" customFormat="1" ht="12.75" x14ac:dyDescent="0.25">
      <c r="A190" s="150"/>
      <c r="B190" s="150"/>
      <c r="C190" s="149"/>
      <c r="D190" s="148"/>
      <c r="E190" s="148"/>
      <c r="F190" s="147"/>
      <c r="G190" s="148"/>
      <c r="H190" s="147"/>
    </row>
    <row r="191" spans="1:8" s="10" customFormat="1" ht="12.75" x14ac:dyDescent="0.25">
      <c r="A191" s="22" t="s">
        <v>43</v>
      </c>
      <c r="B191" s="22" t="s">
        <v>16</v>
      </c>
      <c r="C191" s="28" t="s">
        <v>172</v>
      </c>
      <c r="D191" s="141"/>
      <c r="E191" s="141"/>
      <c r="F191" s="141"/>
      <c r="G191" s="141"/>
      <c r="H191" s="141"/>
    </row>
    <row r="192" spans="1:8" s="10" customFormat="1" ht="45" customHeight="1" x14ac:dyDescent="0.3">
      <c r="A192" s="65"/>
      <c r="B192" s="66"/>
      <c r="C192" s="10" t="s">
        <v>171</v>
      </c>
      <c r="D192" s="112"/>
      <c r="E192" s="112"/>
      <c r="F192" s="80"/>
      <c r="G192" s="112"/>
      <c r="H192" s="80"/>
    </row>
    <row r="193" spans="1:8" s="10" customFormat="1" ht="12.75" x14ac:dyDescent="0.25">
      <c r="A193" s="146"/>
      <c r="B193" s="53"/>
      <c r="C193" s="11"/>
      <c r="D193" s="84">
        <v>0</v>
      </c>
      <c r="E193" s="84">
        <v>0</v>
      </c>
      <c r="F193" s="75">
        <f>D193*E193</f>
        <v>0</v>
      </c>
      <c r="G193" s="84">
        <v>12.39</v>
      </c>
      <c r="H193" s="75">
        <f>F193*G193</f>
        <v>0</v>
      </c>
    </row>
    <row r="194" spans="1:8" s="8" customFormat="1" ht="12.75" x14ac:dyDescent="0.25">
      <c r="A194" s="54"/>
      <c r="B194" s="54"/>
      <c r="C194" s="40"/>
      <c r="D194" s="132"/>
      <c r="E194" s="132"/>
      <c r="F194" s="130"/>
      <c r="G194" s="132"/>
      <c r="H194" s="130"/>
    </row>
    <row r="195" spans="1:8" s="10" customFormat="1" ht="12.75" x14ac:dyDescent="0.25">
      <c r="A195" s="22" t="s">
        <v>44</v>
      </c>
      <c r="B195" s="22" t="s">
        <v>16</v>
      </c>
      <c r="C195" s="28" t="s">
        <v>170</v>
      </c>
      <c r="D195" s="112"/>
      <c r="E195" s="112"/>
      <c r="F195" s="80"/>
      <c r="G195" s="112"/>
      <c r="H195" s="80"/>
    </row>
    <row r="196" spans="1:8" s="10" customFormat="1" ht="89.25" x14ac:dyDescent="0.25">
      <c r="A196" s="22"/>
      <c r="B196" s="22"/>
      <c r="C196" s="10" t="s">
        <v>80</v>
      </c>
      <c r="D196" s="112"/>
      <c r="E196" s="112"/>
      <c r="F196" s="80"/>
      <c r="G196" s="112"/>
      <c r="H196" s="80"/>
    </row>
    <row r="197" spans="1:8" s="10" customFormat="1" ht="12.75" x14ac:dyDescent="0.25">
      <c r="A197" s="146"/>
      <c r="B197" s="53"/>
      <c r="C197" s="11"/>
      <c r="D197" s="84">
        <v>0</v>
      </c>
      <c r="E197" s="84">
        <v>0</v>
      </c>
      <c r="F197" s="75">
        <f>D197*E197</f>
        <v>0</v>
      </c>
      <c r="G197" s="84">
        <v>218.8</v>
      </c>
      <c r="H197" s="75">
        <f>F197*G197</f>
        <v>0</v>
      </c>
    </row>
    <row r="198" spans="1:8" s="8" customFormat="1" ht="12.75" x14ac:dyDescent="0.25">
      <c r="A198" s="54"/>
      <c r="B198" s="54"/>
      <c r="C198" s="40"/>
      <c r="D198" s="132"/>
      <c r="E198" s="132"/>
      <c r="F198" s="130"/>
      <c r="G198" s="132"/>
      <c r="H198" s="130"/>
    </row>
    <row r="199" spans="1:8" s="8" customFormat="1" ht="12.75" x14ac:dyDescent="0.25">
      <c r="A199" s="22" t="s">
        <v>45</v>
      </c>
      <c r="B199" s="22" t="s">
        <v>23</v>
      </c>
      <c r="C199" s="28" t="s">
        <v>78</v>
      </c>
      <c r="D199" s="141"/>
      <c r="E199" s="141"/>
      <c r="F199" s="141"/>
      <c r="G199" s="141"/>
      <c r="H199" s="141"/>
    </row>
    <row r="200" spans="1:8" s="8" customFormat="1" ht="38.25" x14ac:dyDescent="0.3">
      <c r="A200" s="55"/>
      <c r="B200" s="56"/>
      <c r="C200" s="10" t="s">
        <v>180</v>
      </c>
      <c r="D200" s="112"/>
      <c r="E200" s="112"/>
      <c r="F200" s="80"/>
      <c r="G200" s="112"/>
      <c r="H200" s="80"/>
    </row>
    <row r="201" spans="1:8" s="8" customFormat="1" ht="12.75" x14ac:dyDescent="0.25">
      <c r="A201" s="140"/>
      <c r="B201" s="58"/>
      <c r="C201" s="7"/>
      <c r="D201" s="84">
        <v>16.170000000000002</v>
      </c>
      <c r="E201" s="84">
        <v>1</v>
      </c>
      <c r="F201" s="75">
        <f>D201*E201</f>
        <v>16.170000000000002</v>
      </c>
      <c r="G201" s="84">
        <v>22.86</v>
      </c>
      <c r="H201" s="75">
        <f>F201*G201</f>
        <v>369.64620000000002</v>
      </c>
    </row>
    <row r="202" spans="1:8" s="8" customFormat="1" ht="12.75" x14ac:dyDescent="0.2">
      <c r="A202" s="140"/>
      <c r="B202" s="58"/>
      <c r="C202" s="4"/>
      <c r="D202" s="145"/>
      <c r="E202" s="145"/>
      <c r="F202" s="143"/>
      <c r="G202" s="144"/>
      <c r="H202" s="143"/>
    </row>
    <row r="203" spans="1:8" s="8" customFormat="1" ht="12.75" x14ac:dyDescent="0.25">
      <c r="A203" s="22" t="s">
        <v>46</v>
      </c>
      <c r="B203" s="22" t="s">
        <v>16</v>
      </c>
      <c r="C203" s="28" t="s">
        <v>173</v>
      </c>
      <c r="D203" s="112"/>
      <c r="E203" s="112"/>
      <c r="F203" s="80"/>
      <c r="G203" s="112"/>
      <c r="H203" s="80"/>
    </row>
    <row r="204" spans="1:8" s="8" customFormat="1" ht="38.25" x14ac:dyDescent="0.25">
      <c r="A204" s="22"/>
      <c r="B204" s="22"/>
      <c r="C204" s="10" t="s">
        <v>176</v>
      </c>
      <c r="D204" s="112"/>
      <c r="E204" s="112"/>
      <c r="F204" s="80"/>
      <c r="G204" s="112"/>
      <c r="H204" s="80"/>
    </row>
    <row r="205" spans="1:8" s="8" customFormat="1" ht="12.75" x14ac:dyDescent="0.25">
      <c r="A205" s="22"/>
      <c r="B205" s="22"/>
      <c r="C205" s="10"/>
      <c r="D205" s="84">
        <v>2</v>
      </c>
      <c r="E205" s="84">
        <v>1</v>
      </c>
      <c r="F205" s="75">
        <f>D205*E205</f>
        <v>2</v>
      </c>
      <c r="G205" s="84">
        <v>46.3</v>
      </c>
      <c r="H205" s="75">
        <f>F205*G205</f>
        <v>92.6</v>
      </c>
    </row>
    <row r="206" spans="1:8" s="8" customFormat="1" ht="12.75" x14ac:dyDescent="0.2">
      <c r="A206" s="22"/>
      <c r="B206" s="22"/>
      <c r="C206" s="10"/>
      <c r="D206" s="145"/>
      <c r="E206" s="145"/>
      <c r="F206" s="143"/>
      <c r="G206" s="144"/>
      <c r="H206" s="143"/>
    </row>
    <row r="207" spans="1:8" s="8" customFormat="1" ht="12.75" x14ac:dyDescent="0.25">
      <c r="A207" s="22" t="s">
        <v>235</v>
      </c>
      <c r="B207" s="22" t="s">
        <v>16</v>
      </c>
      <c r="C207" s="28" t="s">
        <v>174</v>
      </c>
      <c r="D207" s="112"/>
      <c r="E207" s="112"/>
      <c r="F207" s="80"/>
      <c r="G207" s="112"/>
      <c r="H207" s="80"/>
    </row>
    <row r="208" spans="1:8" s="8" customFormat="1" ht="25.5" x14ac:dyDescent="0.25">
      <c r="A208" s="22"/>
      <c r="B208" s="22"/>
      <c r="C208" s="10" t="s">
        <v>175</v>
      </c>
      <c r="D208" s="112"/>
      <c r="E208" s="112"/>
      <c r="F208" s="80"/>
      <c r="G208" s="112"/>
      <c r="H208" s="80"/>
    </row>
    <row r="209" spans="1:8" s="8" customFormat="1" ht="12.75" x14ac:dyDescent="0.25">
      <c r="A209" s="22"/>
      <c r="B209" s="22"/>
      <c r="C209" s="10"/>
      <c r="D209" s="84">
        <v>2</v>
      </c>
      <c r="E209" s="84">
        <v>1</v>
      </c>
      <c r="F209" s="75">
        <f>D209*E209</f>
        <v>2</v>
      </c>
      <c r="G209" s="84">
        <v>48.3</v>
      </c>
      <c r="H209" s="75">
        <f>F209*G209</f>
        <v>96.6</v>
      </c>
    </row>
    <row r="210" spans="1:8" s="8" customFormat="1" ht="12.75" x14ac:dyDescent="0.2">
      <c r="A210" s="22"/>
      <c r="B210" s="22"/>
      <c r="C210" s="10"/>
      <c r="D210" s="145"/>
      <c r="E210" s="145"/>
      <c r="F210" s="143"/>
      <c r="G210" s="144"/>
      <c r="H210" s="143"/>
    </row>
    <row r="211" spans="1:8" s="8" customFormat="1" ht="12.75" x14ac:dyDescent="0.25">
      <c r="A211" s="22" t="s">
        <v>55</v>
      </c>
      <c r="B211" s="22" t="s">
        <v>16</v>
      </c>
      <c r="C211" s="28" t="s">
        <v>67</v>
      </c>
      <c r="D211" s="112"/>
      <c r="E211" s="112"/>
      <c r="F211" s="80"/>
      <c r="G211" s="112"/>
      <c r="H211" s="80"/>
    </row>
    <row r="212" spans="1:8" s="8" customFormat="1" ht="25.5" x14ac:dyDescent="0.25">
      <c r="A212" s="22"/>
      <c r="B212" s="22"/>
      <c r="C212" s="10" t="s">
        <v>68</v>
      </c>
      <c r="D212" s="112"/>
      <c r="E212" s="112"/>
      <c r="F212" s="80"/>
      <c r="G212" s="112"/>
      <c r="H212" s="80"/>
    </row>
    <row r="213" spans="1:8" s="8" customFormat="1" ht="12.75" x14ac:dyDescent="0.25">
      <c r="A213" s="22"/>
      <c r="B213" s="22"/>
      <c r="C213" s="10"/>
      <c r="D213" s="84">
        <v>8</v>
      </c>
      <c r="E213" s="84">
        <v>1</v>
      </c>
      <c r="F213" s="75">
        <f>D213*E213</f>
        <v>8</v>
      </c>
      <c r="G213" s="84">
        <v>205.1</v>
      </c>
      <c r="H213" s="75">
        <f>F213*G213</f>
        <v>1640.8</v>
      </c>
    </row>
    <row r="214" spans="1:8" s="8" customFormat="1" ht="12.75" x14ac:dyDescent="0.2">
      <c r="A214" s="22"/>
      <c r="B214" s="22"/>
      <c r="C214" s="10"/>
      <c r="D214" s="145"/>
      <c r="E214" s="145"/>
      <c r="F214" s="143"/>
      <c r="G214" s="144"/>
      <c r="H214" s="143"/>
    </row>
    <row r="215" spans="1:8" s="8" customFormat="1" ht="12.75" x14ac:dyDescent="0.25">
      <c r="A215" s="22" t="s">
        <v>236</v>
      </c>
      <c r="B215" s="22" t="s">
        <v>16</v>
      </c>
      <c r="C215" s="28" t="s">
        <v>178</v>
      </c>
      <c r="D215" s="112"/>
      <c r="E215" s="112"/>
      <c r="F215" s="80"/>
      <c r="G215" s="112"/>
      <c r="H215" s="80"/>
    </row>
    <row r="216" spans="1:8" s="8" customFormat="1" ht="25.5" x14ac:dyDescent="0.25">
      <c r="A216" s="22"/>
      <c r="B216" s="22"/>
      <c r="C216" s="10" t="s">
        <v>177</v>
      </c>
      <c r="D216" s="112"/>
      <c r="E216" s="112"/>
      <c r="F216" s="80"/>
      <c r="G216" s="112"/>
      <c r="H216" s="80"/>
    </row>
    <row r="217" spans="1:8" s="8" customFormat="1" ht="12.75" x14ac:dyDescent="0.25">
      <c r="A217" s="22"/>
      <c r="B217" s="22"/>
      <c r="C217" s="10"/>
      <c r="D217" s="84">
        <v>0</v>
      </c>
      <c r="E217" s="84">
        <v>1</v>
      </c>
      <c r="F217" s="75">
        <f>D217*E217</f>
        <v>0</v>
      </c>
      <c r="G217" s="84">
        <v>248.18</v>
      </c>
      <c r="H217" s="75">
        <f>F217*G217</f>
        <v>0</v>
      </c>
    </row>
    <row r="218" spans="1:8" s="8" customFormat="1" ht="12.75" x14ac:dyDescent="0.2">
      <c r="A218" s="22"/>
      <c r="B218" s="22"/>
      <c r="C218" s="10"/>
      <c r="D218" s="145"/>
      <c r="E218" s="145"/>
      <c r="F218" s="143"/>
      <c r="G218" s="144"/>
      <c r="H218" s="143"/>
    </row>
    <row r="219" spans="1:8" s="8" customFormat="1" ht="12.75" x14ac:dyDescent="0.25">
      <c r="A219" s="22" t="s">
        <v>237</v>
      </c>
      <c r="B219" s="22" t="s">
        <v>16</v>
      </c>
      <c r="C219" s="28" t="s">
        <v>179</v>
      </c>
      <c r="D219" s="112"/>
      <c r="E219" s="112"/>
      <c r="F219" s="80"/>
      <c r="G219" s="112"/>
      <c r="H219" s="80"/>
    </row>
    <row r="220" spans="1:8" s="8" customFormat="1" ht="63.75" x14ac:dyDescent="0.25">
      <c r="A220" s="22"/>
      <c r="B220" s="22"/>
      <c r="C220" s="10" t="s">
        <v>221</v>
      </c>
      <c r="D220" s="112"/>
      <c r="E220" s="112"/>
      <c r="F220" s="80"/>
      <c r="G220" s="112"/>
      <c r="H220" s="80"/>
    </row>
    <row r="221" spans="1:8" s="8" customFormat="1" ht="12.75" x14ac:dyDescent="0.25">
      <c r="A221" s="22"/>
      <c r="B221" s="22"/>
      <c r="C221" s="10"/>
      <c r="D221" s="84">
        <v>2</v>
      </c>
      <c r="E221" s="84">
        <v>1</v>
      </c>
      <c r="F221" s="75">
        <f>D221*E221</f>
        <v>2</v>
      </c>
      <c r="G221" s="84">
        <v>79.78</v>
      </c>
      <c r="H221" s="75">
        <f>F221*G221</f>
        <v>159.56</v>
      </c>
    </row>
    <row r="222" spans="1:8" s="8" customFormat="1" ht="12.75" x14ac:dyDescent="0.2">
      <c r="A222" s="22"/>
      <c r="B222" s="22"/>
      <c r="C222" s="10"/>
      <c r="D222" s="145"/>
      <c r="E222" s="145"/>
      <c r="F222" s="143"/>
      <c r="G222" s="144"/>
      <c r="H222" s="143"/>
    </row>
    <row r="223" spans="1:8" s="8" customFormat="1" ht="12.75" x14ac:dyDescent="0.25">
      <c r="A223" s="22" t="s">
        <v>238</v>
      </c>
      <c r="B223" s="22" t="s">
        <v>16</v>
      </c>
      <c r="C223" s="28" t="s">
        <v>76</v>
      </c>
      <c r="D223" s="141"/>
      <c r="E223" s="141"/>
      <c r="F223" s="141"/>
      <c r="G223" s="141"/>
      <c r="H223" s="141"/>
    </row>
    <row r="224" spans="1:8" s="10" customFormat="1" ht="54" customHeight="1" x14ac:dyDescent="0.3">
      <c r="A224" s="55"/>
      <c r="B224" s="56"/>
      <c r="C224" s="10" t="s">
        <v>77</v>
      </c>
      <c r="D224" s="112"/>
      <c r="E224" s="112"/>
      <c r="F224" s="80"/>
      <c r="G224" s="112"/>
      <c r="H224" s="80"/>
    </row>
    <row r="225" spans="1:8" s="10" customFormat="1" ht="12.75" x14ac:dyDescent="0.25">
      <c r="A225" s="140"/>
      <c r="B225" s="58"/>
      <c r="C225" s="7"/>
      <c r="D225" s="84">
        <v>0</v>
      </c>
      <c r="E225" s="84">
        <v>0</v>
      </c>
      <c r="F225" s="75">
        <f>D225*E225</f>
        <v>0</v>
      </c>
      <c r="G225" s="84">
        <v>64.2</v>
      </c>
      <c r="H225" s="75">
        <f>F225*G225</f>
        <v>0</v>
      </c>
    </row>
    <row r="226" spans="1:8" s="10" customFormat="1" ht="12.75" x14ac:dyDescent="0.25">
      <c r="A226" s="140"/>
      <c r="B226" s="58"/>
      <c r="C226" s="7"/>
      <c r="D226" s="132"/>
      <c r="E226" s="132"/>
      <c r="F226" s="130"/>
      <c r="G226" s="132"/>
      <c r="H226" s="130"/>
    </row>
    <row r="227" spans="1:8" s="10" customFormat="1" ht="12.75" x14ac:dyDescent="0.25">
      <c r="A227" s="22" t="s">
        <v>239</v>
      </c>
      <c r="B227" s="22" t="s">
        <v>16</v>
      </c>
      <c r="C227" s="28" t="s">
        <v>112</v>
      </c>
      <c r="D227" s="141"/>
      <c r="E227" s="141"/>
      <c r="F227" s="141"/>
      <c r="G227" s="141"/>
      <c r="H227" s="141"/>
    </row>
    <row r="228" spans="1:8" s="10" customFormat="1" ht="60" customHeight="1" x14ac:dyDescent="0.3">
      <c r="A228" s="65"/>
      <c r="B228" s="66"/>
      <c r="C228" s="10" t="s">
        <v>181</v>
      </c>
      <c r="D228" s="112"/>
      <c r="E228" s="112"/>
      <c r="F228" s="80"/>
      <c r="G228" s="112"/>
      <c r="H228" s="80"/>
    </row>
    <row r="229" spans="1:8" s="10" customFormat="1" ht="12.75" x14ac:dyDescent="0.25">
      <c r="A229" s="142"/>
      <c r="B229" s="68"/>
      <c r="C229" s="69"/>
      <c r="D229" s="114">
        <v>0</v>
      </c>
      <c r="E229" s="114">
        <v>0</v>
      </c>
      <c r="F229" s="78">
        <f>D229*E229</f>
        <v>0</v>
      </c>
      <c r="G229" s="114">
        <v>250.14</v>
      </c>
      <c r="H229" s="75">
        <f>F229*G229</f>
        <v>0</v>
      </c>
    </row>
    <row r="230" spans="1:8" s="10" customFormat="1" ht="12.75" x14ac:dyDescent="0.25">
      <c r="A230" s="140"/>
      <c r="B230" s="58"/>
      <c r="C230" s="12"/>
      <c r="D230" s="132"/>
      <c r="E230" s="132"/>
      <c r="F230" s="130"/>
      <c r="G230" s="132"/>
      <c r="H230" s="130"/>
    </row>
    <row r="231" spans="1:8" s="8" customFormat="1" ht="12.75" x14ac:dyDescent="0.25">
      <c r="A231" s="22" t="s">
        <v>240</v>
      </c>
      <c r="B231" s="22" t="s">
        <v>16</v>
      </c>
      <c r="C231" s="28" t="s">
        <v>222</v>
      </c>
      <c r="D231" s="141"/>
      <c r="E231" s="141"/>
      <c r="F231" s="141"/>
      <c r="G231" s="141"/>
      <c r="H231" s="141"/>
    </row>
    <row r="232" spans="1:8" s="10" customFormat="1" ht="31.5" customHeight="1" x14ac:dyDescent="0.3">
      <c r="A232" s="55"/>
      <c r="B232" s="56"/>
      <c r="C232" s="10" t="s">
        <v>197</v>
      </c>
      <c r="D232" s="112"/>
      <c r="E232" s="112"/>
      <c r="F232" s="80"/>
      <c r="G232" s="112"/>
      <c r="H232" s="80"/>
    </row>
    <row r="233" spans="1:8" s="10" customFormat="1" ht="12.75" x14ac:dyDescent="0.25">
      <c r="A233" s="140"/>
      <c r="B233" s="58"/>
      <c r="C233" s="7"/>
      <c r="D233" s="84">
        <v>0</v>
      </c>
      <c r="E233" s="84">
        <v>1</v>
      </c>
      <c r="F233" s="75">
        <f>D233*E233</f>
        <v>0</v>
      </c>
      <c r="G233" s="84">
        <v>282.99</v>
      </c>
      <c r="H233" s="75">
        <f>F233*G233</f>
        <v>0</v>
      </c>
    </row>
    <row r="234" spans="1:8" s="10" customFormat="1" ht="12.75" x14ac:dyDescent="0.25">
      <c r="A234" s="140"/>
      <c r="B234" s="58"/>
      <c r="C234" s="7"/>
      <c r="D234" s="84"/>
      <c r="E234" s="84"/>
      <c r="F234" s="75"/>
      <c r="G234" s="84"/>
      <c r="H234" s="75"/>
    </row>
    <row r="235" spans="1:8" s="8" customFormat="1" ht="12.75" x14ac:dyDescent="0.25">
      <c r="A235" s="22" t="s">
        <v>247</v>
      </c>
      <c r="B235" s="22" t="s">
        <v>16</v>
      </c>
      <c r="C235" s="28" t="s">
        <v>246</v>
      </c>
      <c r="D235" s="141"/>
      <c r="E235" s="141"/>
      <c r="F235" s="141"/>
      <c r="G235" s="141"/>
      <c r="H235" s="141"/>
    </row>
    <row r="236" spans="1:8" s="10" customFormat="1" ht="31.5" customHeight="1" x14ac:dyDescent="0.3">
      <c r="A236" s="55"/>
      <c r="B236" s="56"/>
      <c r="C236" s="10" t="s">
        <v>245</v>
      </c>
      <c r="D236" s="112"/>
      <c r="E236" s="112"/>
      <c r="F236" s="80"/>
      <c r="G236" s="112"/>
      <c r="H236" s="80"/>
    </row>
    <row r="237" spans="1:8" s="10" customFormat="1" ht="12.75" x14ac:dyDescent="0.25">
      <c r="A237" s="140"/>
      <c r="B237" s="58"/>
      <c r="C237" s="7"/>
      <c r="D237" s="84">
        <v>0</v>
      </c>
      <c r="E237" s="84">
        <v>1</v>
      </c>
      <c r="F237" s="75">
        <f>D237*E237</f>
        <v>0</v>
      </c>
      <c r="G237" s="84">
        <v>420</v>
      </c>
      <c r="H237" s="75">
        <f>F237*G237</f>
        <v>0</v>
      </c>
    </row>
    <row r="238" spans="1:8" s="10" customFormat="1" ht="12.75" x14ac:dyDescent="0.25">
      <c r="A238" s="140"/>
      <c r="B238" s="58"/>
      <c r="C238" s="7"/>
      <c r="D238" s="132"/>
      <c r="E238" s="132"/>
      <c r="F238" s="130"/>
      <c r="G238" s="132"/>
      <c r="H238" s="130"/>
    </row>
    <row r="239" spans="1:8" s="40" customFormat="1" ht="12.75" x14ac:dyDescent="0.25">
      <c r="A239" s="137" t="s">
        <v>244</v>
      </c>
      <c r="B239" s="137" t="s">
        <v>16</v>
      </c>
      <c r="C239" s="138" t="s">
        <v>243</v>
      </c>
      <c r="D239" s="139"/>
      <c r="E239" s="139"/>
      <c r="F239" s="138"/>
      <c r="G239" s="139"/>
      <c r="H239" s="138"/>
    </row>
    <row r="240" spans="1:8" s="40" customFormat="1" ht="25.5" x14ac:dyDescent="0.25">
      <c r="A240" s="137"/>
      <c r="B240" s="137"/>
      <c r="C240" s="8" t="s">
        <v>242</v>
      </c>
      <c r="D240" s="139"/>
      <c r="E240" s="139"/>
      <c r="F240" s="138"/>
      <c r="G240" s="139"/>
      <c r="H240" s="138"/>
    </row>
    <row r="241" spans="1:8" s="40" customFormat="1" ht="12.75" x14ac:dyDescent="0.25">
      <c r="A241" s="137"/>
      <c r="B241" s="137"/>
      <c r="C241" s="136"/>
      <c r="D241" s="84">
        <v>0</v>
      </c>
      <c r="E241" s="84">
        <v>0</v>
      </c>
      <c r="F241" s="75">
        <f>D241*E241</f>
        <v>0</v>
      </c>
      <c r="G241" s="135">
        <v>226.87</v>
      </c>
      <c r="H241" s="78">
        <f>F241*G241</f>
        <v>0</v>
      </c>
    </row>
    <row r="242" spans="1:8" s="8" customFormat="1" ht="13.5" thickBot="1" x14ac:dyDescent="0.3">
      <c r="A242" s="23"/>
      <c r="B242" s="23"/>
      <c r="C242" s="23"/>
      <c r="D242" s="115"/>
      <c r="E242" s="115"/>
      <c r="F242" s="76"/>
      <c r="G242" s="74" t="s">
        <v>69</v>
      </c>
      <c r="H242" s="76">
        <f>SUM(H186:H241)</f>
        <v>2359.2062000000001</v>
      </c>
    </row>
    <row r="243" spans="1:8" s="8" customFormat="1" ht="12.75" x14ac:dyDescent="0.25">
      <c r="A243" s="23"/>
      <c r="B243" s="23"/>
      <c r="C243" s="23"/>
      <c r="D243" s="23"/>
      <c r="E243" s="23"/>
      <c r="F243" s="133"/>
      <c r="G243" s="134"/>
      <c r="H243" s="133"/>
    </row>
    <row r="244" spans="1:8" s="17" customFormat="1" ht="15.75" customHeight="1" x14ac:dyDescent="0.25">
      <c r="A244" s="15" t="s">
        <v>31</v>
      </c>
      <c r="B244" s="127" t="s">
        <v>30</v>
      </c>
      <c r="C244" s="127"/>
      <c r="D244" s="125"/>
      <c r="E244" s="125"/>
      <c r="F244" s="125"/>
      <c r="G244" s="125"/>
      <c r="H244" s="125"/>
    </row>
    <row r="245" spans="1:8" s="32" customFormat="1" ht="38.25" customHeight="1" x14ac:dyDescent="0.25">
      <c r="A245" s="126" t="s">
        <v>2</v>
      </c>
      <c r="B245" s="126" t="s">
        <v>3</v>
      </c>
      <c r="C245" s="20" t="s">
        <v>4</v>
      </c>
      <c r="D245" s="33" t="s">
        <v>20</v>
      </c>
      <c r="E245" s="33"/>
      <c r="F245" s="34"/>
      <c r="G245" s="33" t="s">
        <v>5</v>
      </c>
      <c r="H245" s="34" t="s">
        <v>12</v>
      </c>
    </row>
    <row r="246" spans="1:8" s="8" customFormat="1" ht="12.75" x14ac:dyDescent="0.25">
      <c r="A246" s="22" t="s">
        <v>183</v>
      </c>
      <c r="B246" s="22" t="s">
        <v>16</v>
      </c>
      <c r="C246" s="28" t="s">
        <v>33</v>
      </c>
      <c r="D246" s="112"/>
      <c r="E246" s="112"/>
      <c r="F246" s="80"/>
      <c r="G246" s="112"/>
      <c r="H246" s="80"/>
    </row>
    <row r="247" spans="1:8" s="8" customFormat="1" ht="51" x14ac:dyDescent="0.25">
      <c r="A247" s="22"/>
      <c r="B247" s="22"/>
      <c r="C247" s="10" t="s">
        <v>198</v>
      </c>
      <c r="D247" s="112"/>
      <c r="E247" s="112"/>
      <c r="F247" s="80"/>
      <c r="G247" s="112"/>
      <c r="H247" s="80"/>
    </row>
    <row r="248" spans="1:8" s="8" customFormat="1" ht="12.75" x14ac:dyDescent="0.25">
      <c r="A248" s="23"/>
      <c r="B248" s="23"/>
      <c r="C248" s="7"/>
      <c r="D248" s="114">
        <v>0</v>
      </c>
      <c r="E248" s="114">
        <v>1</v>
      </c>
      <c r="F248" s="78">
        <f>D248*E248</f>
        <v>0</v>
      </c>
      <c r="G248" s="114">
        <v>507.77</v>
      </c>
      <c r="H248" s="78">
        <f>F248*G248</f>
        <v>0</v>
      </c>
    </row>
    <row r="249" spans="1:8" s="8" customFormat="1" ht="12.75" x14ac:dyDescent="0.2">
      <c r="A249" s="23"/>
      <c r="B249" s="23"/>
      <c r="D249" s="132"/>
      <c r="E249" s="132"/>
      <c r="F249" s="130"/>
      <c r="G249" s="131"/>
      <c r="H249" s="130"/>
    </row>
    <row r="250" spans="1:8" s="8" customFormat="1" ht="12.75" x14ac:dyDescent="0.25">
      <c r="A250" s="23" t="s">
        <v>184</v>
      </c>
      <c r="B250" s="23" t="s">
        <v>16</v>
      </c>
      <c r="C250" s="9" t="s">
        <v>71</v>
      </c>
      <c r="D250" s="95"/>
      <c r="E250" s="95"/>
      <c r="F250" s="77"/>
      <c r="G250" s="95"/>
      <c r="H250" s="77"/>
    </row>
    <row r="251" spans="1:8" s="8" customFormat="1" ht="25.5" x14ac:dyDescent="0.25">
      <c r="A251" s="23"/>
      <c r="B251" s="23"/>
      <c r="C251" s="8" t="s">
        <v>199</v>
      </c>
      <c r="D251" s="95"/>
      <c r="E251" s="95"/>
      <c r="F251" s="77"/>
      <c r="G251" s="95"/>
      <c r="H251" s="77"/>
    </row>
    <row r="252" spans="1:8" s="8" customFormat="1" ht="12.75" x14ac:dyDescent="0.25">
      <c r="A252" s="23"/>
      <c r="B252" s="23"/>
      <c r="C252" s="7"/>
      <c r="D252" s="114">
        <v>0</v>
      </c>
      <c r="E252" s="114">
        <v>1</v>
      </c>
      <c r="F252" s="78">
        <f>D252*E252</f>
        <v>0</v>
      </c>
      <c r="G252" s="114">
        <v>56.14</v>
      </c>
      <c r="H252" s="78">
        <f>F252*G252</f>
        <v>0</v>
      </c>
    </row>
    <row r="253" spans="1:8" s="8" customFormat="1" ht="12.75" x14ac:dyDescent="0.25">
      <c r="A253" s="23"/>
      <c r="B253" s="23"/>
      <c r="D253" s="95"/>
      <c r="E253" s="95"/>
      <c r="F253" s="77"/>
      <c r="G253" s="95"/>
      <c r="H253" s="77"/>
    </row>
    <row r="254" spans="1:8" s="8" customFormat="1" ht="12.75" x14ac:dyDescent="0.25">
      <c r="A254" s="23" t="s">
        <v>185</v>
      </c>
      <c r="B254" s="23" t="s">
        <v>16</v>
      </c>
      <c r="C254" s="9" t="s">
        <v>34</v>
      </c>
      <c r="D254" s="95"/>
      <c r="E254" s="95"/>
      <c r="F254" s="77"/>
      <c r="G254" s="95"/>
      <c r="H254" s="77"/>
    </row>
    <row r="255" spans="1:8" s="8" customFormat="1" ht="76.5" x14ac:dyDescent="0.25">
      <c r="A255" s="23"/>
      <c r="B255" s="23"/>
      <c r="C255" s="8" t="s">
        <v>200</v>
      </c>
      <c r="D255" s="95"/>
      <c r="E255" s="95"/>
      <c r="F255" s="77"/>
      <c r="G255" s="95"/>
      <c r="H255" s="77"/>
    </row>
    <row r="256" spans="1:8" s="8" customFormat="1" ht="12.75" x14ac:dyDescent="0.25">
      <c r="A256" s="23"/>
      <c r="B256" s="23"/>
      <c r="C256" s="7"/>
      <c r="D256" s="114">
        <v>0</v>
      </c>
      <c r="E256" s="114">
        <v>1</v>
      </c>
      <c r="F256" s="78">
        <f>D256*E256</f>
        <v>0</v>
      </c>
      <c r="G256" s="114">
        <v>417.51</v>
      </c>
      <c r="H256" s="78">
        <f>F256*G256</f>
        <v>0</v>
      </c>
    </row>
    <row r="257" spans="1:8" s="8" customFormat="1" ht="12.75" x14ac:dyDescent="0.25">
      <c r="A257" s="23"/>
      <c r="B257" s="23"/>
      <c r="D257" s="95"/>
      <c r="E257" s="95"/>
      <c r="F257" s="77"/>
      <c r="G257" s="95"/>
      <c r="H257" s="77"/>
    </row>
    <row r="258" spans="1:8" s="8" customFormat="1" ht="12.75" x14ac:dyDescent="0.25">
      <c r="A258" s="23" t="s">
        <v>186</v>
      </c>
      <c r="B258" s="23" t="s">
        <v>16</v>
      </c>
      <c r="C258" s="9" t="s">
        <v>201</v>
      </c>
      <c r="D258" s="95"/>
      <c r="E258" s="95"/>
      <c r="F258" s="77"/>
      <c r="G258" s="95"/>
      <c r="H258" s="77"/>
    </row>
    <row r="259" spans="1:8" s="8" customFormat="1" ht="63.75" x14ac:dyDescent="0.25">
      <c r="A259" s="23"/>
      <c r="B259" s="23"/>
      <c r="C259" s="8" t="s">
        <v>203</v>
      </c>
      <c r="D259" s="95"/>
      <c r="E259" s="95"/>
      <c r="F259" s="77"/>
      <c r="G259" s="95"/>
      <c r="H259" s="77"/>
    </row>
    <row r="260" spans="1:8" s="8" customFormat="1" ht="12.75" x14ac:dyDescent="0.25">
      <c r="A260" s="23"/>
      <c r="B260" s="23"/>
      <c r="C260" s="7"/>
      <c r="D260" s="114">
        <v>0</v>
      </c>
      <c r="E260" s="114">
        <v>1</v>
      </c>
      <c r="F260" s="78">
        <f>D260*E260</f>
        <v>0</v>
      </c>
      <c r="G260" s="114">
        <v>396.09</v>
      </c>
      <c r="H260" s="78">
        <f>F260*G260</f>
        <v>0</v>
      </c>
    </row>
    <row r="261" spans="1:8" s="8" customFormat="1" ht="12.75" x14ac:dyDescent="0.25">
      <c r="A261" s="23"/>
      <c r="B261" s="23"/>
      <c r="D261" s="95"/>
      <c r="E261" s="95"/>
      <c r="F261" s="77"/>
      <c r="G261" s="95"/>
      <c r="H261" s="77"/>
    </row>
    <row r="262" spans="1:8" s="8" customFormat="1" ht="12.75" x14ac:dyDescent="0.25">
      <c r="A262" s="22" t="s">
        <v>187</v>
      </c>
      <c r="B262" s="22" t="s">
        <v>16</v>
      </c>
      <c r="C262" s="28" t="s">
        <v>100</v>
      </c>
      <c r="D262" s="112"/>
      <c r="E262" s="112"/>
      <c r="F262" s="80"/>
      <c r="G262" s="112"/>
      <c r="H262" s="80"/>
    </row>
    <row r="263" spans="1:8" s="8" customFormat="1" ht="38.25" x14ac:dyDescent="0.25">
      <c r="A263" s="10"/>
      <c r="B263" s="22"/>
      <c r="C263" s="10" t="s">
        <v>202</v>
      </c>
      <c r="D263" s="112"/>
      <c r="E263" s="112"/>
      <c r="F263" s="80"/>
      <c r="G263" s="112"/>
      <c r="H263" s="80"/>
    </row>
    <row r="264" spans="1:8" s="8" customFormat="1" ht="12.75" x14ac:dyDescent="0.25">
      <c r="A264" s="22"/>
      <c r="B264" s="22"/>
      <c r="C264" s="7"/>
      <c r="D264" s="114">
        <v>0</v>
      </c>
      <c r="E264" s="114">
        <v>0</v>
      </c>
      <c r="F264" s="78">
        <f>D264*E264</f>
        <v>0</v>
      </c>
      <c r="G264" s="114">
        <v>47.37</v>
      </c>
      <c r="H264" s="78">
        <f>F264*G264</f>
        <v>0</v>
      </c>
    </row>
    <row r="265" spans="1:8" s="8" customFormat="1" ht="12.75" x14ac:dyDescent="0.25">
      <c r="A265" s="22"/>
      <c r="B265" s="22"/>
      <c r="C265" s="10"/>
      <c r="D265" s="132"/>
      <c r="E265" s="132"/>
      <c r="F265" s="130"/>
      <c r="G265" s="132"/>
      <c r="H265" s="130"/>
    </row>
    <row r="266" spans="1:8" s="8" customFormat="1" ht="12.75" x14ac:dyDescent="0.25">
      <c r="A266" s="22" t="s">
        <v>188</v>
      </c>
      <c r="B266" s="22" t="s">
        <v>16</v>
      </c>
      <c r="C266" s="9" t="s">
        <v>101</v>
      </c>
      <c r="D266" s="112"/>
      <c r="E266" s="112"/>
      <c r="F266" s="80"/>
      <c r="G266" s="112"/>
      <c r="H266" s="80"/>
    </row>
    <row r="267" spans="1:8" s="10" customFormat="1" ht="63.75" x14ac:dyDescent="0.25">
      <c r="B267" s="22"/>
      <c r="C267" s="8" t="s">
        <v>102</v>
      </c>
      <c r="D267" s="112"/>
      <c r="E267" s="112"/>
      <c r="F267" s="80"/>
      <c r="G267" s="112"/>
      <c r="H267" s="80"/>
    </row>
    <row r="268" spans="1:8" s="10" customFormat="1" ht="12.75" x14ac:dyDescent="0.25">
      <c r="A268" s="22"/>
      <c r="B268" s="22"/>
      <c r="C268" s="7"/>
      <c r="D268" s="114">
        <v>0</v>
      </c>
      <c r="E268" s="114">
        <v>0</v>
      </c>
      <c r="F268" s="78">
        <f>D268*E268</f>
        <v>0</v>
      </c>
      <c r="G268" s="114">
        <v>303.85000000000002</v>
      </c>
      <c r="H268" s="78">
        <f>F268*G268</f>
        <v>0</v>
      </c>
    </row>
    <row r="269" spans="1:8" s="10" customFormat="1" ht="12.75" x14ac:dyDescent="0.25">
      <c r="A269" s="22"/>
      <c r="B269" s="22"/>
      <c r="C269" s="7"/>
      <c r="D269" s="114"/>
      <c r="E269" s="114"/>
      <c r="F269" s="78"/>
      <c r="G269" s="114"/>
      <c r="H269" s="78"/>
    </row>
    <row r="270" spans="1:8" s="40" customFormat="1" ht="13.5" thickBot="1" x14ac:dyDescent="0.3">
      <c r="A270" s="23"/>
      <c r="B270" s="23"/>
      <c r="C270" s="8"/>
      <c r="D270" s="91"/>
      <c r="E270" s="91"/>
      <c r="F270" s="74"/>
      <c r="G270" s="74" t="s">
        <v>69</v>
      </c>
      <c r="H270" s="74">
        <f>SUM(H246:H269)</f>
        <v>0</v>
      </c>
    </row>
    <row r="271" spans="1:8" s="40" customFormat="1" ht="12.75" x14ac:dyDescent="0.25">
      <c r="A271" s="23"/>
      <c r="B271" s="23"/>
      <c r="C271" s="8"/>
      <c r="D271" s="132"/>
      <c r="E271" s="132"/>
      <c r="F271" s="130"/>
      <c r="G271" s="130"/>
      <c r="H271" s="130"/>
    </row>
    <row r="272" spans="1:8" ht="15.75" customHeight="1" x14ac:dyDescent="0.3">
      <c r="A272" s="15" t="s">
        <v>97</v>
      </c>
      <c r="B272" s="127" t="s">
        <v>37</v>
      </c>
      <c r="C272" s="127"/>
      <c r="D272" s="125"/>
      <c r="E272" s="125"/>
      <c r="F272" s="125"/>
      <c r="G272" s="125"/>
      <c r="H272" s="125"/>
    </row>
    <row r="273" spans="1:8" ht="38.25" x14ac:dyDescent="0.3">
      <c r="A273" s="126" t="s">
        <v>2</v>
      </c>
      <c r="B273" s="126" t="s">
        <v>3</v>
      </c>
      <c r="C273" s="20" t="s">
        <v>4</v>
      </c>
      <c r="D273" s="33" t="s">
        <v>20</v>
      </c>
      <c r="E273" s="33"/>
      <c r="F273" s="34"/>
      <c r="G273" s="33" t="s">
        <v>5</v>
      </c>
      <c r="H273" s="34" t="s">
        <v>12</v>
      </c>
    </row>
    <row r="274" spans="1:8" s="17" customFormat="1" ht="13.5" customHeight="1" x14ac:dyDescent="0.25">
      <c r="A274" s="23" t="s">
        <v>189</v>
      </c>
      <c r="B274" s="23" t="s">
        <v>16</v>
      </c>
      <c r="C274" s="9" t="s">
        <v>38</v>
      </c>
      <c r="D274" s="95"/>
      <c r="E274" s="95"/>
      <c r="F274" s="77"/>
      <c r="G274" s="95"/>
      <c r="H274" s="77"/>
    </row>
    <row r="275" spans="1:8" s="32" customFormat="1" ht="38.25" x14ac:dyDescent="0.25">
      <c r="A275" s="23"/>
      <c r="B275" s="23"/>
      <c r="C275" s="8" t="s">
        <v>204</v>
      </c>
      <c r="D275" s="95"/>
      <c r="E275" s="95"/>
      <c r="F275" s="77"/>
      <c r="G275" s="95"/>
      <c r="H275" s="77"/>
    </row>
    <row r="276" spans="1:8" s="8" customFormat="1" ht="13.5" customHeight="1" x14ac:dyDescent="0.25">
      <c r="A276" s="23"/>
      <c r="B276" s="23"/>
      <c r="C276" s="9"/>
      <c r="D276" s="114">
        <v>0</v>
      </c>
      <c r="E276" s="114">
        <v>0</v>
      </c>
      <c r="F276" s="78">
        <f>D276*E276</f>
        <v>0</v>
      </c>
      <c r="G276" s="114">
        <v>204.71</v>
      </c>
      <c r="H276" s="78">
        <f>F276*G276</f>
        <v>0</v>
      </c>
    </row>
    <row r="277" spans="1:8" s="8" customFormat="1" ht="13.5" customHeight="1" x14ac:dyDescent="0.25">
      <c r="A277" s="23"/>
      <c r="B277" s="23"/>
      <c r="D277" s="95"/>
      <c r="E277" s="95"/>
      <c r="F277" s="77"/>
      <c r="G277" s="95"/>
      <c r="H277" s="77"/>
    </row>
    <row r="278" spans="1:8" s="8" customFormat="1" ht="13.5" customHeight="1" x14ac:dyDescent="0.25">
      <c r="A278" s="23" t="s">
        <v>190</v>
      </c>
      <c r="B278" s="23" t="s">
        <v>16</v>
      </c>
      <c r="C278" s="9" t="s">
        <v>39</v>
      </c>
      <c r="D278" s="95"/>
      <c r="E278" s="95"/>
      <c r="F278" s="77"/>
      <c r="G278" s="95"/>
      <c r="H278" s="77"/>
    </row>
    <row r="279" spans="1:8" s="8" customFormat="1" ht="38.25" x14ac:dyDescent="0.25">
      <c r="A279" s="23"/>
      <c r="B279" s="23"/>
      <c r="C279" s="8" t="s">
        <v>205</v>
      </c>
      <c r="D279" s="95"/>
      <c r="E279" s="95"/>
      <c r="F279" s="77"/>
      <c r="G279" s="95"/>
      <c r="H279" s="77"/>
    </row>
    <row r="280" spans="1:8" s="8" customFormat="1" ht="13.5" customHeight="1" x14ac:dyDescent="0.25">
      <c r="A280" s="23"/>
      <c r="B280" s="23"/>
      <c r="C280" s="9"/>
      <c r="D280" s="114">
        <v>0</v>
      </c>
      <c r="E280" s="114">
        <v>0</v>
      </c>
      <c r="F280" s="78">
        <f>D280*E280</f>
        <v>0</v>
      </c>
      <c r="G280" s="114">
        <v>51.19</v>
      </c>
      <c r="H280" s="78">
        <f>F280*G280</f>
        <v>0</v>
      </c>
    </row>
    <row r="281" spans="1:8" s="8" customFormat="1" ht="13.5" customHeight="1" x14ac:dyDescent="0.25">
      <c r="A281" s="23"/>
      <c r="B281" s="23"/>
      <c r="D281" s="95"/>
      <c r="E281" s="95"/>
      <c r="F281" s="77"/>
      <c r="G281" s="95"/>
      <c r="H281" s="77"/>
    </row>
    <row r="282" spans="1:8" s="8" customFormat="1" ht="13.5" customHeight="1" x14ac:dyDescent="0.25">
      <c r="A282" s="23" t="s">
        <v>191</v>
      </c>
      <c r="B282" s="23" t="s">
        <v>16</v>
      </c>
      <c r="C282" s="9" t="s">
        <v>40</v>
      </c>
      <c r="D282" s="95"/>
      <c r="E282" s="95"/>
      <c r="F282" s="77"/>
      <c r="G282" s="95"/>
      <c r="H282" s="77"/>
    </row>
    <row r="283" spans="1:8" ht="51" x14ac:dyDescent="0.3">
      <c r="A283" s="23"/>
      <c r="B283" s="23"/>
      <c r="C283" s="8" t="s">
        <v>206</v>
      </c>
      <c r="D283" s="95"/>
      <c r="E283" s="95"/>
      <c r="F283" s="77"/>
      <c r="G283" s="95"/>
      <c r="H283" s="77"/>
    </row>
    <row r="284" spans="1:8" ht="13.5" customHeight="1" x14ac:dyDescent="0.3">
      <c r="A284" s="23"/>
      <c r="B284" s="23"/>
      <c r="C284" s="9"/>
      <c r="D284" s="114">
        <v>0</v>
      </c>
      <c r="E284" s="114">
        <v>0</v>
      </c>
      <c r="F284" s="78">
        <f>D284*E284</f>
        <v>0</v>
      </c>
      <c r="G284" s="114">
        <v>72.19</v>
      </c>
      <c r="H284" s="78">
        <f>F284*G284</f>
        <v>0</v>
      </c>
    </row>
    <row r="285" spans="1:8" ht="13.5" customHeight="1" x14ac:dyDescent="0.3">
      <c r="A285" s="23"/>
      <c r="B285" s="23"/>
      <c r="C285" s="8"/>
      <c r="D285" s="95"/>
      <c r="E285" s="95"/>
      <c r="F285" s="77"/>
      <c r="G285" s="95"/>
      <c r="H285" s="77"/>
    </row>
    <row r="286" spans="1:8" ht="13.5" customHeight="1" x14ac:dyDescent="0.3">
      <c r="A286" s="23" t="s">
        <v>192</v>
      </c>
      <c r="B286" s="23" t="s">
        <v>16</v>
      </c>
      <c r="C286" s="9" t="s">
        <v>41</v>
      </c>
      <c r="D286" s="95"/>
      <c r="E286" s="95"/>
      <c r="F286" s="77"/>
      <c r="G286" s="95"/>
      <c r="H286" s="77"/>
    </row>
    <row r="287" spans="1:8" ht="25.5" x14ac:dyDescent="0.3">
      <c r="A287" s="23"/>
      <c r="B287" s="23"/>
      <c r="C287" s="8" t="s">
        <v>207</v>
      </c>
      <c r="D287" s="95"/>
      <c r="E287" s="95"/>
      <c r="F287" s="77"/>
      <c r="G287" s="95"/>
      <c r="H287" s="77"/>
    </row>
    <row r="288" spans="1:8" ht="13.5" customHeight="1" x14ac:dyDescent="0.3">
      <c r="A288" s="23"/>
      <c r="B288" s="23"/>
      <c r="C288" s="9"/>
      <c r="D288" s="114">
        <v>0</v>
      </c>
      <c r="E288" s="114">
        <v>0</v>
      </c>
      <c r="F288" s="78">
        <f>D288*E288</f>
        <v>0</v>
      </c>
      <c r="G288" s="114">
        <v>23.32</v>
      </c>
      <c r="H288" s="78">
        <f>F288*G288</f>
        <v>0</v>
      </c>
    </row>
    <row r="289" spans="1:8" ht="13.5" customHeight="1" x14ac:dyDescent="0.3">
      <c r="A289" s="23"/>
      <c r="B289" s="23"/>
      <c r="C289" s="8"/>
      <c r="D289" s="95"/>
      <c r="E289" s="95"/>
      <c r="F289" s="77"/>
      <c r="G289" s="95"/>
      <c r="H289" s="77"/>
    </row>
    <row r="290" spans="1:8" ht="13.5" customHeight="1" x14ac:dyDescent="0.3">
      <c r="A290" s="23" t="s">
        <v>193</v>
      </c>
      <c r="B290" s="23" t="s">
        <v>16</v>
      </c>
      <c r="C290" s="9" t="s">
        <v>36</v>
      </c>
      <c r="D290" s="95"/>
      <c r="E290" s="95"/>
      <c r="F290" s="77"/>
      <c r="G290" s="95"/>
      <c r="H290" s="77"/>
    </row>
    <row r="291" spans="1:8" ht="25.5" x14ac:dyDescent="0.3">
      <c r="A291" s="23"/>
      <c r="B291" s="23"/>
      <c r="C291" s="8" t="s">
        <v>208</v>
      </c>
      <c r="D291" s="95"/>
      <c r="E291" s="95"/>
      <c r="F291" s="77"/>
      <c r="G291" s="95"/>
      <c r="H291" s="77"/>
    </row>
    <row r="292" spans="1:8" ht="13.5" customHeight="1" x14ac:dyDescent="0.3">
      <c r="A292" s="23"/>
      <c r="B292" s="23"/>
      <c r="C292" s="8"/>
      <c r="D292" s="114">
        <v>0</v>
      </c>
      <c r="E292" s="114">
        <v>0</v>
      </c>
      <c r="F292" s="78">
        <f>D292*E292</f>
        <v>0</v>
      </c>
      <c r="G292" s="114">
        <v>69.599999999999994</v>
      </c>
      <c r="H292" s="78">
        <f>F292*G292</f>
        <v>0</v>
      </c>
    </row>
    <row r="293" spans="1:8" ht="13.5" customHeight="1" x14ac:dyDescent="0.3">
      <c r="A293" s="23"/>
      <c r="B293" s="23"/>
      <c r="C293" s="8"/>
      <c r="D293" s="95"/>
      <c r="E293" s="95"/>
      <c r="F293" s="77"/>
      <c r="G293" s="95"/>
      <c r="H293" s="77"/>
    </row>
    <row r="294" spans="1:8" ht="13.5" customHeight="1" x14ac:dyDescent="0.3">
      <c r="A294" s="23" t="s">
        <v>194</v>
      </c>
      <c r="B294" s="23" t="s">
        <v>16</v>
      </c>
      <c r="C294" s="9" t="s">
        <v>42</v>
      </c>
      <c r="D294" s="95"/>
      <c r="E294" s="95"/>
      <c r="F294" s="77"/>
      <c r="G294" s="95"/>
      <c r="H294" s="77"/>
    </row>
    <row r="295" spans="1:8" ht="28.5" customHeight="1" x14ac:dyDescent="0.3">
      <c r="A295" s="23"/>
      <c r="B295" s="23"/>
      <c r="C295" s="8" t="s">
        <v>209</v>
      </c>
      <c r="D295" s="95"/>
      <c r="E295" s="95"/>
      <c r="F295" s="77"/>
      <c r="G295" s="95"/>
      <c r="H295" s="77"/>
    </row>
    <row r="296" spans="1:8" ht="13.5" customHeight="1" x14ac:dyDescent="0.3">
      <c r="A296" s="23"/>
      <c r="B296" s="23"/>
      <c r="C296" s="9"/>
      <c r="D296" s="114">
        <v>0</v>
      </c>
      <c r="E296" s="114">
        <v>0</v>
      </c>
      <c r="F296" s="78">
        <f>D296*E296</f>
        <v>0</v>
      </c>
      <c r="G296" s="114">
        <v>48.92</v>
      </c>
      <c r="H296" s="78">
        <f>F296*G296</f>
        <v>0</v>
      </c>
    </row>
    <row r="297" spans="1:8" ht="13.5" customHeight="1" x14ac:dyDescent="0.3">
      <c r="A297" s="23"/>
      <c r="B297" s="23"/>
      <c r="C297" s="9"/>
      <c r="D297" s="132"/>
      <c r="E297" s="132"/>
      <c r="F297" s="130"/>
      <c r="G297" s="131"/>
      <c r="H297" s="130"/>
    </row>
    <row r="298" spans="1:8" ht="13.5" customHeight="1" x14ac:dyDescent="0.3">
      <c r="A298" s="23" t="s">
        <v>195</v>
      </c>
      <c r="B298" s="23" t="s">
        <v>16</v>
      </c>
      <c r="C298" s="9" t="s">
        <v>103</v>
      </c>
      <c r="D298" s="95"/>
      <c r="E298" s="95"/>
      <c r="F298" s="77"/>
      <c r="G298" s="95"/>
      <c r="H298" s="77"/>
    </row>
    <row r="299" spans="1:8" x14ac:dyDescent="0.3">
      <c r="A299" s="23"/>
      <c r="B299" s="23"/>
      <c r="C299" s="10" t="s">
        <v>233</v>
      </c>
      <c r="D299" s="95"/>
      <c r="E299" s="95"/>
      <c r="F299" s="77"/>
      <c r="G299" s="95"/>
      <c r="H299" s="77"/>
    </row>
    <row r="300" spans="1:8" ht="13.5" customHeight="1" x14ac:dyDescent="0.3">
      <c r="A300" s="23"/>
      <c r="B300" s="23"/>
      <c r="C300" s="9"/>
      <c r="D300" s="114">
        <v>0</v>
      </c>
      <c r="E300" s="114">
        <v>0</v>
      </c>
      <c r="F300" s="78">
        <f>D300*E300</f>
        <v>0</v>
      </c>
      <c r="G300" s="114">
        <v>180</v>
      </c>
      <c r="H300" s="78">
        <f>F300*G300</f>
        <v>0</v>
      </c>
    </row>
    <row r="301" spans="1:8" ht="13.5" customHeight="1" x14ac:dyDescent="0.3">
      <c r="A301" s="23"/>
      <c r="B301" s="23"/>
      <c r="C301" s="9"/>
      <c r="D301" s="132"/>
      <c r="E301" s="132"/>
      <c r="F301" s="130"/>
      <c r="G301" s="131"/>
      <c r="H301" s="130"/>
    </row>
    <row r="302" spans="1:8" ht="13.5" customHeight="1" x14ac:dyDescent="0.3">
      <c r="A302" s="23" t="s">
        <v>229</v>
      </c>
      <c r="B302" s="23" t="s">
        <v>16</v>
      </c>
      <c r="C302" s="9" t="s">
        <v>210</v>
      </c>
      <c r="D302" s="95"/>
      <c r="E302" s="95"/>
      <c r="F302" s="77"/>
      <c r="G302" s="95"/>
      <c r="H302" s="77"/>
    </row>
    <row r="303" spans="1:8" x14ac:dyDescent="0.3">
      <c r="A303" s="23"/>
      <c r="B303" s="23"/>
      <c r="C303" s="10" t="s">
        <v>233</v>
      </c>
      <c r="D303" s="95"/>
      <c r="E303" s="95"/>
      <c r="F303" s="77"/>
      <c r="G303" s="95"/>
      <c r="H303" s="77"/>
    </row>
    <row r="304" spans="1:8" ht="13.5" customHeight="1" x14ac:dyDescent="0.3">
      <c r="A304" s="23"/>
      <c r="B304" s="23"/>
      <c r="C304" s="9"/>
      <c r="D304" s="114">
        <v>2</v>
      </c>
      <c r="E304" s="114">
        <v>1</v>
      </c>
      <c r="F304" s="78">
        <f>D304*E304</f>
        <v>2</v>
      </c>
      <c r="G304" s="114">
        <v>44.64</v>
      </c>
      <c r="H304" s="78">
        <f>F304*G304</f>
        <v>89.28</v>
      </c>
    </row>
    <row r="305" spans="1:8" ht="13.5" customHeight="1" x14ac:dyDescent="0.3">
      <c r="A305" s="23"/>
      <c r="B305" s="23"/>
      <c r="C305" s="9"/>
      <c r="D305" s="132"/>
      <c r="E305" s="132"/>
      <c r="F305" s="130"/>
      <c r="G305" s="131"/>
      <c r="H305" s="130"/>
    </row>
    <row r="306" spans="1:8" ht="13.5" customHeight="1" x14ac:dyDescent="0.3">
      <c r="A306" s="23" t="s">
        <v>230</v>
      </c>
      <c r="B306" s="23" t="s">
        <v>16</v>
      </c>
      <c r="C306" s="9" t="s">
        <v>211</v>
      </c>
      <c r="D306" s="95"/>
      <c r="E306" s="95"/>
      <c r="F306" s="77"/>
      <c r="G306" s="95"/>
      <c r="H306" s="77"/>
    </row>
    <row r="307" spans="1:8" ht="13.5" customHeight="1" x14ac:dyDescent="0.3">
      <c r="A307" s="23"/>
      <c r="B307" s="23"/>
      <c r="C307" s="10" t="s">
        <v>233</v>
      </c>
      <c r="D307" s="95"/>
      <c r="E307" s="95"/>
      <c r="F307" s="77"/>
      <c r="G307" s="95"/>
      <c r="H307" s="77"/>
    </row>
    <row r="308" spans="1:8" ht="13.5" customHeight="1" x14ac:dyDescent="0.3">
      <c r="A308" s="23"/>
      <c r="B308" s="23"/>
      <c r="C308" s="8"/>
      <c r="D308" s="95"/>
      <c r="E308" s="95"/>
      <c r="F308" s="77"/>
      <c r="G308" s="95"/>
      <c r="H308" s="77"/>
    </row>
    <row r="309" spans="1:8" ht="13.5" customHeight="1" x14ac:dyDescent="0.3">
      <c r="A309" s="23"/>
      <c r="B309" s="23"/>
      <c r="C309" s="9"/>
      <c r="D309" s="114">
        <v>2</v>
      </c>
      <c r="E309" s="114">
        <v>1</v>
      </c>
      <c r="F309" s="78">
        <f>D309*E309</f>
        <v>2</v>
      </c>
      <c r="G309" s="114">
        <v>121.87</v>
      </c>
      <c r="H309" s="78">
        <f>F309*G309</f>
        <v>243.74</v>
      </c>
    </row>
    <row r="310" spans="1:8" ht="13.5" customHeight="1" x14ac:dyDescent="0.3">
      <c r="A310" s="23"/>
      <c r="B310" s="23"/>
      <c r="C310" s="9"/>
      <c r="D310" s="132"/>
      <c r="E310" s="132"/>
      <c r="F310" s="130"/>
      <c r="G310" s="132"/>
      <c r="H310" s="130"/>
    </row>
    <row r="311" spans="1:8" ht="13.5" customHeight="1" x14ac:dyDescent="0.3">
      <c r="A311" s="23" t="s">
        <v>231</v>
      </c>
      <c r="B311" s="23" t="s">
        <v>16</v>
      </c>
      <c r="C311" s="9" t="s">
        <v>223</v>
      </c>
      <c r="D311" s="95"/>
      <c r="E311" s="95"/>
      <c r="F311" s="77"/>
      <c r="G311" s="95"/>
      <c r="H311" s="77"/>
    </row>
    <row r="312" spans="1:8" x14ac:dyDescent="0.3">
      <c r="A312" s="23"/>
      <c r="B312" s="23"/>
      <c r="C312" s="10" t="s">
        <v>233</v>
      </c>
      <c r="D312" s="95"/>
      <c r="E312" s="95"/>
      <c r="F312" s="77"/>
      <c r="G312" s="95"/>
      <c r="H312" s="77"/>
    </row>
    <row r="313" spans="1:8" ht="13.5" customHeight="1" x14ac:dyDescent="0.3">
      <c r="A313" s="23"/>
      <c r="B313" s="23"/>
      <c r="C313" s="7"/>
      <c r="D313" s="114">
        <v>22</v>
      </c>
      <c r="E313" s="114">
        <v>1</v>
      </c>
      <c r="F313" s="78">
        <f>D313*E313</f>
        <v>22</v>
      </c>
      <c r="G313" s="114">
        <v>201.41</v>
      </c>
      <c r="H313" s="78">
        <f>F313*G313</f>
        <v>4431.0199999999995</v>
      </c>
    </row>
    <row r="314" spans="1:8" ht="13.5" customHeight="1" x14ac:dyDescent="0.3">
      <c r="A314" s="23"/>
      <c r="B314" s="23"/>
      <c r="C314" s="9"/>
      <c r="D314" s="132"/>
      <c r="E314" s="132"/>
      <c r="F314" s="130"/>
      <c r="G314" s="131"/>
      <c r="H314" s="130"/>
    </row>
    <row r="315" spans="1:8" ht="13.5" customHeight="1" x14ac:dyDescent="0.3">
      <c r="A315" s="22" t="s">
        <v>232</v>
      </c>
      <c r="B315" s="22" t="s">
        <v>16</v>
      </c>
      <c r="C315" s="28" t="s">
        <v>213</v>
      </c>
      <c r="D315" s="112"/>
      <c r="E315" s="112"/>
      <c r="F315" s="80"/>
      <c r="G315" s="112"/>
      <c r="H315" s="80"/>
    </row>
    <row r="316" spans="1:8" x14ac:dyDescent="0.3">
      <c r="A316" s="22"/>
      <c r="B316" s="22"/>
      <c r="C316" s="10" t="s">
        <v>212</v>
      </c>
      <c r="D316" s="112"/>
      <c r="E316" s="112"/>
      <c r="F316" s="80"/>
      <c r="G316" s="112"/>
      <c r="H316" s="80"/>
    </row>
    <row r="317" spans="1:8" ht="13.5" customHeight="1" x14ac:dyDescent="0.3">
      <c r="A317" s="54"/>
      <c r="B317" s="54"/>
      <c r="C317" s="61"/>
      <c r="D317" s="114">
        <v>0</v>
      </c>
      <c r="E317" s="114">
        <v>0</v>
      </c>
      <c r="F317" s="78">
        <f>D317*E317</f>
        <v>0</v>
      </c>
      <c r="G317" s="114">
        <v>6.33</v>
      </c>
      <c r="H317" s="78">
        <f>F317*G317</f>
        <v>0</v>
      </c>
    </row>
    <row r="318" spans="1:8" ht="13.5" customHeight="1" thickBot="1" x14ac:dyDescent="0.35">
      <c r="D318" s="117"/>
      <c r="E318" s="117"/>
      <c r="F318" s="118"/>
      <c r="G318" s="74" t="s">
        <v>69</v>
      </c>
      <c r="H318" s="74">
        <f>SUM(H274:H317)</f>
        <v>4764.0399999999991</v>
      </c>
    </row>
    <row r="319" spans="1:8" ht="13.5" customHeight="1" x14ac:dyDescent="0.3"/>
    <row r="320" spans="1:8" ht="15.75" customHeight="1" x14ac:dyDescent="0.3">
      <c r="A320" s="15" t="s">
        <v>98</v>
      </c>
      <c r="B320" s="127" t="s">
        <v>86</v>
      </c>
      <c r="C320" s="127"/>
      <c r="D320" s="125"/>
      <c r="E320" s="125"/>
      <c r="F320" s="125"/>
      <c r="G320" s="125"/>
      <c r="H320" s="125"/>
    </row>
    <row r="321" spans="1:8" ht="38.25" x14ac:dyDescent="0.3">
      <c r="A321" s="126" t="s">
        <v>2</v>
      </c>
      <c r="B321" s="126" t="s">
        <v>3</v>
      </c>
      <c r="C321" s="20" t="s">
        <v>4</v>
      </c>
      <c r="D321" s="33" t="s">
        <v>20</v>
      </c>
      <c r="E321" s="33"/>
      <c r="F321" s="34"/>
      <c r="G321" s="33" t="s">
        <v>5</v>
      </c>
      <c r="H321" s="34" t="s">
        <v>12</v>
      </c>
    </row>
    <row r="322" spans="1:8" ht="12.75" customHeight="1" x14ac:dyDescent="0.3">
      <c r="A322" s="23"/>
      <c r="B322" s="23"/>
      <c r="C322" s="8"/>
      <c r="D322" s="95"/>
      <c r="E322" s="95"/>
      <c r="F322" s="77"/>
      <c r="G322" s="95"/>
      <c r="H322" s="77"/>
    </row>
    <row r="323" spans="1:8" ht="12.75" customHeight="1" x14ac:dyDescent="0.3">
      <c r="A323" s="23" t="s">
        <v>234</v>
      </c>
      <c r="B323" s="23" t="s">
        <v>16</v>
      </c>
      <c r="C323" s="9" t="s">
        <v>105</v>
      </c>
      <c r="D323" s="95"/>
      <c r="E323" s="95"/>
      <c r="F323" s="77"/>
      <c r="G323" s="95"/>
      <c r="H323" s="77"/>
    </row>
    <row r="324" spans="1:8" ht="27" customHeight="1" x14ac:dyDescent="0.3">
      <c r="A324" s="23"/>
      <c r="B324" s="23"/>
      <c r="C324" s="8" t="s">
        <v>215</v>
      </c>
      <c r="D324" s="95"/>
      <c r="E324" s="95"/>
      <c r="F324" s="77"/>
      <c r="G324" s="95"/>
      <c r="H324" s="77"/>
    </row>
    <row r="325" spans="1:8" ht="12.75" customHeight="1" x14ac:dyDescent="0.3">
      <c r="A325" s="23"/>
      <c r="B325" s="23"/>
      <c r="C325" s="9"/>
      <c r="D325" s="114">
        <v>16.170000000000002</v>
      </c>
      <c r="E325" s="114">
        <v>0.6</v>
      </c>
      <c r="F325" s="78">
        <f>D325*E325</f>
        <v>9.702</v>
      </c>
      <c r="G325" s="114">
        <v>6.15</v>
      </c>
      <c r="H325" s="78">
        <f>F325*G325</f>
        <v>59.667300000000004</v>
      </c>
    </row>
    <row r="326" spans="1:8" ht="12.75" customHeight="1" x14ac:dyDescent="0.3">
      <c r="A326" s="23"/>
      <c r="B326" s="23"/>
      <c r="C326" s="8"/>
      <c r="D326" s="95"/>
      <c r="E326" s="95"/>
      <c r="F326" s="77"/>
      <c r="G326" s="95"/>
      <c r="H326" s="77"/>
    </row>
    <row r="327" spans="1:8" ht="12.75" customHeight="1" x14ac:dyDescent="0.3">
      <c r="A327" s="23" t="s">
        <v>196</v>
      </c>
      <c r="B327" s="23" t="s">
        <v>16</v>
      </c>
      <c r="C327" s="9" t="s">
        <v>106</v>
      </c>
      <c r="D327" s="95"/>
      <c r="E327" s="95"/>
      <c r="F327" s="77"/>
      <c r="G327" s="95"/>
      <c r="H327" s="77"/>
    </row>
    <row r="328" spans="1:8" ht="33.75" customHeight="1" x14ac:dyDescent="0.3">
      <c r="A328" s="23"/>
      <c r="B328" s="23"/>
      <c r="C328" s="8" t="s">
        <v>214</v>
      </c>
      <c r="D328" s="95"/>
      <c r="E328" s="95"/>
      <c r="F328" s="77"/>
      <c r="G328" s="95"/>
      <c r="H328" s="77"/>
    </row>
    <row r="329" spans="1:8" ht="12.75" customHeight="1" x14ac:dyDescent="0.3">
      <c r="A329" s="23"/>
      <c r="B329" s="23"/>
      <c r="C329" s="9"/>
      <c r="D329" s="114">
        <v>23.3</v>
      </c>
      <c r="E329" s="114">
        <v>0.6</v>
      </c>
      <c r="F329" s="78">
        <f>D329*E329</f>
        <v>13.98</v>
      </c>
      <c r="G329" s="114">
        <v>6.15</v>
      </c>
      <c r="H329" s="78">
        <f>F329*G329</f>
        <v>85.977000000000004</v>
      </c>
    </row>
    <row r="330" spans="1:8" ht="12.75" customHeight="1" thickBot="1" x14ac:dyDescent="0.35">
      <c r="D330" s="117"/>
      <c r="E330" s="117"/>
      <c r="F330" s="118"/>
      <c r="G330" s="74" t="s">
        <v>69</v>
      </c>
      <c r="H330" s="74">
        <f>SUM(H322:H329)</f>
        <v>145.64430000000002</v>
      </c>
    </row>
    <row r="331" spans="1:8" x14ac:dyDescent="0.3">
      <c r="C331" s="12"/>
    </row>
    <row r="333" spans="1:8" x14ac:dyDescent="0.3">
      <c r="B333" s="119" t="s">
        <v>226</v>
      </c>
      <c r="C333" s="120"/>
      <c r="D333" s="120"/>
      <c r="E333" s="120"/>
      <c r="F333" s="120"/>
      <c r="G333" s="120"/>
      <c r="H333" s="120"/>
    </row>
    <row r="334" spans="1:8" x14ac:dyDescent="0.3">
      <c r="B334" s="121" t="s">
        <v>227</v>
      </c>
      <c r="C334" s="121"/>
      <c r="D334" s="121"/>
      <c r="E334" s="121"/>
      <c r="F334" s="121"/>
      <c r="G334" s="121"/>
      <c r="H334" s="121"/>
    </row>
    <row r="335" spans="1:8" x14ac:dyDescent="0.3">
      <c r="B335" s="122" t="s">
        <v>6</v>
      </c>
      <c r="C335" s="123" t="str">
        <f>B1</f>
        <v>TREBALLS PREVIS I ENDERROCS</v>
      </c>
      <c r="D335" s="123"/>
      <c r="E335" s="123"/>
      <c r="F335" s="123"/>
      <c r="G335" s="123"/>
      <c r="H335" s="124">
        <f>H66</f>
        <v>2668.2567999999992</v>
      </c>
    </row>
    <row r="336" spans="1:8" x14ac:dyDescent="0.3">
      <c r="B336" s="122" t="s">
        <v>7</v>
      </c>
      <c r="C336" s="123" t="str">
        <f>B69</f>
        <v>TANCAMENTS I DIVISÒRIES</v>
      </c>
      <c r="D336" s="123"/>
      <c r="E336" s="123"/>
      <c r="F336" s="123"/>
      <c r="G336" s="123"/>
      <c r="H336" s="124">
        <f>H98</f>
        <v>937.67593999999997</v>
      </c>
    </row>
    <row r="337" spans="2:8" x14ac:dyDescent="0.3">
      <c r="B337" s="122" t="s">
        <v>8</v>
      </c>
      <c r="C337" s="123" t="str">
        <f>B101</f>
        <v>ACABATS</v>
      </c>
      <c r="D337" s="123"/>
      <c r="E337" s="123"/>
      <c r="F337" s="123"/>
      <c r="G337" s="123"/>
      <c r="H337" s="124">
        <f>H127</f>
        <v>3386.6153400000003</v>
      </c>
    </row>
    <row r="338" spans="2:8" x14ac:dyDescent="0.3">
      <c r="B338" s="122" t="s">
        <v>9</v>
      </c>
      <c r="C338" s="123" t="str">
        <f>B130</f>
        <v>TANCAMENTS</v>
      </c>
      <c r="D338" s="123"/>
      <c r="E338" s="123"/>
      <c r="F338" s="123"/>
      <c r="G338" s="123"/>
      <c r="H338" s="124">
        <f>H155</f>
        <v>0</v>
      </c>
    </row>
    <row r="339" spans="2:8" x14ac:dyDescent="0.3">
      <c r="B339" s="122" t="s">
        <v>10</v>
      </c>
      <c r="C339" s="123" t="str">
        <f>B158</f>
        <v>SANEJAMENT I SUBMINSTRAMENT D'AIGUA</v>
      </c>
      <c r="D339" s="123"/>
      <c r="E339" s="123"/>
      <c r="F339" s="123"/>
      <c r="G339" s="123"/>
      <c r="H339" s="124">
        <f>H181</f>
        <v>0</v>
      </c>
    </row>
    <row r="340" spans="2:8" x14ac:dyDescent="0.3">
      <c r="B340" s="122" t="s">
        <v>11</v>
      </c>
      <c r="C340" s="123" t="str">
        <f>B183</f>
        <v>INSTAL·LACIO ELECTRICA</v>
      </c>
      <c r="D340" s="123"/>
      <c r="E340" s="123"/>
      <c r="F340" s="123"/>
      <c r="G340" s="123"/>
      <c r="H340" s="124">
        <f>H242</f>
        <v>2359.2062000000001</v>
      </c>
    </row>
    <row r="341" spans="2:8" x14ac:dyDescent="0.3">
      <c r="B341" s="122" t="s">
        <v>31</v>
      </c>
      <c r="C341" s="123" t="str">
        <f>B244</f>
        <v>SANITARIS</v>
      </c>
      <c r="D341" s="123"/>
      <c r="E341" s="123"/>
      <c r="F341" s="123"/>
      <c r="G341" s="123"/>
      <c r="H341" s="124">
        <f>H270</f>
        <v>0</v>
      </c>
    </row>
    <row r="342" spans="2:8" x14ac:dyDescent="0.3">
      <c r="B342" s="122" t="s">
        <v>97</v>
      </c>
      <c r="C342" s="123" t="str">
        <f>B272</f>
        <v>ACCESSORIS</v>
      </c>
      <c r="D342" s="123"/>
      <c r="E342" s="123"/>
      <c r="F342" s="123"/>
      <c r="G342" s="123"/>
      <c r="H342" s="124">
        <f>H318</f>
        <v>4764.0399999999991</v>
      </c>
    </row>
    <row r="343" spans="2:8" x14ac:dyDescent="0.3">
      <c r="B343" s="122" t="s">
        <v>98</v>
      </c>
      <c r="C343" s="123" t="str">
        <f>B320</f>
        <v>PINTURA</v>
      </c>
      <c r="D343" s="123"/>
      <c r="E343" s="123"/>
      <c r="F343" s="123"/>
      <c r="G343" s="123"/>
      <c r="H343" s="124">
        <f>H330</f>
        <v>145.64430000000002</v>
      </c>
    </row>
    <row r="344" spans="2:8" x14ac:dyDescent="0.3">
      <c r="B344"/>
      <c r="C344"/>
      <c r="D344" s="169"/>
      <c r="E344" s="169"/>
      <c r="F344" s="169"/>
      <c r="G344" s="169"/>
      <c r="H344" s="169"/>
    </row>
    <row r="345" spans="2:8" ht="17.25" thickBot="1" x14ac:dyDescent="0.35">
      <c r="B345"/>
      <c r="C345" s="1" t="s">
        <v>228</v>
      </c>
      <c r="D345" s="117"/>
      <c r="E345" s="117"/>
      <c r="F345" s="118"/>
      <c r="G345" s="74"/>
      <c r="H345" s="170">
        <f>SUM(H335:H344)</f>
        <v>14261.438579999998</v>
      </c>
    </row>
    <row r="346" spans="2:8" x14ac:dyDescent="0.3">
      <c r="D346" s="171">
        <v>0.06</v>
      </c>
      <c r="H346" s="124">
        <f>H345*D346</f>
        <v>855.68631479999988</v>
      </c>
    </row>
    <row r="347" spans="2:8" x14ac:dyDescent="0.3">
      <c r="D347" s="171">
        <v>0.13</v>
      </c>
      <c r="H347" s="124">
        <f>H345*D347</f>
        <v>1853.9870153999998</v>
      </c>
    </row>
    <row r="348" spans="2:8" ht="17.25" thickBot="1" x14ac:dyDescent="0.35">
      <c r="C348" s="1" t="s">
        <v>268</v>
      </c>
      <c r="D348" s="117"/>
      <c r="E348" s="117"/>
      <c r="F348" s="118"/>
      <c r="G348" s="74"/>
      <c r="H348" s="170">
        <f>SUM(H345:H347)</f>
        <v>16971.111910199998</v>
      </c>
    </row>
  </sheetData>
  <mergeCells count="10">
    <mergeCell ref="B183:C183"/>
    <mergeCell ref="B244:C244"/>
    <mergeCell ref="B272:C272"/>
    <mergeCell ref="B320:C320"/>
    <mergeCell ref="B1:C1"/>
    <mergeCell ref="D2:E2"/>
    <mergeCell ref="B69:C69"/>
    <mergeCell ref="B101:C101"/>
    <mergeCell ref="B130:C130"/>
    <mergeCell ref="B158:C158"/>
  </mergeCells>
  <pageMargins left="0.7" right="0.7" top="0.75" bottom="0.75" header="0.3" footer="0.3"/>
  <pageSetup paperSize="9" scale="70" orientation="portrait" r:id="rId1"/>
  <rowBreaks count="8" manualBreakCount="8">
    <brk id="68" max="7" man="1"/>
    <brk id="100" max="7" man="1"/>
    <brk id="129" max="7" man="1"/>
    <brk id="157" max="7" man="1"/>
    <brk id="182" max="7" man="1"/>
    <brk id="243" max="7" man="1"/>
    <brk id="271" max="7" man="1"/>
    <brk id="319" max="7"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C0771A-45F5-4B87-AB95-D9418F7538E9}">
  <dimension ref="A1:K348"/>
  <sheetViews>
    <sheetView topLeftCell="A329" zoomScaleNormal="100" workbookViewId="0">
      <selection activeCell="H345" sqref="H345"/>
    </sheetView>
  </sheetViews>
  <sheetFormatPr baseColWidth="10" defaultRowHeight="16.5" x14ac:dyDescent="0.3"/>
  <cols>
    <col min="1" max="1" width="5.5703125" style="62" bestFit="1" customWidth="1"/>
    <col min="2" max="2" width="3.7109375" style="62" bestFit="1" customWidth="1"/>
    <col min="3" max="3" width="70.7109375" style="2" customWidth="1"/>
    <col min="4" max="4" width="6" style="2" bestFit="1" customWidth="1"/>
    <col min="5" max="5" width="5.7109375" style="2" customWidth="1"/>
    <col min="6" max="6" width="5.7109375" style="63" customWidth="1"/>
    <col min="7" max="7" width="8.7109375" style="2" customWidth="1"/>
    <col min="8" max="8" width="8.7109375" style="63" customWidth="1"/>
    <col min="9" max="16384" width="11.42578125" style="2"/>
  </cols>
  <sheetData>
    <row r="1" spans="1:8" s="17" customFormat="1" ht="15.75" customHeight="1" x14ac:dyDescent="0.25">
      <c r="A1" s="15" t="s">
        <v>6</v>
      </c>
      <c r="B1" s="129" t="s">
        <v>0</v>
      </c>
      <c r="C1" s="129"/>
      <c r="D1" s="125"/>
      <c r="E1" s="125"/>
      <c r="F1" s="125"/>
      <c r="G1" s="125"/>
      <c r="H1" s="125"/>
    </row>
    <row r="2" spans="1:8" s="8" customFormat="1" ht="38.25" customHeight="1" x14ac:dyDescent="0.25">
      <c r="A2" s="126" t="s">
        <v>2</v>
      </c>
      <c r="B2" s="126" t="s">
        <v>3</v>
      </c>
      <c r="C2" s="20" t="s">
        <v>4</v>
      </c>
      <c r="D2" s="128" t="s">
        <v>20</v>
      </c>
      <c r="E2" s="128"/>
      <c r="F2" s="21" t="s">
        <v>69</v>
      </c>
      <c r="G2" s="126" t="s">
        <v>5</v>
      </c>
      <c r="H2" s="21" t="s">
        <v>12</v>
      </c>
    </row>
    <row r="3" spans="1:8" s="8" customFormat="1" ht="12.75" x14ac:dyDescent="0.25">
      <c r="A3" s="22" t="s">
        <v>13</v>
      </c>
      <c r="B3" s="23" t="s">
        <v>23</v>
      </c>
      <c r="C3" s="9" t="s">
        <v>56</v>
      </c>
      <c r="D3" s="132"/>
      <c r="E3" s="132"/>
      <c r="F3" s="130"/>
      <c r="G3" s="132"/>
      <c r="H3" s="130"/>
    </row>
    <row r="4" spans="1:8" s="8" customFormat="1" ht="105.75" customHeight="1" x14ac:dyDescent="0.25">
      <c r="A4" s="22"/>
      <c r="B4" s="23"/>
      <c r="C4" s="3" t="s">
        <v>57</v>
      </c>
      <c r="D4" s="95"/>
      <c r="E4" s="95"/>
      <c r="F4" s="77"/>
      <c r="G4" s="95"/>
      <c r="H4" s="77"/>
    </row>
    <row r="5" spans="1:8" s="8" customFormat="1" ht="12.75" x14ac:dyDescent="0.25">
      <c r="A5" s="22"/>
      <c r="B5" s="23"/>
      <c r="D5" s="84">
        <v>8.36</v>
      </c>
      <c r="E5" s="84">
        <v>1</v>
      </c>
      <c r="F5" s="75">
        <f>D5*E5</f>
        <v>8.36</v>
      </c>
      <c r="G5" s="84">
        <f>125/5</f>
        <v>25</v>
      </c>
      <c r="H5" s="75">
        <f>F5*G5</f>
        <v>209</v>
      </c>
    </row>
    <row r="6" spans="1:8" s="8" customFormat="1" ht="12.75" x14ac:dyDescent="0.25">
      <c r="A6" s="10"/>
      <c r="B6" s="23"/>
      <c r="D6" s="95"/>
      <c r="E6" s="95"/>
      <c r="F6" s="77"/>
      <c r="G6" s="95"/>
      <c r="H6" s="77"/>
    </row>
    <row r="7" spans="1:8" s="8" customFormat="1" ht="12.75" x14ac:dyDescent="0.25">
      <c r="A7" s="22" t="s">
        <v>15</v>
      </c>
      <c r="B7" s="23" t="s">
        <v>16</v>
      </c>
      <c r="C7" s="28" t="s">
        <v>58</v>
      </c>
      <c r="D7" s="132"/>
      <c r="E7" s="132"/>
      <c r="F7" s="130"/>
      <c r="G7" s="132"/>
      <c r="H7" s="130"/>
    </row>
    <row r="8" spans="1:8" s="8" customFormat="1" ht="25.5" x14ac:dyDescent="0.25">
      <c r="A8" s="22"/>
      <c r="B8" s="23"/>
      <c r="C8" s="8" t="s">
        <v>62</v>
      </c>
      <c r="D8" s="95"/>
      <c r="E8" s="95"/>
      <c r="F8" s="77"/>
      <c r="G8" s="95"/>
      <c r="H8" s="77"/>
    </row>
    <row r="9" spans="1:8" s="8" customFormat="1" ht="12.75" x14ac:dyDescent="0.25">
      <c r="A9" s="22"/>
      <c r="B9" s="23"/>
      <c r="D9" s="84">
        <v>3</v>
      </c>
      <c r="E9" s="84">
        <v>1</v>
      </c>
      <c r="F9" s="75">
        <f>D9*E9</f>
        <v>3</v>
      </c>
      <c r="G9" s="84">
        <v>188.37</v>
      </c>
      <c r="H9" s="75">
        <f>F9*G9</f>
        <v>565.11</v>
      </c>
    </row>
    <row r="10" spans="1:8" s="8" customFormat="1" ht="12.75" x14ac:dyDescent="0.25">
      <c r="A10" s="10"/>
      <c r="B10" s="23"/>
      <c r="D10" s="95"/>
      <c r="E10" s="95"/>
      <c r="F10" s="77"/>
      <c r="G10" s="95"/>
      <c r="H10" s="77"/>
    </row>
    <row r="11" spans="1:8" s="7" customFormat="1" ht="12.75" x14ac:dyDescent="0.25">
      <c r="B11" s="30"/>
      <c r="D11" s="167"/>
      <c r="E11" s="167"/>
      <c r="F11" s="166"/>
      <c r="G11" s="167"/>
      <c r="H11" s="166"/>
    </row>
    <row r="12" spans="1:8" s="8" customFormat="1" ht="12.75" x14ac:dyDescent="0.25">
      <c r="A12" s="22" t="s">
        <v>17</v>
      </c>
      <c r="B12" s="23" t="s">
        <v>23</v>
      </c>
      <c r="C12" s="9" t="s">
        <v>14</v>
      </c>
      <c r="D12" s="132"/>
      <c r="E12" s="132"/>
      <c r="F12" s="130"/>
      <c r="G12" s="132"/>
      <c r="H12" s="130"/>
    </row>
    <row r="13" spans="1:8" s="8" customFormat="1" ht="63.75" x14ac:dyDescent="0.25">
      <c r="A13" s="22"/>
      <c r="B13" s="23"/>
      <c r="C13" s="8" t="s">
        <v>113</v>
      </c>
      <c r="D13" s="132"/>
      <c r="E13" s="132"/>
      <c r="F13" s="130"/>
      <c r="G13" s="132"/>
      <c r="H13" s="130"/>
    </row>
    <row r="14" spans="1:8" s="8" customFormat="1" ht="12.75" x14ac:dyDescent="0.25">
      <c r="A14" s="22"/>
      <c r="B14" s="23"/>
      <c r="D14" s="84">
        <v>8.36</v>
      </c>
      <c r="E14" s="84">
        <v>1</v>
      </c>
      <c r="F14" s="75">
        <f>D14*E14</f>
        <v>8.36</v>
      </c>
      <c r="G14" s="84">
        <f>75/5</f>
        <v>15</v>
      </c>
      <c r="H14" s="75">
        <f>F14*G14</f>
        <v>125.39999999999999</v>
      </c>
    </row>
    <row r="15" spans="1:8" s="8" customFormat="1" ht="12.75" x14ac:dyDescent="0.25">
      <c r="A15" s="22"/>
      <c r="B15" s="23"/>
      <c r="D15" s="95"/>
      <c r="E15" s="95"/>
      <c r="F15" s="77"/>
      <c r="G15" s="95"/>
      <c r="H15" s="77"/>
    </row>
    <row r="16" spans="1:8" s="8" customFormat="1" ht="12.75" x14ac:dyDescent="0.25">
      <c r="A16" s="22" t="s">
        <v>19</v>
      </c>
      <c r="B16" s="23" t="s">
        <v>23</v>
      </c>
      <c r="C16" s="9" t="s">
        <v>224</v>
      </c>
      <c r="D16" s="132"/>
      <c r="E16" s="132"/>
      <c r="F16" s="130"/>
      <c r="G16" s="132"/>
      <c r="H16" s="130"/>
    </row>
    <row r="17" spans="1:8" s="8" customFormat="1" ht="51" x14ac:dyDescent="0.25">
      <c r="A17" s="22"/>
      <c r="B17" s="23"/>
      <c r="C17" s="8" t="s">
        <v>63</v>
      </c>
      <c r="D17" s="95"/>
      <c r="E17" s="95"/>
      <c r="F17" s="77"/>
      <c r="G17" s="95"/>
      <c r="H17" s="77"/>
    </row>
    <row r="18" spans="1:8" s="8" customFormat="1" ht="12.75" x14ac:dyDescent="0.25">
      <c r="A18" s="22"/>
      <c r="B18" s="23"/>
      <c r="D18" s="84">
        <v>8.36</v>
      </c>
      <c r="E18" s="84">
        <v>1</v>
      </c>
      <c r="F18" s="75">
        <f>D18*E18</f>
        <v>8.36</v>
      </c>
      <c r="G18" s="84">
        <v>45.7</v>
      </c>
      <c r="H18" s="75">
        <f>F18*G18</f>
        <v>382.05200000000002</v>
      </c>
    </row>
    <row r="19" spans="1:8" s="8" customFormat="1" ht="12.75" x14ac:dyDescent="0.25">
      <c r="A19" s="10"/>
      <c r="B19" s="23"/>
      <c r="D19" s="95"/>
      <c r="E19" s="95"/>
      <c r="F19" s="77"/>
      <c r="G19" s="95"/>
      <c r="H19" s="77"/>
    </row>
    <row r="20" spans="1:8" s="8" customFormat="1" ht="12.75" x14ac:dyDescent="0.25">
      <c r="A20" s="22" t="s">
        <v>21</v>
      </c>
      <c r="B20" s="23" t="s">
        <v>23</v>
      </c>
      <c r="C20" s="9" t="s">
        <v>59</v>
      </c>
      <c r="D20" s="132"/>
      <c r="E20" s="132"/>
      <c r="F20" s="130"/>
      <c r="G20" s="132"/>
      <c r="H20" s="130"/>
    </row>
    <row r="21" spans="1:8" s="8" customFormat="1" ht="111" customHeight="1" x14ac:dyDescent="0.25">
      <c r="A21" s="22"/>
      <c r="B21" s="23"/>
      <c r="C21" s="10" t="s">
        <v>64</v>
      </c>
      <c r="D21" s="95"/>
      <c r="E21" s="95"/>
      <c r="F21" s="77"/>
      <c r="G21" s="95"/>
      <c r="H21" s="77"/>
    </row>
    <row r="22" spans="1:8" s="8" customFormat="1" ht="12.75" x14ac:dyDescent="0.25">
      <c r="A22" s="22"/>
      <c r="B22" s="23"/>
      <c r="C22" s="7"/>
      <c r="D22" s="84">
        <v>8.36</v>
      </c>
      <c r="E22" s="84">
        <v>1</v>
      </c>
      <c r="F22" s="75">
        <f>D22*E22</f>
        <v>8.36</v>
      </c>
      <c r="G22" s="84">
        <v>31.45</v>
      </c>
      <c r="H22" s="75">
        <f>F22*G22</f>
        <v>262.92199999999997</v>
      </c>
    </row>
    <row r="23" spans="1:8" s="8" customFormat="1" ht="12.75" x14ac:dyDescent="0.25">
      <c r="A23" s="22"/>
      <c r="B23" s="23"/>
      <c r="D23" s="95"/>
      <c r="E23" s="95"/>
      <c r="F23" s="77"/>
      <c r="G23" s="95"/>
      <c r="H23" s="77"/>
    </row>
    <row r="24" spans="1:8" s="8" customFormat="1" ht="12.75" x14ac:dyDescent="0.25">
      <c r="A24" s="22" t="s">
        <v>22</v>
      </c>
      <c r="B24" s="23" t="s">
        <v>217</v>
      </c>
      <c r="C24" s="9" t="s">
        <v>18</v>
      </c>
      <c r="D24" s="132"/>
      <c r="E24" s="132"/>
      <c r="F24" s="130"/>
      <c r="G24" s="132"/>
      <c r="H24" s="130"/>
    </row>
    <row r="25" spans="1:8" s="8" customFormat="1" ht="25.5" x14ac:dyDescent="0.25">
      <c r="A25" s="22"/>
      <c r="B25" s="23"/>
      <c r="C25" s="8" t="s">
        <v>116</v>
      </c>
      <c r="D25" s="95"/>
      <c r="E25" s="95"/>
      <c r="F25" s="77"/>
      <c r="G25" s="95"/>
      <c r="H25" s="77"/>
    </row>
    <row r="26" spans="1:8" s="8" customFormat="1" ht="12.75" x14ac:dyDescent="0.25">
      <c r="A26" s="22"/>
      <c r="B26" s="23"/>
      <c r="D26" s="84">
        <v>6</v>
      </c>
      <c r="E26" s="84">
        <v>1</v>
      </c>
      <c r="F26" s="75">
        <f>D26*E26</f>
        <v>6</v>
      </c>
      <c r="G26" s="84">
        <v>14.29</v>
      </c>
      <c r="H26" s="75">
        <f>F26*G26</f>
        <v>85.74</v>
      </c>
    </row>
    <row r="27" spans="1:8" s="8" customFormat="1" ht="12" customHeight="1" x14ac:dyDescent="0.25">
      <c r="A27" s="22"/>
      <c r="B27" s="23"/>
      <c r="D27" s="95"/>
      <c r="E27" s="95"/>
      <c r="F27" s="77"/>
      <c r="G27" s="95"/>
      <c r="H27" s="77"/>
    </row>
    <row r="28" spans="1:8" s="10" customFormat="1" ht="12.75" x14ac:dyDescent="0.25">
      <c r="A28" s="22" t="s">
        <v>24</v>
      </c>
      <c r="B28" s="22" t="s">
        <v>23</v>
      </c>
      <c r="C28" s="28" t="s">
        <v>72</v>
      </c>
      <c r="D28" s="145"/>
      <c r="E28" s="145"/>
      <c r="F28" s="143"/>
      <c r="G28" s="145"/>
      <c r="H28" s="143"/>
    </row>
    <row r="29" spans="1:8" s="10" customFormat="1" ht="25.5" x14ac:dyDescent="0.25">
      <c r="A29" s="22"/>
      <c r="B29" s="22"/>
      <c r="C29" s="10" t="s">
        <v>74</v>
      </c>
      <c r="D29" s="112"/>
      <c r="E29" s="112"/>
      <c r="F29" s="80"/>
      <c r="G29" s="112"/>
      <c r="H29" s="80"/>
    </row>
    <row r="30" spans="1:8" s="10" customFormat="1" ht="12.75" x14ac:dyDescent="0.25">
      <c r="A30" s="22"/>
      <c r="B30" s="22"/>
      <c r="C30" s="7"/>
      <c r="D30" s="84">
        <v>8.36</v>
      </c>
      <c r="E30" s="84">
        <v>1</v>
      </c>
      <c r="F30" s="75">
        <f>D30*E30</f>
        <v>8.36</v>
      </c>
      <c r="G30" s="84">
        <v>8.08</v>
      </c>
      <c r="H30" s="75">
        <f>F30*G30</f>
        <v>67.5488</v>
      </c>
    </row>
    <row r="31" spans="1:8" s="10" customFormat="1" ht="12.75" x14ac:dyDescent="0.25">
      <c r="A31" s="22"/>
      <c r="B31" s="22"/>
      <c r="D31" s="145"/>
      <c r="E31" s="145"/>
      <c r="F31" s="143"/>
      <c r="G31" s="145"/>
      <c r="H31" s="143"/>
    </row>
    <row r="32" spans="1:8" s="10" customFormat="1" ht="12.75" x14ac:dyDescent="0.25">
      <c r="A32" s="22" t="s">
        <v>25</v>
      </c>
      <c r="B32" s="22" t="s">
        <v>23</v>
      </c>
      <c r="C32" s="28" t="s">
        <v>73</v>
      </c>
      <c r="D32" s="145"/>
      <c r="E32" s="145"/>
      <c r="F32" s="143"/>
      <c r="G32" s="145"/>
      <c r="H32" s="143"/>
    </row>
    <row r="33" spans="1:8" s="10" customFormat="1" ht="45" customHeight="1" x14ac:dyDescent="0.25">
      <c r="A33" s="22"/>
      <c r="B33" s="22"/>
      <c r="C33" s="10" t="s">
        <v>115</v>
      </c>
      <c r="D33" s="112"/>
      <c r="E33" s="112"/>
      <c r="F33" s="80"/>
      <c r="G33" s="112"/>
      <c r="H33" s="80"/>
    </row>
    <row r="34" spans="1:8" s="10" customFormat="1" ht="12.75" x14ac:dyDescent="0.25">
      <c r="A34" s="22"/>
      <c r="B34" s="22"/>
      <c r="D34" s="84">
        <v>19.2</v>
      </c>
      <c r="E34" s="84">
        <v>2.35</v>
      </c>
      <c r="F34" s="75">
        <f>D34*E34</f>
        <v>45.12</v>
      </c>
      <c r="G34" s="84">
        <v>9.3000000000000007</v>
      </c>
      <c r="H34" s="75">
        <f>F34*G34</f>
        <v>419.61599999999999</v>
      </c>
    </row>
    <row r="35" spans="1:8" s="8" customFormat="1" ht="12" customHeight="1" x14ac:dyDescent="0.25">
      <c r="A35" s="22"/>
      <c r="B35" s="23"/>
      <c r="D35" s="95"/>
      <c r="E35" s="95"/>
      <c r="F35" s="77"/>
      <c r="G35" s="95"/>
      <c r="H35" s="77"/>
    </row>
    <row r="36" spans="1:8" s="10" customFormat="1" ht="12.75" x14ac:dyDescent="0.25">
      <c r="A36" s="22" t="s">
        <v>26</v>
      </c>
      <c r="B36" s="22" t="s">
        <v>23</v>
      </c>
      <c r="C36" s="28" t="s">
        <v>87</v>
      </c>
      <c r="D36" s="145"/>
      <c r="E36" s="145"/>
      <c r="F36" s="143"/>
      <c r="G36" s="145"/>
      <c r="H36" s="143"/>
    </row>
    <row r="37" spans="1:8" s="10" customFormat="1" ht="96.75" customHeight="1" x14ac:dyDescent="0.25">
      <c r="A37" s="22"/>
      <c r="B37" s="22"/>
      <c r="C37" s="10" t="s">
        <v>114</v>
      </c>
      <c r="D37" s="112"/>
      <c r="E37" s="112"/>
      <c r="F37" s="80"/>
      <c r="G37" s="112"/>
      <c r="H37" s="80"/>
    </row>
    <row r="38" spans="1:8" s="10" customFormat="1" ht="12.75" customHeight="1" x14ac:dyDescent="0.25">
      <c r="A38" s="22"/>
      <c r="B38" s="22"/>
      <c r="C38" s="13" t="s">
        <v>117</v>
      </c>
      <c r="D38" s="112">
        <v>3.6</v>
      </c>
      <c r="E38" s="112">
        <v>2.35</v>
      </c>
      <c r="F38" s="130">
        <f>D38*E38</f>
        <v>8.4600000000000009</v>
      </c>
      <c r="G38" s="112">
        <v>5.86</v>
      </c>
      <c r="H38" s="130">
        <f>F38*G38</f>
        <v>49.575600000000009</v>
      </c>
    </row>
    <row r="39" spans="1:8" s="10" customFormat="1" ht="12.75" customHeight="1" x14ac:dyDescent="0.25">
      <c r="A39" s="22"/>
      <c r="B39" s="22"/>
      <c r="C39" s="13" t="s">
        <v>118</v>
      </c>
      <c r="D39" s="112">
        <v>0</v>
      </c>
      <c r="E39" s="112">
        <v>0</v>
      </c>
      <c r="F39" s="130">
        <f t="shared" ref="F39:F41" si="0">D39*E39</f>
        <v>0</v>
      </c>
      <c r="G39" s="112">
        <v>7.07</v>
      </c>
      <c r="H39" s="130">
        <f t="shared" ref="H39:H41" si="1">F39*G39</f>
        <v>0</v>
      </c>
    </row>
    <row r="40" spans="1:8" s="10" customFormat="1" ht="12.75" customHeight="1" x14ac:dyDescent="0.25">
      <c r="A40" s="22"/>
      <c r="B40" s="22"/>
      <c r="C40" s="13" t="s">
        <v>119</v>
      </c>
      <c r="D40" s="112">
        <v>0</v>
      </c>
      <c r="E40" s="112">
        <v>0</v>
      </c>
      <c r="F40" s="130">
        <f t="shared" si="0"/>
        <v>0</v>
      </c>
      <c r="G40" s="112">
        <v>10.1</v>
      </c>
      <c r="H40" s="130">
        <f t="shared" si="1"/>
        <v>0</v>
      </c>
    </row>
    <row r="41" spans="1:8" s="10" customFormat="1" ht="12.75" customHeight="1" x14ac:dyDescent="0.25">
      <c r="A41" s="22"/>
      <c r="B41" s="22"/>
      <c r="C41" s="13" t="s">
        <v>120</v>
      </c>
      <c r="D41" s="112">
        <v>0</v>
      </c>
      <c r="E41" s="112">
        <v>0</v>
      </c>
      <c r="F41" s="130">
        <f t="shared" si="0"/>
        <v>0</v>
      </c>
      <c r="G41" s="112">
        <v>11.09</v>
      </c>
      <c r="H41" s="130">
        <f t="shared" si="1"/>
        <v>0</v>
      </c>
    </row>
    <row r="42" spans="1:8" s="10" customFormat="1" ht="12.75" x14ac:dyDescent="0.25">
      <c r="A42" s="22"/>
      <c r="B42" s="22"/>
      <c r="C42" s="7"/>
      <c r="D42" s="84"/>
      <c r="E42" s="84"/>
      <c r="F42" s="75"/>
      <c r="G42" s="84"/>
      <c r="H42" s="75">
        <f>H38+H39+H40+H41</f>
        <v>49.575600000000009</v>
      </c>
    </row>
    <row r="43" spans="1:8" s="8" customFormat="1" ht="12" customHeight="1" x14ac:dyDescent="0.25">
      <c r="A43" s="22"/>
      <c r="B43" s="23"/>
      <c r="D43" s="95"/>
      <c r="E43" s="95"/>
      <c r="F43" s="77"/>
      <c r="G43" s="95"/>
      <c r="H43" s="77"/>
    </row>
    <row r="44" spans="1:8" s="10" customFormat="1" ht="12.75" x14ac:dyDescent="0.25">
      <c r="A44" s="22" t="s">
        <v>48</v>
      </c>
      <c r="B44" s="22" t="s">
        <v>23</v>
      </c>
      <c r="C44" s="28" t="s">
        <v>88</v>
      </c>
      <c r="D44" s="145"/>
      <c r="E44" s="145"/>
      <c r="F44" s="143"/>
      <c r="G44" s="145"/>
      <c r="H44" s="143"/>
    </row>
    <row r="45" spans="1:8" s="10" customFormat="1" ht="25.5" x14ac:dyDescent="0.25">
      <c r="A45" s="22"/>
      <c r="B45" s="22"/>
      <c r="C45" s="10" t="s">
        <v>121</v>
      </c>
      <c r="D45" s="112"/>
      <c r="E45" s="112"/>
      <c r="F45" s="80"/>
      <c r="G45" s="112"/>
      <c r="H45" s="80"/>
    </row>
    <row r="46" spans="1:8" s="10" customFormat="1" ht="12.75" x14ac:dyDescent="0.25">
      <c r="A46" s="22"/>
      <c r="B46" s="22"/>
      <c r="D46" s="84">
        <v>0.67</v>
      </c>
      <c r="E46" s="84">
        <v>1</v>
      </c>
      <c r="F46" s="75">
        <f>D46*E46</f>
        <v>0.67</v>
      </c>
      <c r="G46" s="84">
        <v>12.17</v>
      </c>
      <c r="H46" s="75">
        <f>F46*G46</f>
        <v>8.1539000000000001</v>
      </c>
    </row>
    <row r="47" spans="1:8" s="8" customFormat="1" ht="12" customHeight="1" x14ac:dyDescent="0.25">
      <c r="A47" s="22"/>
      <c r="B47" s="23"/>
      <c r="D47" s="95"/>
      <c r="E47" s="95"/>
      <c r="F47" s="77"/>
      <c r="G47" s="95"/>
      <c r="H47" s="77"/>
    </row>
    <row r="48" spans="1:8" s="8" customFormat="1" ht="12.75" x14ac:dyDescent="0.25">
      <c r="A48" s="22" t="s">
        <v>108</v>
      </c>
      <c r="B48" s="22" t="s">
        <v>217</v>
      </c>
      <c r="C48" s="28" t="s">
        <v>92</v>
      </c>
      <c r="D48" s="145"/>
      <c r="E48" s="145"/>
      <c r="F48" s="143"/>
      <c r="G48" s="145"/>
      <c r="H48" s="143"/>
    </row>
    <row r="49" spans="1:8" s="8" customFormat="1" ht="89.25" x14ac:dyDescent="0.25">
      <c r="A49" s="22"/>
      <c r="B49" s="22"/>
      <c r="C49" s="10" t="s">
        <v>122</v>
      </c>
      <c r="D49" s="112"/>
      <c r="E49" s="112"/>
      <c r="F49" s="80"/>
      <c r="G49" s="112"/>
      <c r="H49" s="80"/>
    </row>
    <row r="50" spans="1:8" s="8" customFormat="1" ht="12.75" x14ac:dyDescent="0.25">
      <c r="A50" s="22"/>
      <c r="B50" s="22"/>
      <c r="C50" s="10"/>
      <c r="D50" s="84">
        <v>2</v>
      </c>
      <c r="E50" s="84">
        <v>1</v>
      </c>
      <c r="F50" s="75">
        <f>D50*E50</f>
        <v>2</v>
      </c>
      <c r="G50" s="84">
        <v>10.1</v>
      </c>
      <c r="H50" s="75">
        <f>F50*G50</f>
        <v>20.2</v>
      </c>
    </row>
    <row r="51" spans="1:8" s="17" customFormat="1" ht="18" customHeight="1" x14ac:dyDescent="0.25">
      <c r="A51" s="22"/>
      <c r="B51" s="22"/>
      <c r="C51" s="10"/>
      <c r="D51" s="132"/>
      <c r="E51" s="132"/>
      <c r="F51" s="130"/>
      <c r="G51" s="132"/>
      <c r="H51" s="130"/>
    </row>
    <row r="52" spans="1:8" s="32" customFormat="1" ht="12" customHeight="1" x14ac:dyDescent="0.25">
      <c r="A52" s="22" t="s">
        <v>109</v>
      </c>
      <c r="B52" s="22" t="s">
        <v>217</v>
      </c>
      <c r="C52" s="28" t="s">
        <v>90</v>
      </c>
      <c r="D52" s="145"/>
      <c r="E52" s="145"/>
      <c r="F52" s="143"/>
      <c r="G52" s="145"/>
      <c r="H52" s="143"/>
    </row>
    <row r="53" spans="1:8" s="8" customFormat="1" ht="25.5" x14ac:dyDescent="0.25">
      <c r="A53" s="22"/>
      <c r="B53" s="22"/>
      <c r="C53" s="10" t="s">
        <v>91</v>
      </c>
      <c r="D53" s="112"/>
      <c r="E53" s="112"/>
      <c r="F53" s="80"/>
      <c r="G53" s="112"/>
      <c r="H53" s="80"/>
    </row>
    <row r="54" spans="1:8" s="8" customFormat="1" ht="12.75" x14ac:dyDescent="0.25">
      <c r="A54" s="22"/>
      <c r="B54" s="22"/>
      <c r="C54" s="10"/>
      <c r="D54" s="84">
        <v>4</v>
      </c>
      <c r="E54" s="84">
        <v>1</v>
      </c>
      <c r="F54" s="75">
        <f>D54*E54</f>
        <v>4</v>
      </c>
      <c r="G54" s="84">
        <v>6.97</v>
      </c>
      <c r="H54" s="75">
        <f>F54*G54</f>
        <v>27.88</v>
      </c>
    </row>
    <row r="55" spans="1:8" s="8" customFormat="1" ht="12.75" x14ac:dyDescent="0.25">
      <c r="A55" s="22"/>
      <c r="B55" s="22"/>
      <c r="C55" s="10"/>
      <c r="D55" s="132"/>
      <c r="E55" s="132"/>
      <c r="F55" s="130"/>
      <c r="G55" s="132"/>
      <c r="H55" s="130"/>
    </row>
    <row r="56" spans="1:8" s="8" customFormat="1" ht="12.75" x14ac:dyDescent="0.25">
      <c r="A56" s="22" t="s">
        <v>110</v>
      </c>
      <c r="B56" s="22" t="s">
        <v>23</v>
      </c>
      <c r="C56" s="28" t="s">
        <v>89</v>
      </c>
      <c r="D56" s="145"/>
      <c r="E56" s="145"/>
      <c r="F56" s="143"/>
      <c r="G56" s="145"/>
      <c r="H56" s="143"/>
    </row>
    <row r="57" spans="1:8" s="8" customFormat="1" ht="63.75" x14ac:dyDescent="0.25">
      <c r="A57" s="22"/>
      <c r="B57" s="22"/>
      <c r="C57" s="10" t="s">
        <v>123</v>
      </c>
      <c r="D57" s="112"/>
      <c r="E57" s="112"/>
      <c r="F57" s="80"/>
      <c r="G57" s="112"/>
      <c r="H57" s="80"/>
    </row>
    <row r="58" spans="1:8" s="8" customFormat="1" ht="12.75" x14ac:dyDescent="0.25">
      <c r="A58" s="22"/>
      <c r="B58" s="22"/>
      <c r="C58" s="10"/>
      <c r="D58" s="84">
        <v>0</v>
      </c>
      <c r="E58" s="84">
        <v>0</v>
      </c>
      <c r="F58" s="75">
        <f>D58*E58</f>
        <v>0</v>
      </c>
      <c r="G58" s="84">
        <v>6.47</v>
      </c>
      <c r="H58" s="75">
        <f>F58*G58</f>
        <v>0</v>
      </c>
    </row>
    <row r="59" spans="1:8" s="10" customFormat="1" ht="12.75" x14ac:dyDescent="0.25">
      <c r="A59" s="22" t="s">
        <v>125</v>
      </c>
      <c r="B59" s="22" t="s">
        <v>217</v>
      </c>
      <c r="C59" s="28" t="s">
        <v>85</v>
      </c>
      <c r="D59" s="145"/>
      <c r="E59" s="145"/>
      <c r="F59" s="143"/>
      <c r="G59" s="145"/>
      <c r="H59" s="143"/>
    </row>
    <row r="60" spans="1:8" s="10" customFormat="1" ht="25.5" x14ac:dyDescent="0.25">
      <c r="A60" s="22"/>
      <c r="B60" s="22"/>
      <c r="C60" s="10" t="s">
        <v>124</v>
      </c>
      <c r="D60" s="112"/>
      <c r="E60" s="112"/>
      <c r="F60" s="80"/>
      <c r="G60" s="112"/>
      <c r="H60" s="80"/>
    </row>
    <row r="61" spans="1:8" s="10" customFormat="1" ht="12.75" x14ac:dyDescent="0.25">
      <c r="A61" s="22"/>
      <c r="B61" s="22"/>
      <c r="D61" s="84">
        <v>0</v>
      </c>
      <c r="E61" s="84">
        <v>0</v>
      </c>
      <c r="F61" s="75">
        <f>D61*E61</f>
        <v>0</v>
      </c>
      <c r="G61" s="84">
        <v>92.95</v>
      </c>
      <c r="H61" s="75">
        <f>F61*G61</f>
        <v>0</v>
      </c>
    </row>
    <row r="62" spans="1:8" s="8" customFormat="1" ht="12" customHeight="1" x14ac:dyDescent="0.25">
      <c r="A62" s="22"/>
      <c r="B62" s="23"/>
      <c r="D62" s="95"/>
      <c r="E62" s="95"/>
      <c r="F62" s="77"/>
      <c r="G62" s="95"/>
      <c r="H62" s="77"/>
    </row>
    <row r="63" spans="1:8" s="10" customFormat="1" ht="12.75" x14ac:dyDescent="0.25">
      <c r="A63" s="22" t="s">
        <v>127</v>
      </c>
      <c r="B63" s="22" t="s">
        <v>217</v>
      </c>
      <c r="C63" s="28" t="s">
        <v>111</v>
      </c>
      <c r="D63" s="145"/>
      <c r="E63" s="145"/>
      <c r="F63" s="143"/>
      <c r="G63" s="145"/>
      <c r="H63" s="143"/>
    </row>
    <row r="64" spans="1:8" s="10" customFormat="1" ht="144.75" customHeight="1" x14ac:dyDescent="0.25">
      <c r="A64" s="22"/>
      <c r="B64" s="22"/>
      <c r="C64" s="10" t="s">
        <v>126</v>
      </c>
      <c r="D64" s="112"/>
      <c r="E64" s="112"/>
      <c r="F64" s="80"/>
      <c r="G64" s="112"/>
      <c r="H64" s="80"/>
    </row>
    <row r="65" spans="1:8" s="10" customFormat="1" ht="12.75" x14ac:dyDescent="0.25">
      <c r="A65" s="22"/>
      <c r="B65" s="22"/>
      <c r="D65" s="84">
        <v>1</v>
      </c>
      <c r="E65" s="84">
        <v>1</v>
      </c>
      <c r="F65" s="75">
        <f>D65*E65</f>
        <v>1</v>
      </c>
      <c r="G65" s="84">
        <v>478.4</v>
      </c>
      <c r="H65" s="75">
        <f>F65*G65</f>
        <v>478.4</v>
      </c>
    </row>
    <row r="66" spans="1:8" s="8" customFormat="1" ht="13.5" thickBot="1" x14ac:dyDescent="0.3">
      <c r="A66" s="22"/>
      <c r="B66" s="23"/>
      <c r="D66" s="91"/>
      <c r="E66" s="91"/>
      <c r="F66" s="74"/>
      <c r="G66" s="74" t="s">
        <v>69</v>
      </c>
      <c r="H66" s="74">
        <f>SUM(H3:H65)</f>
        <v>2751.1738999999998</v>
      </c>
    </row>
    <row r="67" spans="1:8" s="8" customFormat="1" ht="12" customHeight="1" x14ac:dyDescent="0.25">
      <c r="A67" s="22"/>
      <c r="B67" s="23"/>
      <c r="D67" s="132"/>
      <c r="E67" s="132"/>
      <c r="F67" s="130"/>
      <c r="G67" s="130"/>
      <c r="H67" s="130"/>
    </row>
    <row r="68" spans="1:8" s="8" customFormat="1" ht="12.75" x14ac:dyDescent="0.25">
      <c r="A68" s="22"/>
      <c r="B68" s="23"/>
      <c r="D68" s="132"/>
      <c r="E68" s="132"/>
      <c r="F68" s="130"/>
      <c r="G68" s="130"/>
      <c r="H68" s="130"/>
    </row>
    <row r="69" spans="1:8" s="8" customFormat="1" ht="15.75" x14ac:dyDescent="0.25">
      <c r="A69" s="15" t="s">
        <v>7</v>
      </c>
      <c r="B69" s="127" t="s">
        <v>94</v>
      </c>
      <c r="C69" s="127"/>
      <c r="D69" s="92"/>
      <c r="E69" s="92"/>
      <c r="F69" s="92"/>
      <c r="G69" s="92"/>
      <c r="H69" s="92"/>
    </row>
    <row r="70" spans="1:8" s="8" customFormat="1" ht="38.25" x14ac:dyDescent="0.25">
      <c r="A70" s="126" t="s">
        <v>2</v>
      </c>
      <c r="B70" s="126" t="s">
        <v>3</v>
      </c>
      <c r="C70" s="20" t="s">
        <v>4</v>
      </c>
      <c r="D70" s="93" t="s">
        <v>20</v>
      </c>
      <c r="E70" s="93"/>
      <c r="F70" s="94"/>
      <c r="G70" s="93" t="s">
        <v>5</v>
      </c>
      <c r="H70" s="94" t="s">
        <v>12</v>
      </c>
    </row>
    <row r="71" spans="1:8" s="8" customFormat="1" ht="12.75" x14ac:dyDescent="0.25">
      <c r="A71" s="23" t="s">
        <v>27</v>
      </c>
      <c r="B71" s="23" t="s">
        <v>23</v>
      </c>
      <c r="C71" s="9" t="s">
        <v>95</v>
      </c>
      <c r="D71" s="95"/>
      <c r="E71" s="95"/>
      <c r="F71" s="77"/>
      <c r="G71" s="95"/>
      <c r="H71" s="77"/>
    </row>
    <row r="72" spans="1:8" s="8" customFormat="1" ht="165.75" x14ac:dyDescent="0.25">
      <c r="A72" s="23"/>
      <c r="B72" s="23"/>
      <c r="C72" s="8" t="s">
        <v>128</v>
      </c>
      <c r="D72" s="95"/>
      <c r="E72" s="95"/>
      <c r="F72" s="77"/>
      <c r="G72" s="95"/>
      <c r="H72" s="77"/>
    </row>
    <row r="73" spans="1:8" s="8" customFormat="1" ht="12.75" x14ac:dyDescent="0.25">
      <c r="A73" s="23"/>
      <c r="B73" s="23"/>
      <c r="C73" s="7"/>
      <c r="D73" s="84">
        <v>2</v>
      </c>
      <c r="E73" s="84">
        <v>2.35</v>
      </c>
      <c r="F73" s="75">
        <f>D73*E73</f>
        <v>4.7</v>
      </c>
      <c r="G73" s="84">
        <v>42.49</v>
      </c>
      <c r="H73" s="75">
        <f>F73*G73</f>
        <v>199.703</v>
      </c>
    </row>
    <row r="74" spans="1:8" s="8" customFormat="1" ht="12.75" x14ac:dyDescent="0.25">
      <c r="A74" s="23"/>
      <c r="B74" s="23"/>
      <c r="C74" s="7"/>
      <c r="D74" s="132"/>
      <c r="E74" s="132"/>
      <c r="F74" s="130"/>
      <c r="G74" s="132"/>
      <c r="H74" s="130"/>
    </row>
    <row r="75" spans="1:8" s="32" customFormat="1" ht="12" customHeight="1" x14ac:dyDescent="0.25">
      <c r="A75" s="23" t="s">
        <v>28</v>
      </c>
      <c r="B75" s="23" t="s">
        <v>23</v>
      </c>
      <c r="C75" s="9" t="s">
        <v>143</v>
      </c>
      <c r="D75" s="95"/>
      <c r="E75" s="95"/>
      <c r="F75" s="77"/>
      <c r="G75" s="95"/>
      <c r="H75" s="77"/>
    </row>
    <row r="76" spans="1:8" s="32" customFormat="1" ht="66.75" customHeight="1" x14ac:dyDescent="0.25">
      <c r="A76" s="23"/>
      <c r="B76" s="23"/>
      <c r="C76" s="8" t="s">
        <v>131</v>
      </c>
      <c r="D76" s="95"/>
      <c r="E76" s="95"/>
      <c r="F76" s="77"/>
      <c r="G76" s="95"/>
      <c r="H76" s="77"/>
    </row>
    <row r="77" spans="1:8" s="8" customFormat="1" ht="12.75" x14ac:dyDescent="0.25">
      <c r="A77" s="23"/>
      <c r="B77" s="23"/>
      <c r="C77" s="9"/>
      <c r="D77" s="84">
        <v>0</v>
      </c>
      <c r="E77" s="84">
        <v>0</v>
      </c>
      <c r="F77" s="75">
        <f>D77*E77</f>
        <v>0</v>
      </c>
      <c r="G77" s="84">
        <v>24.51</v>
      </c>
      <c r="H77" s="75">
        <f>F77*G77</f>
        <v>0</v>
      </c>
    </row>
    <row r="78" spans="1:8" s="8" customFormat="1" ht="12.75" x14ac:dyDescent="0.25">
      <c r="A78" s="23"/>
      <c r="B78" s="23"/>
      <c r="C78" s="9"/>
      <c r="D78" s="95"/>
      <c r="E78" s="95"/>
      <c r="F78" s="77"/>
      <c r="G78" s="95"/>
      <c r="H78" s="77"/>
    </row>
    <row r="79" spans="1:8" s="32" customFormat="1" ht="12" customHeight="1" x14ac:dyDescent="0.25">
      <c r="A79" s="23" t="s">
        <v>47</v>
      </c>
      <c r="B79" s="23" t="s">
        <v>23</v>
      </c>
      <c r="C79" s="9" t="s">
        <v>129</v>
      </c>
      <c r="D79" s="95"/>
      <c r="E79" s="95"/>
      <c r="F79" s="77"/>
      <c r="G79" s="95"/>
      <c r="H79" s="77"/>
    </row>
    <row r="80" spans="1:8" s="32" customFormat="1" ht="78" customHeight="1" x14ac:dyDescent="0.25">
      <c r="A80" s="23"/>
      <c r="B80" s="23"/>
      <c r="C80" s="8" t="s">
        <v>139</v>
      </c>
      <c r="D80" s="95"/>
      <c r="E80" s="95"/>
      <c r="F80" s="77"/>
      <c r="G80" s="95"/>
      <c r="H80" s="77"/>
    </row>
    <row r="81" spans="1:8" s="8" customFormat="1" ht="12.75" x14ac:dyDescent="0.25">
      <c r="A81" s="23"/>
      <c r="B81" s="23"/>
      <c r="C81" s="9"/>
      <c r="D81" s="84">
        <v>0</v>
      </c>
      <c r="E81" s="84">
        <v>0</v>
      </c>
      <c r="F81" s="75">
        <f>D81*E81</f>
        <v>0</v>
      </c>
      <c r="G81" s="84">
        <v>101.6</v>
      </c>
      <c r="H81" s="75">
        <f>F81*G81</f>
        <v>0</v>
      </c>
    </row>
    <row r="82" spans="1:8" s="8" customFormat="1" ht="12.75" x14ac:dyDescent="0.25">
      <c r="A82" s="23"/>
      <c r="B82" s="23"/>
      <c r="C82" s="9"/>
      <c r="D82" s="95"/>
      <c r="E82" s="95"/>
      <c r="F82" s="77"/>
      <c r="G82" s="95"/>
      <c r="H82" s="77"/>
    </row>
    <row r="83" spans="1:8" s="32" customFormat="1" ht="12" customHeight="1" x14ac:dyDescent="0.25">
      <c r="A83" s="23" t="s">
        <v>134</v>
      </c>
      <c r="B83" s="23" t="s">
        <v>23</v>
      </c>
      <c r="C83" s="9" t="s">
        <v>99</v>
      </c>
      <c r="D83" s="95"/>
      <c r="E83" s="95"/>
      <c r="F83" s="77"/>
      <c r="G83" s="95"/>
      <c r="H83" s="77"/>
    </row>
    <row r="84" spans="1:8" s="32" customFormat="1" ht="57.75" customHeight="1" x14ac:dyDescent="0.25">
      <c r="A84" s="23"/>
      <c r="B84" s="23"/>
      <c r="C84" s="8" t="s">
        <v>132</v>
      </c>
      <c r="D84" s="95"/>
      <c r="E84" s="95"/>
      <c r="F84" s="77"/>
      <c r="G84" s="95"/>
      <c r="H84" s="77"/>
    </row>
    <row r="85" spans="1:8" s="8" customFormat="1" ht="12.75" x14ac:dyDescent="0.25">
      <c r="A85" s="23"/>
      <c r="B85" s="23"/>
      <c r="C85" s="9"/>
      <c r="D85" s="84">
        <v>12.9</v>
      </c>
      <c r="E85" s="84">
        <v>2.35</v>
      </c>
      <c r="F85" s="75">
        <f>D85*E85</f>
        <v>30.315000000000001</v>
      </c>
      <c r="G85" s="84">
        <v>5.86</v>
      </c>
      <c r="H85" s="75">
        <f>F85*G85</f>
        <v>177.64590000000001</v>
      </c>
    </row>
    <row r="86" spans="1:8" s="8" customFormat="1" ht="12.75" x14ac:dyDescent="0.25">
      <c r="A86" s="23"/>
      <c r="B86" s="23"/>
      <c r="C86" s="9"/>
      <c r="D86" s="95"/>
      <c r="E86" s="95"/>
      <c r="F86" s="77"/>
      <c r="G86" s="95"/>
      <c r="H86" s="77"/>
    </row>
    <row r="87" spans="1:8" s="8" customFormat="1" ht="12.75" x14ac:dyDescent="0.25">
      <c r="A87" s="23" t="s">
        <v>135</v>
      </c>
      <c r="B87" s="23" t="s">
        <v>23</v>
      </c>
      <c r="C87" s="28" t="s">
        <v>130</v>
      </c>
      <c r="D87" s="95"/>
      <c r="E87" s="95"/>
      <c r="F87" s="77"/>
      <c r="G87" s="95"/>
      <c r="H87" s="77"/>
    </row>
    <row r="88" spans="1:8" s="32" customFormat="1" ht="72.75" customHeight="1" x14ac:dyDescent="0.25">
      <c r="A88" s="23"/>
      <c r="B88" s="23"/>
      <c r="C88" s="8" t="s">
        <v>133</v>
      </c>
      <c r="D88" s="95"/>
      <c r="E88" s="95"/>
      <c r="F88" s="77"/>
      <c r="G88" s="95"/>
      <c r="H88" s="77"/>
    </row>
    <row r="89" spans="1:8" s="8" customFormat="1" ht="12.75" x14ac:dyDescent="0.25">
      <c r="A89" s="23"/>
      <c r="B89" s="23"/>
      <c r="C89" s="7"/>
      <c r="D89" s="84">
        <v>0</v>
      </c>
      <c r="E89" s="84">
        <v>0</v>
      </c>
      <c r="F89" s="75">
        <f>D89*E89</f>
        <v>0</v>
      </c>
      <c r="G89" s="84">
        <v>32.85</v>
      </c>
      <c r="H89" s="75">
        <f>F89*G89</f>
        <v>0</v>
      </c>
    </row>
    <row r="90" spans="1:8" s="8" customFormat="1" ht="12.75" x14ac:dyDescent="0.25">
      <c r="A90" s="23"/>
      <c r="B90" s="23"/>
      <c r="C90" s="9"/>
      <c r="D90" s="95"/>
      <c r="E90" s="95"/>
      <c r="F90" s="77"/>
      <c r="G90" s="95"/>
      <c r="H90" s="77"/>
    </row>
    <row r="91" spans="1:8" s="8" customFormat="1" ht="12.75" x14ac:dyDescent="0.25">
      <c r="A91" s="23" t="s">
        <v>138</v>
      </c>
      <c r="B91" s="23" t="s">
        <v>23</v>
      </c>
      <c r="C91" s="28" t="s">
        <v>65</v>
      </c>
      <c r="D91" s="95"/>
      <c r="E91" s="95"/>
      <c r="F91" s="77"/>
      <c r="G91" s="95"/>
      <c r="H91" s="77"/>
    </row>
    <row r="92" spans="1:8" s="32" customFormat="1" ht="59.25" customHeight="1" x14ac:dyDescent="0.25">
      <c r="A92" s="23"/>
      <c r="B92" s="23"/>
      <c r="C92" s="8" t="s">
        <v>136</v>
      </c>
      <c r="D92" s="95"/>
      <c r="E92" s="95"/>
      <c r="F92" s="77"/>
      <c r="G92" s="95"/>
      <c r="H92" s="77"/>
    </row>
    <row r="93" spans="1:8" s="8" customFormat="1" ht="12.75" x14ac:dyDescent="0.25">
      <c r="A93" s="23"/>
      <c r="B93" s="23"/>
      <c r="C93" s="7"/>
      <c r="D93" s="84">
        <v>19.2</v>
      </c>
      <c r="E93" s="84">
        <v>1</v>
      </c>
      <c r="F93" s="75">
        <f>D93*E93</f>
        <v>19.2</v>
      </c>
      <c r="G93" s="84">
        <v>35.39</v>
      </c>
      <c r="H93" s="75">
        <f>F93*G93</f>
        <v>679.48799999999994</v>
      </c>
    </row>
    <row r="94" spans="1:8" s="8" customFormat="1" ht="12.75" x14ac:dyDescent="0.25">
      <c r="A94" s="23"/>
      <c r="B94" s="23"/>
      <c r="C94" s="9"/>
      <c r="D94" s="95"/>
      <c r="E94" s="95"/>
      <c r="F94" s="77"/>
      <c r="G94" s="95"/>
      <c r="H94" s="77"/>
    </row>
    <row r="95" spans="1:8" s="8" customFormat="1" ht="12.75" x14ac:dyDescent="0.25">
      <c r="A95" s="23" t="s">
        <v>140</v>
      </c>
      <c r="B95" s="23" t="s">
        <v>23</v>
      </c>
      <c r="C95" s="28" t="s">
        <v>218</v>
      </c>
      <c r="D95" s="95"/>
      <c r="E95" s="95"/>
      <c r="F95" s="77"/>
      <c r="G95" s="95"/>
      <c r="H95" s="77"/>
    </row>
    <row r="96" spans="1:8" s="32" customFormat="1" ht="69" customHeight="1" x14ac:dyDescent="0.25">
      <c r="A96" s="23"/>
      <c r="B96" s="23"/>
      <c r="C96" s="8" t="s">
        <v>137</v>
      </c>
      <c r="D96" s="95"/>
      <c r="E96" s="95"/>
      <c r="F96" s="77"/>
      <c r="G96" s="95"/>
      <c r="H96" s="77"/>
    </row>
    <row r="97" spans="1:8" s="8" customFormat="1" ht="12.75" x14ac:dyDescent="0.25">
      <c r="A97" s="23"/>
      <c r="B97" s="23"/>
      <c r="C97" s="7"/>
      <c r="D97" s="84">
        <v>0.76</v>
      </c>
      <c r="E97" s="84">
        <v>1</v>
      </c>
      <c r="F97" s="75">
        <f>D97*E97</f>
        <v>0.76</v>
      </c>
      <c r="G97" s="84">
        <v>48.19</v>
      </c>
      <c r="H97" s="75">
        <f>F97*G97</f>
        <v>36.624400000000001</v>
      </c>
    </row>
    <row r="98" spans="1:8" s="8" customFormat="1" ht="13.5" thickBot="1" x14ac:dyDescent="0.3">
      <c r="A98" s="22"/>
      <c r="B98" s="23"/>
      <c r="D98" s="91"/>
      <c r="E98" s="91"/>
      <c r="F98" s="74"/>
      <c r="G98" s="74" t="s">
        <v>69</v>
      </c>
      <c r="H98" s="74">
        <f>SUM(H71:H93)</f>
        <v>1056.8369</v>
      </c>
    </row>
    <row r="99" spans="1:8" s="8" customFormat="1" ht="12.75" x14ac:dyDescent="0.25">
      <c r="A99" s="22"/>
      <c r="B99" s="23"/>
      <c r="D99" s="163"/>
      <c r="E99" s="163"/>
      <c r="F99" s="134"/>
      <c r="G99" s="134"/>
      <c r="H99" s="134"/>
    </row>
    <row r="100" spans="1:8" s="32" customFormat="1" ht="12" customHeight="1" x14ac:dyDescent="0.25">
      <c r="A100" s="22"/>
      <c r="B100" s="23"/>
      <c r="C100" s="8"/>
      <c r="D100" s="163"/>
      <c r="E100" s="163"/>
      <c r="F100" s="134"/>
      <c r="G100" s="134"/>
      <c r="H100" s="134"/>
    </row>
    <row r="101" spans="1:8" s="8" customFormat="1" ht="15.75" x14ac:dyDescent="0.25">
      <c r="A101" s="15" t="s">
        <v>8</v>
      </c>
      <c r="B101" s="127" t="s">
        <v>93</v>
      </c>
      <c r="C101" s="127"/>
      <c r="D101" s="125"/>
      <c r="E101" s="125"/>
      <c r="F101" s="125"/>
      <c r="G101" s="125"/>
      <c r="H101" s="125"/>
    </row>
    <row r="102" spans="1:8" s="8" customFormat="1" ht="38.25" x14ac:dyDescent="0.25">
      <c r="A102" s="126" t="s">
        <v>2</v>
      </c>
      <c r="B102" s="126" t="s">
        <v>3</v>
      </c>
      <c r="C102" s="20" t="s">
        <v>4</v>
      </c>
      <c r="D102" s="33" t="s">
        <v>20</v>
      </c>
      <c r="E102" s="33"/>
      <c r="F102" s="34"/>
      <c r="G102" s="33" t="s">
        <v>5</v>
      </c>
      <c r="H102" s="34" t="s">
        <v>12</v>
      </c>
    </row>
    <row r="103" spans="1:8" s="8" customFormat="1" ht="12.75" x14ac:dyDescent="0.25">
      <c r="A103" s="23" t="s">
        <v>49</v>
      </c>
      <c r="B103" s="23" t="s">
        <v>23</v>
      </c>
      <c r="C103" s="9" t="s">
        <v>148</v>
      </c>
      <c r="D103" s="95"/>
      <c r="E103" s="95"/>
      <c r="F103" s="77"/>
      <c r="G103" s="95"/>
      <c r="H103" s="77"/>
    </row>
    <row r="104" spans="1:8" s="7" customFormat="1" ht="53.25" customHeight="1" x14ac:dyDescent="0.25">
      <c r="A104" s="23"/>
      <c r="B104" s="23"/>
      <c r="C104" s="8" t="s">
        <v>147</v>
      </c>
      <c r="D104" s="95"/>
      <c r="E104" s="95"/>
      <c r="F104" s="77"/>
      <c r="G104" s="95"/>
      <c r="H104" s="77"/>
    </row>
    <row r="105" spans="1:8" s="8" customFormat="1" ht="12.75" x14ac:dyDescent="0.25">
      <c r="A105" s="23"/>
      <c r="B105" s="23"/>
      <c r="C105" s="9"/>
      <c r="D105" s="84">
        <v>0</v>
      </c>
      <c r="E105" s="84">
        <v>0</v>
      </c>
      <c r="F105" s="75">
        <f>D105*E105</f>
        <v>0</v>
      </c>
      <c r="G105" s="84">
        <v>24.31</v>
      </c>
      <c r="H105" s="75">
        <f>F105*G105</f>
        <v>0</v>
      </c>
    </row>
    <row r="106" spans="1:8" s="17" customFormat="1" ht="18" customHeight="1" x14ac:dyDescent="0.25">
      <c r="A106" s="23"/>
      <c r="B106" s="23"/>
      <c r="C106" s="9"/>
      <c r="D106" s="95"/>
      <c r="E106" s="95"/>
      <c r="F106" s="77"/>
      <c r="G106" s="95"/>
      <c r="H106" s="77"/>
    </row>
    <row r="107" spans="1:8" s="8" customFormat="1" ht="25.5" x14ac:dyDescent="0.25">
      <c r="A107" s="23" t="s">
        <v>50</v>
      </c>
      <c r="B107" s="23" t="s">
        <v>23</v>
      </c>
      <c r="C107" s="9" t="s">
        <v>60</v>
      </c>
      <c r="D107" s="95"/>
      <c r="E107" s="95"/>
      <c r="F107" s="77"/>
      <c r="G107" s="95"/>
      <c r="H107" s="77"/>
    </row>
    <row r="108" spans="1:8" s="7" customFormat="1" ht="64.5" customHeight="1" x14ac:dyDescent="0.25">
      <c r="A108" s="23"/>
      <c r="B108" s="23"/>
      <c r="C108" s="8" t="s">
        <v>61</v>
      </c>
      <c r="D108" s="95"/>
      <c r="E108" s="95"/>
      <c r="F108" s="77"/>
      <c r="G108" s="95"/>
      <c r="H108" s="77"/>
    </row>
    <row r="109" spans="1:8" s="8" customFormat="1" ht="12.75" x14ac:dyDescent="0.25">
      <c r="A109" s="23"/>
      <c r="B109" s="23"/>
      <c r="C109" s="9"/>
      <c r="D109" s="84">
        <v>16.48</v>
      </c>
      <c r="E109" s="84">
        <v>2.2999999999999998</v>
      </c>
      <c r="F109" s="75">
        <f>D109*E109</f>
        <v>37.903999999999996</v>
      </c>
      <c r="G109" s="84">
        <v>42.55</v>
      </c>
      <c r="H109" s="75">
        <f>F109*G109</f>
        <v>1612.8151999999998</v>
      </c>
    </row>
    <row r="110" spans="1:8" s="17" customFormat="1" ht="18" customHeight="1" x14ac:dyDescent="0.25">
      <c r="A110" s="23"/>
      <c r="B110" s="23"/>
      <c r="C110" s="9"/>
      <c r="D110" s="95"/>
      <c r="E110" s="95"/>
      <c r="F110" s="77"/>
      <c r="G110" s="95"/>
      <c r="H110" s="77"/>
    </row>
    <row r="111" spans="1:8" s="32" customFormat="1" ht="12" customHeight="1" x14ac:dyDescent="0.25">
      <c r="A111" s="23" t="s">
        <v>51</v>
      </c>
      <c r="B111" s="23" t="s">
        <v>23</v>
      </c>
      <c r="C111" s="9" t="s">
        <v>70</v>
      </c>
      <c r="D111" s="95"/>
      <c r="E111" s="95"/>
      <c r="F111" s="77"/>
      <c r="G111" s="95"/>
      <c r="H111" s="77"/>
    </row>
    <row r="112" spans="1:8" s="32" customFormat="1" ht="50.25" customHeight="1" x14ac:dyDescent="0.25">
      <c r="A112" s="23"/>
      <c r="B112" s="23"/>
      <c r="C112" s="8" t="s">
        <v>141</v>
      </c>
      <c r="D112" s="95"/>
      <c r="E112" s="95"/>
      <c r="F112" s="77"/>
      <c r="G112" s="95"/>
      <c r="H112" s="77"/>
    </row>
    <row r="113" spans="1:8" s="32" customFormat="1" ht="12" customHeight="1" x14ac:dyDescent="0.25">
      <c r="A113" s="23"/>
      <c r="B113" s="23"/>
      <c r="C113" s="9"/>
      <c r="D113" s="84">
        <v>8.1999999999999993</v>
      </c>
      <c r="E113" s="84">
        <v>1</v>
      </c>
      <c r="F113" s="75">
        <f>D113*E113</f>
        <v>8.1999999999999993</v>
      </c>
      <c r="G113" s="84">
        <v>52.14</v>
      </c>
      <c r="H113" s="75">
        <f>F113*G113</f>
        <v>427.54799999999994</v>
      </c>
    </row>
    <row r="114" spans="1:8" s="32" customFormat="1" ht="12" customHeight="1" x14ac:dyDescent="0.25">
      <c r="A114" s="23"/>
      <c r="B114" s="23"/>
      <c r="C114" s="9"/>
      <c r="D114" s="132"/>
      <c r="E114" s="132"/>
      <c r="F114" s="130"/>
      <c r="G114" s="132"/>
      <c r="H114" s="130"/>
    </row>
    <row r="115" spans="1:8" s="32" customFormat="1" ht="12" customHeight="1" x14ac:dyDescent="0.25">
      <c r="A115" s="23" t="s">
        <v>107</v>
      </c>
      <c r="B115" s="23" t="s">
        <v>23</v>
      </c>
      <c r="C115" s="9" t="s">
        <v>144</v>
      </c>
      <c r="D115" s="95"/>
      <c r="E115" s="95"/>
      <c r="F115" s="77"/>
      <c r="G115" s="95"/>
      <c r="H115" s="77"/>
    </row>
    <row r="116" spans="1:8" s="32" customFormat="1" ht="36" customHeight="1" x14ac:dyDescent="0.25">
      <c r="A116" s="23"/>
      <c r="B116" s="23"/>
      <c r="C116" s="8" t="s">
        <v>142</v>
      </c>
      <c r="D116" s="95"/>
      <c r="E116" s="95"/>
      <c r="F116" s="77"/>
      <c r="G116" s="95"/>
      <c r="H116" s="77"/>
    </row>
    <row r="117" spans="1:8" s="32" customFormat="1" ht="12" customHeight="1" x14ac:dyDescent="0.25">
      <c r="A117" s="23"/>
      <c r="B117" s="23"/>
      <c r="C117" s="8" t="s">
        <v>253</v>
      </c>
      <c r="D117" s="84">
        <v>0.27</v>
      </c>
      <c r="E117" s="84">
        <v>1</v>
      </c>
      <c r="F117" s="75">
        <f>D117*E117</f>
        <v>0.27</v>
      </c>
      <c r="G117" s="84">
        <v>104.04</v>
      </c>
      <c r="H117" s="75">
        <f>F117*G117</f>
        <v>28.090800000000005</v>
      </c>
    </row>
    <row r="118" spans="1:8" s="162" customFormat="1" ht="12" customHeight="1" x14ac:dyDescent="0.25">
      <c r="A118" s="22"/>
      <c r="B118" s="23"/>
      <c r="C118" s="8"/>
      <c r="D118" s="132"/>
      <c r="E118" s="132"/>
      <c r="F118" s="130"/>
      <c r="G118" s="130"/>
      <c r="H118" s="130"/>
    </row>
    <row r="119" spans="1:8" s="32" customFormat="1" ht="12" customHeight="1" x14ac:dyDescent="0.25">
      <c r="A119" s="23" t="s">
        <v>149</v>
      </c>
      <c r="B119" s="23" t="s">
        <v>216</v>
      </c>
      <c r="C119" s="9" t="s">
        <v>145</v>
      </c>
      <c r="D119" s="95"/>
      <c r="E119" s="95"/>
      <c r="F119" s="77"/>
      <c r="G119" s="95"/>
      <c r="H119" s="77"/>
    </row>
    <row r="120" spans="1:8" s="32" customFormat="1" ht="36.75" customHeight="1" x14ac:dyDescent="0.25">
      <c r="A120" s="23"/>
      <c r="B120" s="23"/>
      <c r="C120" s="8" t="s">
        <v>146</v>
      </c>
      <c r="D120" s="95"/>
      <c r="E120" s="95"/>
      <c r="F120" s="77"/>
      <c r="G120" s="95"/>
      <c r="H120" s="77"/>
    </row>
    <row r="121" spans="1:8" s="32" customFormat="1" ht="12" customHeight="1" x14ac:dyDescent="0.25">
      <c r="A121" s="23"/>
      <c r="B121" s="23"/>
      <c r="C121" s="9"/>
      <c r="D121" s="84">
        <v>16.48</v>
      </c>
      <c r="E121" s="84">
        <v>1</v>
      </c>
      <c r="F121" s="75">
        <f>D121*E121</f>
        <v>16.48</v>
      </c>
      <c r="G121" s="84">
        <v>44.32</v>
      </c>
      <c r="H121" s="75">
        <f>F121*G121</f>
        <v>730.39359999999999</v>
      </c>
    </row>
    <row r="122" spans="1:8" s="32" customFormat="1" ht="12" customHeight="1" x14ac:dyDescent="0.25">
      <c r="A122" s="23"/>
      <c r="B122" s="23"/>
      <c r="C122" s="9"/>
      <c r="D122" s="132"/>
      <c r="E122" s="132"/>
      <c r="F122" s="130"/>
      <c r="G122" s="132"/>
      <c r="H122" s="130"/>
    </row>
    <row r="123" spans="1:8" s="32" customFormat="1" ht="12" customHeight="1" x14ac:dyDescent="0.25">
      <c r="A123" s="23" t="s">
        <v>252</v>
      </c>
      <c r="B123" s="23" t="s">
        <v>251</v>
      </c>
      <c r="C123" s="9" t="s">
        <v>250</v>
      </c>
      <c r="D123" s="8"/>
      <c r="E123" s="8"/>
      <c r="F123" s="9"/>
      <c r="G123" s="8"/>
      <c r="H123" s="9"/>
    </row>
    <row r="124" spans="1:8" s="32" customFormat="1" ht="57.75" customHeight="1" x14ac:dyDescent="0.25">
      <c r="A124" s="23"/>
      <c r="B124" s="23"/>
      <c r="C124" s="8" t="s">
        <v>249</v>
      </c>
      <c r="D124" s="8"/>
      <c r="E124" s="8"/>
      <c r="F124" s="9"/>
      <c r="G124" s="8"/>
      <c r="H124" s="9"/>
    </row>
    <row r="125" spans="1:8" s="32" customFormat="1" ht="12" customHeight="1" x14ac:dyDescent="0.25">
      <c r="A125" s="23"/>
      <c r="B125" s="23"/>
      <c r="C125" s="7"/>
      <c r="D125" s="165">
        <v>0</v>
      </c>
      <c r="E125" s="165">
        <v>0</v>
      </c>
      <c r="F125" s="164">
        <f>D125*E125</f>
        <v>0</v>
      </c>
      <c r="G125" s="165">
        <v>420</v>
      </c>
      <c r="H125" s="164">
        <f>F125*G125</f>
        <v>0</v>
      </c>
    </row>
    <row r="126" spans="1:8" s="162" customFormat="1" ht="12" customHeight="1" x14ac:dyDescent="0.25">
      <c r="A126" s="22"/>
      <c r="B126" s="23"/>
      <c r="C126" s="8"/>
      <c r="D126" s="132"/>
      <c r="E126" s="132"/>
      <c r="F126" s="130"/>
      <c r="G126" s="130"/>
      <c r="H126" s="130"/>
    </row>
    <row r="127" spans="1:8" s="8" customFormat="1" ht="13.5" thickBot="1" x14ac:dyDescent="0.3">
      <c r="A127" s="22"/>
      <c r="B127" s="23"/>
      <c r="D127" s="91"/>
      <c r="E127" s="91"/>
      <c r="F127" s="74"/>
      <c r="G127" s="74" t="s">
        <v>69</v>
      </c>
      <c r="H127" s="74">
        <f>SUM(H104:H125)</f>
        <v>2798.8475999999996</v>
      </c>
    </row>
    <row r="128" spans="1:8" s="162" customFormat="1" ht="12" customHeight="1" x14ac:dyDescent="0.25">
      <c r="A128" s="22"/>
      <c r="B128" s="23"/>
      <c r="C128" s="7"/>
      <c r="D128" s="163"/>
      <c r="E128" s="163"/>
      <c r="F128" s="134"/>
      <c r="G128" s="134"/>
      <c r="H128" s="134"/>
    </row>
    <row r="129" spans="1:8" s="162" customFormat="1" ht="28.5" customHeight="1" x14ac:dyDescent="0.25">
      <c r="A129" s="23"/>
      <c r="B129" s="23"/>
      <c r="C129" s="8"/>
      <c r="D129" s="8"/>
      <c r="E129" s="8"/>
      <c r="F129" s="9"/>
      <c r="G129" s="134"/>
      <c r="H129" s="9"/>
    </row>
    <row r="130" spans="1:8" s="162" customFormat="1" ht="15.75" customHeight="1" x14ac:dyDescent="0.25">
      <c r="A130" s="15" t="s">
        <v>9</v>
      </c>
      <c r="B130" s="127" t="s">
        <v>96</v>
      </c>
      <c r="C130" s="127"/>
      <c r="D130" s="125"/>
      <c r="E130" s="125"/>
      <c r="F130" s="125"/>
      <c r="G130" s="125"/>
      <c r="H130" s="125"/>
    </row>
    <row r="131" spans="1:8" s="162" customFormat="1" ht="38.25" customHeight="1" x14ac:dyDescent="0.25">
      <c r="A131" s="126" t="s">
        <v>2</v>
      </c>
      <c r="B131" s="126" t="s">
        <v>3</v>
      </c>
      <c r="C131" s="20" t="s">
        <v>4</v>
      </c>
      <c r="D131" s="33" t="s">
        <v>20</v>
      </c>
      <c r="E131" s="33"/>
      <c r="F131" s="34"/>
      <c r="G131" s="33" t="s">
        <v>5</v>
      </c>
      <c r="H131" s="34" t="s">
        <v>12</v>
      </c>
    </row>
    <row r="132" spans="1:8" s="10" customFormat="1" ht="12.75" x14ac:dyDescent="0.25">
      <c r="A132" s="23" t="s">
        <v>32</v>
      </c>
      <c r="B132" s="23" t="s">
        <v>16</v>
      </c>
      <c r="C132" s="9" t="s">
        <v>153</v>
      </c>
      <c r="D132" s="95"/>
      <c r="E132" s="95"/>
      <c r="F132" s="77"/>
      <c r="G132" s="95"/>
      <c r="H132" s="77"/>
    </row>
    <row r="133" spans="1:8" s="10" customFormat="1" ht="89.25" x14ac:dyDescent="0.25">
      <c r="A133" s="23"/>
      <c r="B133" s="23"/>
      <c r="C133" s="3" t="s">
        <v>150</v>
      </c>
      <c r="D133" s="95"/>
      <c r="E133" s="95"/>
      <c r="F133" s="77"/>
      <c r="G133" s="95"/>
      <c r="H133" s="77"/>
    </row>
    <row r="134" spans="1:8" s="40" customFormat="1" ht="12.75" x14ac:dyDescent="0.25">
      <c r="A134" s="23"/>
      <c r="B134" s="23"/>
      <c r="C134" s="7"/>
      <c r="D134" s="84">
        <v>1</v>
      </c>
      <c r="E134" s="84">
        <v>1</v>
      </c>
      <c r="F134" s="75">
        <f>D134*E134</f>
        <v>1</v>
      </c>
      <c r="G134" s="84">
        <v>229.96</v>
      </c>
      <c r="H134" s="75">
        <f>F134*G134</f>
        <v>229.96</v>
      </c>
    </row>
    <row r="135" spans="1:8" s="40" customFormat="1" ht="12.75" x14ac:dyDescent="0.25">
      <c r="A135" s="23"/>
      <c r="B135" s="23"/>
      <c r="C135" s="7"/>
      <c r="D135" s="132"/>
      <c r="E135" s="132"/>
      <c r="F135" s="130"/>
      <c r="G135" s="132"/>
      <c r="H135" s="130"/>
    </row>
    <row r="136" spans="1:8" s="10" customFormat="1" ht="12.75" x14ac:dyDescent="0.25">
      <c r="A136" s="23" t="s">
        <v>82</v>
      </c>
      <c r="B136" s="23" t="s">
        <v>16</v>
      </c>
      <c r="C136" s="9" t="s">
        <v>152</v>
      </c>
      <c r="D136" s="95"/>
      <c r="E136" s="95"/>
      <c r="F136" s="77"/>
      <c r="G136" s="95"/>
      <c r="H136" s="77"/>
    </row>
    <row r="137" spans="1:8" s="10" customFormat="1" ht="66.75" customHeight="1" x14ac:dyDescent="0.25">
      <c r="A137" s="23"/>
      <c r="B137" s="23"/>
      <c r="C137" s="8" t="s">
        <v>154</v>
      </c>
      <c r="D137" s="95"/>
      <c r="E137" s="95"/>
      <c r="F137" s="77"/>
      <c r="G137" s="95"/>
      <c r="H137" s="77"/>
    </row>
    <row r="138" spans="1:8" s="40" customFormat="1" ht="12.75" x14ac:dyDescent="0.25">
      <c r="A138" s="23"/>
      <c r="B138" s="23"/>
      <c r="C138" s="7"/>
      <c r="D138" s="84">
        <v>0</v>
      </c>
      <c r="E138" s="84">
        <v>0</v>
      </c>
      <c r="F138" s="75">
        <f>D138*E138</f>
        <v>0</v>
      </c>
      <c r="G138" s="84">
        <v>357.11</v>
      </c>
      <c r="H138" s="75">
        <f>F138*G138</f>
        <v>0</v>
      </c>
    </row>
    <row r="139" spans="1:8" s="40" customFormat="1" ht="12.75" x14ac:dyDescent="0.25">
      <c r="A139" s="23"/>
      <c r="B139" s="23"/>
      <c r="C139" s="7"/>
      <c r="D139" s="132"/>
      <c r="E139" s="132"/>
      <c r="F139" s="130"/>
      <c r="G139" s="132"/>
      <c r="H139" s="130"/>
    </row>
    <row r="140" spans="1:8" s="10" customFormat="1" ht="12.75" x14ac:dyDescent="0.25">
      <c r="A140" s="23" t="s">
        <v>83</v>
      </c>
      <c r="B140" s="23" t="s">
        <v>16</v>
      </c>
      <c r="C140" s="9" t="s">
        <v>151</v>
      </c>
      <c r="D140" s="95"/>
      <c r="E140" s="95"/>
      <c r="F140" s="77"/>
      <c r="G140" s="95"/>
      <c r="H140" s="77"/>
    </row>
    <row r="141" spans="1:8" s="10" customFormat="1" ht="76.5" x14ac:dyDescent="0.25">
      <c r="A141" s="23"/>
      <c r="B141" s="23"/>
      <c r="C141" s="3" t="s">
        <v>155</v>
      </c>
      <c r="D141" s="95"/>
      <c r="E141" s="95"/>
      <c r="F141" s="77"/>
      <c r="G141" s="95"/>
      <c r="H141" s="77"/>
    </row>
    <row r="142" spans="1:8" s="40" customFormat="1" ht="12.75" x14ac:dyDescent="0.25">
      <c r="A142" s="23"/>
      <c r="B142" s="23"/>
      <c r="C142" s="7"/>
      <c r="D142" s="84">
        <v>0</v>
      </c>
      <c r="E142" s="84">
        <v>0</v>
      </c>
      <c r="F142" s="75">
        <f>D142*E142</f>
        <v>0</v>
      </c>
      <c r="G142" s="84">
        <v>221.68</v>
      </c>
      <c r="H142" s="75">
        <f>F142*G142</f>
        <v>0</v>
      </c>
    </row>
    <row r="143" spans="1:8" s="40" customFormat="1" ht="12.75" x14ac:dyDescent="0.25">
      <c r="A143" s="23"/>
      <c r="B143" s="23"/>
      <c r="C143" s="7"/>
      <c r="D143" s="132"/>
      <c r="E143" s="132"/>
      <c r="F143" s="130"/>
      <c r="G143" s="132"/>
      <c r="H143" s="130"/>
    </row>
    <row r="144" spans="1:8" s="10" customFormat="1" ht="12.75" x14ac:dyDescent="0.25">
      <c r="A144" s="23" t="s">
        <v>84</v>
      </c>
      <c r="B144" s="23" t="s">
        <v>23</v>
      </c>
      <c r="C144" s="9" t="s">
        <v>104</v>
      </c>
      <c r="D144" s="95"/>
      <c r="E144" s="95"/>
      <c r="F144" s="77"/>
      <c r="G144" s="95"/>
      <c r="H144" s="77"/>
    </row>
    <row r="145" spans="1:8" s="10" customFormat="1" ht="25.5" x14ac:dyDescent="0.25">
      <c r="A145" s="23"/>
      <c r="B145" s="23"/>
      <c r="C145" s="8" t="s">
        <v>225</v>
      </c>
      <c r="D145" s="95"/>
      <c r="E145" s="95"/>
      <c r="F145" s="77"/>
      <c r="G145" s="95"/>
      <c r="H145" s="77"/>
    </row>
    <row r="146" spans="1:8" s="40" customFormat="1" ht="12.75" x14ac:dyDescent="0.25">
      <c r="A146" s="23"/>
      <c r="B146" s="23"/>
      <c r="C146" s="9"/>
      <c r="D146" s="84">
        <v>0</v>
      </c>
      <c r="E146" s="84">
        <v>0</v>
      </c>
      <c r="F146" s="75">
        <f>D146*E146</f>
        <v>0</v>
      </c>
      <c r="G146" s="84">
        <v>250.8</v>
      </c>
      <c r="H146" s="75">
        <f>F146*G146</f>
        <v>0</v>
      </c>
    </row>
    <row r="147" spans="1:8" s="40" customFormat="1" ht="12.75" x14ac:dyDescent="0.25">
      <c r="A147" s="23"/>
      <c r="B147" s="23"/>
      <c r="C147" s="9"/>
      <c r="D147" s="132"/>
      <c r="E147" s="132"/>
      <c r="F147" s="130"/>
      <c r="G147" s="132"/>
      <c r="H147" s="130"/>
    </row>
    <row r="148" spans="1:8" s="10" customFormat="1" ht="12.75" x14ac:dyDescent="0.25">
      <c r="A148" s="23" t="s">
        <v>182</v>
      </c>
      <c r="B148" s="23" t="s">
        <v>23</v>
      </c>
      <c r="C148" s="9" t="s">
        <v>156</v>
      </c>
      <c r="D148" s="95"/>
      <c r="E148" s="95"/>
      <c r="F148" s="77"/>
      <c r="G148" s="95"/>
      <c r="H148" s="77"/>
    </row>
    <row r="149" spans="1:8" s="10" customFormat="1" ht="69.75" customHeight="1" x14ac:dyDescent="0.25">
      <c r="A149" s="23"/>
      <c r="B149" s="23"/>
      <c r="C149" s="8" t="s">
        <v>157</v>
      </c>
      <c r="D149" s="95"/>
      <c r="E149" s="95"/>
      <c r="F149" s="77"/>
      <c r="G149" s="95"/>
      <c r="H149" s="77"/>
    </row>
    <row r="150" spans="1:8" s="40" customFormat="1" ht="12.75" x14ac:dyDescent="0.25">
      <c r="A150" s="23"/>
      <c r="B150" s="23"/>
      <c r="C150" s="9"/>
      <c r="D150" s="84">
        <v>0</v>
      </c>
      <c r="E150" s="84">
        <v>0</v>
      </c>
      <c r="F150" s="75">
        <f>D150*E150</f>
        <v>0</v>
      </c>
      <c r="G150" s="84">
        <v>144.08000000000001</v>
      </c>
      <c r="H150" s="75">
        <f>F150*G150</f>
        <v>0</v>
      </c>
    </row>
    <row r="151" spans="1:8" s="40" customFormat="1" ht="12.75" x14ac:dyDescent="0.25">
      <c r="A151" s="23"/>
      <c r="B151" s="23"/>
      <c r="C151" s="9"/>
      <c r="D151" s="132"/>
      <c r="E151" s="132"/>
      <c r="F151" s="130"/>
      <c r="G151" s="132"/>
      <c r="H151" s="130"/>
    </row>
    <row r="152" spans="1:8" s="10" customFormat="1" ht="12.75" x14ac:dyDescent="0.25">
      <c r="A152" s="23" t="s">
        <v>241</v>
      </c>
      <c r="B152" s="23" t="s">
        <v>23</v>
      </c>
      <c r="C152" s="28" t="s">
        <v>158</v>
      </c>
      <c r="D152" s="95"/>
      <c r="E152" s="95"/>
      <c r="F152" s="77"/>
      <c r="G152" s="95"/>
      <c r="H152" s="77"/>
    </row>
    <row r="153" spans="1:8" s="10" customFormat="1" ht="70.5" customHeight="1" x14ac:dyDescent="0.25">
      <c r="A153" s="23"/>
      <c r="B153" s="23"/>
      <c r="C153" s="8" t="s">
        <v>159</v>
      </c>
      <c r="D153" s="95"/>
      <c r="E153" s="95"/>
      <c r="F153" s="77"/>
      <c r="G153" s="95"/>
      <c r="H153" s="77"/>
    </row>
    <row r="154" spans="1:8" s="40" customFormat="1" ht="12.75" x14ac:dyDescent="0.25">
      <c r="A154" s="23"/>
      <c r="B154" s="23"/>
      <c r="C154" s="9"/>
      <c r="D154" s="84">
        <v>0</v>
      </c>
      <c r="E154" s="84">
        <v>0</v>
      </c>
      <c r="F154" s="75">
        <f>D154*E154</f>
        <v>0</v>
      </c>
      <c r="G154" s="84">
        <v>283.02</v>
      </c>
      <c r="H154" s="75">
        <f>F154*G154</f>
        <v>0</v>
      </c>
    </row>
    <row r="155" spans="1:8" s="8" customFormat="1" ht="13.5" thickBot="1" x14ac:dyDescent="0.3">
      <c r="A155" s="22"/>
      <c r="B155" s="23"/>
      <c r="D155" s="91"/>
      <c r="E155" s="91"/>
      <c r="F155" s="74"/>
      <c r="G155" s="74" t="s">
        <v>69</v>
      </c>
      <c r="H155" s="74">
        <f>SUM(H133:H154)</f>
        <v>229.96</v>
      </c>
    </row>
    <row r="156" spans="1:8" s="40" customFormat="1" ht="12.75" x14ac:dyDescent="0.25">
      <c r="A156" s="23"/>
      <c r="B156" s="23"/>
      <c r="C156" s="9"/>
      <c r="D156" s="8"/>
      <c r="E156" s="8"/>
      <c r="F156" s="9"/>
      <c r="G156" s="8"/>
      <c r="H156" s="9"/>
    </row>
    <row r="157" spans="1:8" s="10" customFormat="1" ht="12.75" x14ac:dyDescent="0.25">
      <c r="A157" s="23"/>
      <c r="B157" s="23"/>
      <c r="C157" s="8"/>
      <c r="D157" s="8"/>
      <c r="E157" s="8"/>
      <c r="F157" s="9"/>
      <c r="G157" s="134"/>
      <c r="H157" s="9"/>
    </row>
    <row r="158" spans="1:8" s="10" customFormat="1" ht="15.75" x14ac:dyDescent="0.25">
      <c r="A158" s="15" t="s">
        <v>10</v>
      </c>
      <c r="B158" s="127" t="s">
        <v>29</v>
      </c>
      <c r="C158" s="127"/>
      <c r="D158" s="125"/>
      <c r="E158" s="125"/>
      <c r="F158" s="125"/>
      <c r="G158" s="125"/>
      <c r="H158" s="125"/>
    </row>
    <row r="159" spans="1:8" s="40" customFormat="1" ht="38.25" x14ac:dyDescent="0.25">
      <c r="A159" s="126" t="s">
        <v>2</v>
      </c>
      <c r="B159" s="126" t="s">
        <v>3</v>
      </c>
      <c r="C159" s="20" t="s">
        <v>4</v>
      </c>
      <c r="D159" s="33" t="s">
        <v>20</v>
      </c>
      <c r="E159" s="33"/>
      <c r="F159" s="34"/>
      <c r="G159" s="33" t="s">
        <v>5</v>
      </c>
      <c r="H159" s="34" t="s">
        <v>12</v>
      </c>
    </row>
    <row r="160" spans="1:8" s="40" customFormat="1" ht="12.75" x14ac:dyDescent="0.25">
      <c r="A160" s="23"/>
      <c r="B160" s="23"/>
      <c r="C160" s="23"/>
      <c r="D160" s="157"/>
      <c r="E160" s="157"/>
      <c r="F160" s="156"/>
      <c r="G160" s="157"/>
      <c r="H160" s="156"/>
    </row>
    <row r="161" spans="1:11" s="10" customFormat="1" ht="12.75" x14ac:dyDescent="0.25">
      <c r="A161" s="23" t="s">
        <v>52</v>
      </c>
      <c r="B161" s="23" t="s">
        <v>16</v>
      </c>
      <c r="C161" s="9" t="s">
        <v>66</v>
      </c>
      <c r="D161" s="95"/>
      <c r="E161" s="95"/>
      <c r="F161" s="77"/>
      <c r="G161" s="95"/>
      <c r="H161" s="77"/>
    </row>
    <row r="162" spans="1:11" s="10" customFormat="1" ht="31.5" customHeight="1" x14ac:dyDescent="0.25">
      <c r="A162" s="23"/>
      <c r="B162" s="23"/>
      <c r="C162" s="8" t="s">
        <v>162</v>
      </c>
      <c r="D162" s="95"/>
      <c r="E162" s="95"/>
      <c r="F162" s="77"/>
      <c r="G162" s="95"/>
      <c r="H162" s="77"/>
    </row>
    <row r="163" spans="1:11" s="10" customFormat="1" ht="12.75" x14ac:dyDescent="0.25">
      <c r="A163" s="23"/>
      <c r="B163" s="23"/>
      <c r="C163" s="8"/>
      <c r="D163" s="84">
        <v>1</v>
      </c>
      <c r="E163" s="84">
        <v>1</v>
      </c>
      <c r="F163" s="75">
        <f>D163*E163</f>
        <v>1</v>
      </c>
      <c r="G163" s="84">
        <v>30.5</v>
      </c>
      <c r="H163" s="75">
        <f>F163*G163</f>
        <v>30.5</v>
      </c>
    </row>
    <row r="164" spans="1:11" s="10" customFormat="1" ht="12.75" x14ac:dyDescent="0.25">
      <c r="A164" s="23"/>
      <c r="B164" s="23"/>
      <c r="C164" s="23"/>
      <c r="D164" s="157"/>
      <c r="E164" s="157"/>
      <c r="F164" s="156"/>
      <c r="G164" s="157"/>
      <c r="H164" s="156"/>
    </row>
    <row r="165" spans="1:11" s="10" customFormat="1" ht="12.75" x14ac:dyDescent="0.25">
      <c r="A165" s="23" t="s">
        <v>53</v>
      </c>
      <c r="B165" s="23" t="s">
        <v>217</v>
      </c>
      <c r="C165" s="9" t="s">
        <v>35</v>
      </c>
      <c r="D165" s="95"/>
      <c r="E165" s="95"/>
      <c r="F165" s="77"/>
      <c r="G165" s="95"/>
      <c r="H165" s="77"/>
      <c r="I165" s="161"/>
      <c r="J165" s="161"/>
      <c r="K165" s="160"/>
    </row>
    <row r="166" spans="1:11" s="10" customFormat="1" ht="109.5" customHeight="1" x14ac:dyDescent="0.3">
      <c r="A166" s="23"/>
      <c r="B166" s="23"/>
      <c r="C166" s="8" t="s">
        <v>163</v>
      </c>
      <c r="D166" s="95"/>
      <c r="E166" s="95"/>
      <c r="F166" s="77"/>
      <c r="G166" s="95"/>
      <c r="H166" s="77"/>
      <c r="K166" s="44"/>
    </row>
    <row r="167" spans="1:11" s="10" customFormat="1" ht="12.75" customHeight="1" x14ac:dyDescent="0.3">
      <c r="A167" s="23"/>
      <c r="B167" s="23"/>
      <c r="C167" s="64" t="s">
        <v>160</v>
      </c>
      <c r="D167" s="95">
        <v>3</v>
      </c>
      <c r="E167" s="95"/>
      <c r="F167" s="77"/>
      <c r="G167" s="95"/>
      <c r="H167" s="77"/>
      <c r="K167" s="44"/>
    </row>
    <row r="168" spans="1:11" s="10" customFormat="1" ht="12.75" customHeight="1" x14ac:dyDescent="0.3">
      <c r="A168" s="23"/>
      <c r="B168" s="23"/>
      <c r="C168" s="64" t="s">
        <v>248</v>
      </c>
      <c r="D168" s="95">
        <v>1</v>
      </c>
      <c r="E168" s="95"/>
      <c r="F168" s="77"/>
      <c r="G168" s="95"/>
      <c r="H168" s="77"/>
      <c r="K168" s="44"/>
    </row>
    <row r="169" spans="1:11" s="40" customFormat="1" ht="12.75" x14ac:dyDescent="0.2">
      <c r="A169" s="23"/>
      <c r="B169" s="23"/>
      <c r="C169" s="12"/>
      <c r="D169" s="84">
        <f>SUM(D167:D168)</f>
        <v>4</v>
      </c>
      <c r="E169" s="84">
        <v>1</v>
      </c>
      <c r="F169" s="75">
        <f>D169*E169</f>
        <v>4</v>
      </c>
      <c r="G169" s="84">
        <v>159.86000000000001</v>
      </c>
      <c r="H169" s="75">
        <f>F169*G169</f>
        <v>639.44000000000005</v>
      </c>
      <c r="I169" s="159"/>
      <c r="J169" s="159"/>
      <c r="K169" s="158"/>
    </row>
    <row r="170" spans="1:11" s="10" customFormat="1" ht="12.75" x14ac:dyDescent="0.2">
      <c r="A170" s="23"/>
      <c r="B170" s="23"/>
      <c r="C170" s="8"/>
      <c r="D170" s="95"/>
      <c r="E170" s="95"/>
      <c r="F170" s="77"/>
      <c r="G170" s="95"/>
      <c r="H170" s="77"/>
      <c r="I170" s="159"/>
      <c r="J170" s="159"/>
      <c r="K170" s="158"/>
    </row>
    <row r="171" spans="1:11" s="10" customFormat="1" ht="12.75" x14ac:dyDescent="0.25">
      <c r="A171" s="23" t="s">
        <v>54</v>
      </c>
      <c r="B171" s="23" t="s">
        <v>217</v>
      </c>
      <c r="C171" s="9" t="s">
        <v>75</v>
      </c>
      <c r="D171" s="157"/>
      <c r="E171" s="157"/>
      <c r="F171" s="156"/>
      <c r="G171" s="157"/>
      <c r="H171" s="156"/>
    </row>
    <row r="172" spans="1:11" s="10" customFormat="1" ht="84" customHeight="1" x14ac:dyDescent="0.25">
      <c r="A172" s="23"/>
      <c r="B172" s="23"/>
      <c r="C172" s="8" t="s">
        <v>164</v>
      </c>
      <c r="D172" s="95"/>
      <c r="E172" s="95"/>
      <c r="F172" s="77"/>
      <c r="G172" s="95"/>
      <c r="H172" s="77"/>
    </row>
    <row r="173" spans="1:11" s="10" customFormat="1" ht="12.75" customHeight="1" x14ac:dyDescent="0.25">
      <c r="A173" s="23"/>
      <c r="B173" s="23"/>
      <c r="C173" s="64" t="s">
        <v>165</v>
      </c>
      <c r="D173" s="95">
        <v>1</v>
      </c>
      <c r="E173" s="95"/>
      <c r="F173" s="77"/>
      <c r="G173" s="95"/>
      <c r="H173" s="77"/>
    </row>
    <row r="174" spans="1:11" s="10" customFormat="1" ht="12.75" customHeight="1" x14ac:dyDescent="0.25">
      <c r="A174" s="23"/>
      <c r="B174" s="23"/>
      <c r="C174" s="64" t="s">
        <v>166</v>
      </c>
      <c r="D174" s="95">
        <v>1</v>
      </c>
      <c r="E174" s="95"/>
      <c r="F174" s="77"/>
      <c r="G174" s="95"/>
      <c r="H174" s="77"/>
    </row>
    <row r="175" spans="1:11" s="10" customFormat="1" ht="12.75" customHeight="1" x14ac:dyDescent="0.25">
      <c r="A175" s="23"/>
      <c r="B175" s="23"/>
      <c r="C175" s="64" t="s">
        <v>169</v>
      </c>
      <c r="D175" s="95">
        <v>1</v>
      </c>
      <c r="E175" s="95"/>
      <c r="F175" s="77"/>
      <c r="G175" s="95"/>
      <c r="H175" s="77"/>
    </row>
    <row r="176" spans="1:11" s="10" customFormat="1" ht="12.75" customHeight="1" x14ac:dyDescent="0.25">
      <c r="A176" s="23"/>
      <c r="B176" s="23"/>
      <c r="C176" s="64" t="s">
        <v>167</v>
      </c>
      <c r="D176" s="95">
        <v>0</v>
      </c>
      <c r="E176" s="95"/>
      <c r="F176" s="77"/>
      <c r="G176" s="95"/>
      <c r="H176" s="77"/>
    </row>
    <row r="177" spans="1:8" s="10" customFormat="1" ht="12.75" customHeight="1" x14ac:dyDescent="0.25">
      <c r="A177" s="23"/>
      <c r="B177" s="23"/>
      <c r="C177" s="64" t="s">
        <v>220</v>
      </c>
      <c r="D177" s="95">
        <v>0</v>
      </c>
      <c r="E177" s="95"/>
      <c r="F177" s="77"/>
      <c r="G177" s="95"/>
      <c r="H177" s="77"/>
    </row>
    <row r="178" spans="1:8" s="10" customFormat="1" ht="12.75" customHeight="1" x14ac:dyDescent="0.25">
      <c r="A178" s="23"/>
      <c r="B178" s="23"/>
      <c r="C178" s="64" t="s">
        <v>219</v>
      </c>
      <c r="D178" s="95">
        <v>0</v>
      </c>
      <c r="E178" s="95"/>
      <c r="F178" s="77"/>
      <c r="G178" s="95"/>
      <c r="H178" s="77"/>
    </row>
    <row r="179" spans="1:8" s="10" customFormat="1" ht="12.75" customHeight="1" x14ac:dyDescent="0.25">
      <c r="A179" s="23"/>
      <c r="B179" s="23"/>
      <c r="C179" s="64" t="s">
        <v>168</v>
      </c>
      <c r="D179" s="95">
        <v>0</v>
      </c>
      <c r="E179" s="95"/>
      <c r="F179" s="77"/>
      <c r="G179" s="95"/>
      <c r="H179" s="77"/>
    </row>
    <row r="180" spans="1:8" s="40" customFormat="1" ht="12.75" x14ac:dyDescent="0.25">
      <c r="A180" s="23"/>
      <c r="B180" s="23"/>
      <c r="C180" s="12"/>
      <c r="D180" s="84">
        <f>SUM(D173:D179)</f>
        <v>3</v>
      </c>
      <c r="E180" s="84">
        <v>1</v>
      </c>
      <c r="F180" s="75">
        <f>D180*E180</f>
        <v>3</v>
      </c>
      <c r="G180" s="84">
        <v>137.09</v>
      </c>
      <c r="H180" s="75">
        <f>F180*G180</f>
        <v>411.27</v>
      </c>
    </row>
    <row r="181" spans="1:8" s="32" customFormat="1" ht="12" customHeight="1" thickBot="1" x14ac:dyDescent="0.3">
      <c r="A181" s="30"/>
      <c r="B181" s="30"/>
      <c r="C181" s="12"/>
      <c r="D181" s="104"/>
      <c r="E181" s="104"/>
      <c r="F181" s="105"/>
      <c r="G181" s="106" t="s">
        <v>69</v>
      </c>
      <c r="H181" s="105">
        <f>SUM(H160:H180)</f>
        <v>1081.21</v>
      </c>
    </row>
    <row r="182" spans="1:8" s="17" customFormat="1" ht="18" customHeight="1" x14ac:dyDescent="0.25">
      <c r="A182" s="23"/>
      <c r="B182" s="23"/>
      <c r="C182" s="9"/>
      <c r="D182" s="8"/>
      <c r="E182" s="8"/>
      <c r="F182" s="9"/>
      <c r="G182" s="134"/>
      <c r="H182" s="9"/>
    </row>
    <row r="183" spans="1:8" s="32" customFormat="1" ht="15.75" customHeight="1" x14ac:dyDescent="0.25">
      <c r="A183" s="15" t="s">
        <v>11</v>
      </c>
      <c r="B183" s="127" t="s">
        <v>1</v>
      </c>
      <c r="C183" s="127"/>
      <c r="D183" s="125"/>
      <c r="E183" s="125"/>
      <c r="F183" s="125"/>
      <c r="G183" s="125"/>
      <c r="H183" s="125"/>
    </row>
    <row r="184" spans="1:8" s="10" customFormat="1" ht="38.25" x14ac:dyDescent="0.25">
      <c r="A184" s="126" t="s">
        <v>2</v>
      </c>
      <c r="B184" s="126" t="s">
        <v>3</v>
      </c>
      <c r="C184" s="20" t="s">
        <v>4</v>
      </c>
      <c r="D184" s="33" t="s">
        <v>20</v>
      </c>
      <c r="E184" s="33"/>
      <c r="F184" s="34"/>
      <c r="G184" s="33" t="s">
        <v>5</v>
      </c>
      <c r="H184" s="34" t="s">
        <v>12</v>
      </c>
    </row>
    <row r="185" spans="1:8" s="10" customFormat="1" ht="12.75" x14ac:dyDescent="0.25">
      <c r="A185" s="155"/>
      <c r="B185" s="155"/>
      <c r="C185" s="154"/>
      <c r="D185" s="153"/>
      <c r="E185" s="153"/>
      <c r="F185" s="152"/>
      <c r="G185" s="153"/>
      <c r="H185" s="152"/>
    </row>
    <row r="186" spans="1:8" s="8" customFormat="1" ht="12.75" x14ac:dyDescent="0.25">
      <c r="A186" s="155"/>
      <c r="B186" s="155"/>
      <c r="C186" s="154"/>
      <c r="D186" s="153"/>
      <c r="E186" s="153"/>
      <c r="F186" s="152"/>
      <c r="G186" s="153"/>
      <c r="H186" s="152"/>
    </row>
    <row r="187" spans="1:8" s="8" customFormat="1" ht="12.75" x14ac:dyDescent="0.25">
      <c r="A187" s="22"/>
      <c r="B187" s="150"/>
      <c r="C187" s="28" t="s">
        <v>79</v>
      </c>
      <c r="D187" s="148"/>
      <c r="E187" s="148"/>
      <c r="F187" s="147"/>
      <c r="G187" s="148"/>
      <c r="H187" s="147"/>
    </row>
    <row r="188" spans="1:8" s="8" customFormat="1" ht="25.5" x14ac:dyDescent="0.25">
      <c r="A188" s="22"/>
      <c r="B188" s="150"/>
      <c r="C188" s="6" t="s">
        <v>81</v>
      </c>
      <c r="D188" s="148"/>
      <c r="E188" s="148"/>
      <c r="F188" s="147"/>
      <c r="G188" s="148"/>
      <c r="H188" s="147"/>
    </row>
    <row r="189" spans="1:8" s="8" customFormat="1" ht="12.75" x14ac:dyDescent="0.25">
      <c r="A189" s="22"/>
      <c r="B189" s="150"/>
      <c r="C189" s="151"/>
      <c r="D189" s="148"/>
      <c r="E189" s="148"/>
      <c r="F189" s="147"/>
      <c r="G189" s="148"/>
      <c r="H189" s="147"/>
    </row>
    <row r="190" spans="1:8" s="8" customFormat="1" ht="12.75" x14ac:dyDescent="0.25">
      <c r="A190" s="150"/>
      <c r="B190" s="150"/>
      <c r="C190" s="149"/>
      <c r="D190" s="148"/>
      <c r="E190" s="148"/>
      <c r="F190" s="147"/>
      <c r="G190" s="148"/>
      <c r="H190" s="147"/>
    </row>
    <row r="191" spans="1:8" s="10" customFormat="1" ht="12.75" x14ac:dyDescent="0.25">
      <c r="A191" s="22" t="s">
        <v>43</v>
      </c>
      <c r="B191" s="22" t="s">
        <v>16</v>
      </c>
      <c r="C191" s="28" t="s">
        <v>172</v>
      </c>
      <c r="D191" s="141"/>
      <c r="E191" s="141"/>
      <c r="F191" s="141"/>
      <c r="G191" s="141"/>
      <c r="H191" s="141"/>
    </row>
    <row r="192" spans="1:8" s="10" customFormat="1" ht="45" customHeight="1" x14ac:dyDescent="0.3">
      <c r="A192" s="65"/>
      <c r="B192" s="66"/>
      <c r="C192" s="10" t="s">
        <v>171</v>
      </c>
      <c r="D192" s="112"/>
      <c r="E192" s="112"/>
      <c r="F192" s="80"/>
      <c r="G192" s="112"/>
      <c r="H192" s="80"/>
    </row>
    <row r="193" spans="1:8" s="10" customFormat="1" ht="12.75" x14ac:dyDescent="0.25">
      <c r="A193" s="146"/>
      <c r="B193" s="53"/>
      <c r="C193" s="11"/>
      <c r="D193" s="84">
        <v>1</v>
      </c>
      <c r="E193" s="84">
        <v>1</v>
      </c>
      <c r="F193" s="75">
        <f>D193*E193</f>
        <v>1</v>
      </c>
      <c r="G193" s="84">
        <v>12.39</v>
      </c>
      <c r="H193" s="75">
        <f>F193*G193</f>
        <v>12.39</v>
      </c>
    </row>
    <row r="194" spans="1:8" s="8" customFormat="1" ht="12.75" x14ac:dyDescent="0.25">
      <c r="A194" s="54"/>
      <c r="B194" s="54"/>
      <c r="C194" s="40"/>
      <c r="D194" s="132"/>
      <c r="E194" s="132"/>
      <c r="F194" s="130"/>
      <c r="G194" s="132"/>
      <c r="H194" s="130"/>
    </row>
    <row r="195" spans="1:8" s="10" customFormat="1" ht="12.75" x14ac:dyDescent="0.25">
      <c r="A195" s="22" t="s">
        <v>44</v>
      </c>
      <c r="B195" s="22" t="s">
        <v>16</v>
      </c>
      <c r="C195" s="28" t="s">
        <v>170</v>
      </c>
      <c r="D195" s="112"/>
      <c r="E195" s="112"/>
      <c r="F195" s="80"/>
      <c r="G195" s="112"/>
      <c r="H195" s="80"/>
    </row>
    <row r="196" spans="1:8" s="10" customFormat="1" ht="89.25" x14ac:dyDescent="0.25">
      <c r="A196" s="22"/>
      <c r="B196" s="22"/>
      <c r="C196" s="10" t="s">
        <v>80</v>
      </c>
      <c r="D196" s="112"/>
      <c r="E196" s="112"/>
      <c r="F196" s="80"/>
      <c r="G196" s="112"/>
      <c r="H196" s="80"/>
    </row>
    <row r="197" spans="1:8" s="10" customFormat="1" ht="12.75" x14ac:dyDescent="0.25">
      <c r="A197" s="146"/>
      <c r="B197" s="53"/>
      <c r="C197" s="11"/>
      <c r="D197" s="84">
        <v>1</v>
      </c>
      <c r="E197" s="84">
        <v>1</v>
      </c>
      <c r="F197" s="75">
        <f>D197*E197</f>
        <v>1</v>
      </c>
      <c r="G197" s="84">
        <v>218.8</v>
      </c>
      <c r="H197" s="75">
        <f>F197*G197</f>
        <v>218.8</v>
      </c>
    </row>
    <row r="198" spans="1:8" s="8" customFormat="1" ht="12.75" x14ac:dyDescent="0.25">
      <c r="A198" s="54"/>
      <c r="B198" s="54"/>
      <c r="C198" s="40"/>
      <c r="D198" s="132"/>
      <c r="E198" s="132"/>
      <c r="F198" s="130"/>
      <c r="G198" s="132"/>
      <c r="H198" s="130"/>
    </row>
    <row r="199" spans="1:8" s="8" customFormat="1" ht="12.75" x14ac:dyDescent="0.25">
      <c r="A199" s="22" t="s">
        <v>45</v>
      </c>
      <c r="B199" s="22" t="s">
        <v>23</v>
      </c>
      <c r="C199" s="28" t="s">
        <v>78</v>
      </c>
      <c r="D199" s="141"/>
      <c r="E199" s="141"/>
      <c r="F199" s="141"/>
      <c r="G199" s="141"/>
      <c r="H199" s="141"/>
    </row>
    <row r="200" spans="1:8" s="8" customFormat="1" ht="38.25" x14ac:dyDescent="0.3">
      <c r="A200" s="55"/>
      <c r="B200" s="56"/>
      <c r="C200" s="10" t="s">
        <v>180</v>
      </c>
      <c r="D200" s="112"/>
      <c r="E200" s="112"/>
      <c r="F200" s="80"/>
      <c r="G200" s="112"/>
      <c r="H200" s="80"/>
    </row>
    <row r="201" spans="1:8" s="8" customFormat="1" ht="12.75" x14ac:dyDescent="0.25">
      <c r="A201" s="140"/>
      <c r="B201" s="58"/>
      <c r="C201" s="7"/>
      <c r="D201" s="84">
        <v>8.1999999999999993</v>
      </c>
      <c r="E201" s="84">
        <v>1</v>
      </c>
      <c r="F201" s="75">
        <f>D201*E201</f>
        <v>8.1999999999999993</v>
      </c>
      <c r="G201" s="84">
        <v>22.86</v>
      </c>
      <c r="H201" s="75">
        <f>F201*G201</f>
        <v>187.45199999999997</v>
      </c>
    </row>
    <row r="202" spans="1:8" s="8" customFormat="1" ht="12.75" x14ac:dyDescent="0.2">
      <c r="A202" s="140"/>
      <c r="B202" s="58"/>
      <c r="C202" s="4"/>
      <c r="D202" s="145"/>
      <c r="E202" s="145"/>
      <c r="F202" s="143"/>
      <c r="G202" s="144"/>
      <c r="H202" s="143"/>
    </row>
    <row r="203" spans="1:8" s="8" customFormat="1" ht="12.75" x14ac:dyDescent="0.25">
      <c r="A203" s="22" t="s">
        <v>46</v>
      </c>
      <c r="B203" s="22" t="s">
        <v>16</v>
      </c>
      <c r="C203" s="28" t="s">
        <v>173</v>
      </c>
      <c r="D203" s="112"/>
      <c r="E203" s="112"/>
      <c r="F203" s="80"/>
      <c r="G203" s="112"/>
      <c r="H203" s="80"/>
    </row>
    <row r="204" spans="1:8" s="8" customFormat="1" ht="38.25" x14ac:dyDescent="0.25">
      <c r="A204" s="22"/>
      <c r="B204" s="22"/>
      <c r="C204" s="10" t="s">
        <v>176</v>
      </c>
      <c r="D204" s="112"/>
      <c r="E204" s="112"/>
      <c r="F204" s="80"/>
      <c r="G204" s="112"/>
      <c r="H204" s="80"/>
    </row>
    <row r="205" spans="1:8" s="8" customFormat="1" ht="12.75" x14ac:dyDescent="0.25">
      <c r="A205" s="22"/>
      <c r="B205" s="22"/>
      <c r="C205" s="10"/>
      <c r="D205" s="84">
        <v>2</v>
      </c>
      <c r="E205" s="84">
        <v>1</v>
      </c>
      <c r="F205" s="75">
        <f>D205*E205</f>
        <v>2</v>
      </c>
      <c r="G205" s="84">
        <v>46.3</v>
      </c>
      <c r="H205" s="75">
        <f>F205*G205</f>
        <v>92.6</v>
      </c>
    </row>
    <row r="206" spans="1:8" s="8" customFormat="1" ht="12.75" x14ac:dyDescent="0.2">
      <c r="A206" s="22"/>
      <c r="B206" s="22"/>
      <c r="C206" s="10"/>
      <c r="D206" s="145"/>
      <c r="E206" s="145"/>
      <c r="F206" s="143"/>
      <c r="G206" s="144"/>
      <c r="H206" s="143"/>
    </row>
    <row r="207" spans="1:8" s="8" customFormat="1" ht="12.75" x14ac:dyDescent="0.25">
      <c r="A207" s="22" t="s">
        <v>235</v>
      </c>
      <c r="B207" s="22" t="s">
        <v>16</v>
      </c>
      <c r="C207" s="28" t="s">
        <v>174</v>
      </c>
      <c r="D207" s="112"/>
      <c r="E207" s="112"/>
      <c r="F207" s="80"/>
      <c r="G207" s="112"/>
      <c r="H207" s="80"/>
    </row>
    <row r="208" spans="1:8" s="8" customFormat="1" ht="25.5" x14ac:dyDescent="0.25">
      <c r="A208" s="22"/>
      <c r="B208" s="22"/>
      <c r="C208" s="10" t="s">
        <v>175</v>
      </c>
      <c r="D208" s="112"/>
      <c r="E208" s="112"/>
      <c r="F208" s="80"/>
      <c r="G208" s="112"/>
      <c r="H208" s="80"/>
    </row>
    <row r="209" spans="1:8" s="8" customFormat="1" ht="12.75" x14ac:dyDescent="0.25">
      <c r="A209" s="22"/>
      <c r="B209" s="22"/>
      <c r="C209" s="10"/>
      <c r="D209" s="84">
        <v>2</v>
      </c>
      <c r="E209" s="84">
        <v>1</v>
      </c>
      <c r="F209" s="75">
        <f>D209*E209</f>
        <v>2</v>
      </c>
      <c r="G209" s="84">
        <v>48.3</v>
      </c>
      <c r="H209" s="75">
        <f>F209*G209</f>
        <v>96.6</v>
      </c>
    </row>
    <row r="210" spans="1:8" s="8" customFormat="1" ht="12.75" x14ac:dyDescent="0.2">
      <c r="A210" s="22"/>
      <c r="B210" s="22"/>
      <c r="C210" s="10"/>
      <c r="D210" s="145"/>
      <c r="E210" s="145"/>
      <c r="F210" s="143"/>
      <c r="G210" s="144"/>
      <c r="H210" s="143"/>
    </row>
    <row r="211" spans="1:8" s="8" customFormat="1" ht="12.75" x14ac:dyDescent="0.25">
      <c r="A211" s="22" t="s">
        <v>55</v>
      </c>
      <c r="B211" s="22" t="s">
        <v>16</v>
      </c>
      <c r="C211" s="28" t="s">
        <v>67</v>
      </c>
      <c r="D211" s="112"/>
      <c r="E211" s="112"/>
      <c r="F211" s="80"/>
      <c r="G211" s="112"/>
      <c r="H211" s="80"/>
    </row>
    <row r="212" spans="1:8" s="8" customFormat="1" ht="25.5" x14ac:dyDescent="0.25">
      <c r="A212" s="22"/>
      <c r="B212" s="22"/>
      <c r="C212" s="10" t="s">
        <v>68</v>
      </c>
      <c r="D212" s="112"/>
      <c r="E212" s="112"/>
      <c r="F212" s="80"/>
      <c r="G212" s="112"/>
      <c r="H212" s="80"/>
    </row>
    <row r="213" spans="1:8" s="8" customFormat="1" ht="12.75" x14ac:dyDescent="0.25">
      <c r="A213" s="22"/>
      <c r="B213" s="22"/>
      <c r="C213" s="10"/>
      <c r="D213" s="84">
        <v>0</v>
      </c>
      <c r="E213" s="84">
        <v>0</v>
      </c>
      <c r="F213" s="75">
        <f>D213*E213</f>
        <v>0</v>
      </c>
      <c r="G213" s="84">
        <v>205.1</v>
      </c>
      <c r="H213" s="75">
        <f>F213*G213</f>
        <v>0</v>
      </c>
    </row>
    <row r="214" spans="1:8" s="8" customFormat="1" ht="12.75" x14ac:dyDescent="0.2">
      <c r="A214" s="22"/>
      <c r="B214" s="22"/>
      <c r="C214" s="10"/>
      <c r="D214" s="145"/>
      <c r="E214" s="145"/>
      <c r="F214" s="143"/>
      <c r="G214" s="144"/>
      <c r="H214" s="143"/>
    </row>
    <row r="215" spans="1:8" s="8" customFormat="1" ht="12.75" x14ac:dyDescent="0.25">
      <c r="A215" s="22" t="s">
        <v>236</v>
      </c>
      <c r="B215" s="22" t="s">
        <v>16</v>
      </c>
      <c r="C215" s="28" t="s">
        <v>178</v>
      </c>
      <c r="D215" s="112"/>
      <c r="E215" s="112"/>
      <c r="F215" s="80"/>
      <c r="G215" s="112"/>
      <c r="H215" s="80"/>
    </row>
    <row r="216" spans="1:8" s="8" customFormat="1" ht="25.5" x14ac:dyDescent="0.25">
      <c r="A216" s="22"/>
      <c r="B216" s="22"/>
      <c r="C216" s="10" t="s">
        <v>177</v>
      </c>
      <c r="D216" s="112"/>
      <c r="E216" s="112"/>
      <c r="F216" s="80"/>
      <c r="G216" s="112"/>
      <c r="H216" s="80"/>
    </row>
    <row r="217" spans="1:8" s="8" customFormat="1" ht="12.75" x14ac:dyDescent="0.25">
      <c r="A217" s="22"/>
      <c r="B217" s="22"/>
      <c r="C217" s="10"/>
      <c r="D217" s="84">
        <v>4</v>
      </c>
      <c r="E217" s="84">
        <v>1</v>
      </c>
      <c r="F217" s="75">
        <f>D217*E217</f>
        <v>4</v>
      </c>
      <c r="G217" s="84">
        <v>248.18</v>
      </c>
      <c r="H217" s="75">
        <f>F217*G217</f>
        <v>992.72</v>
      </c>
    </row>
    <row r="218" spans="1:8" s="8" customFormat="1" ht="12.75" x14ac:dyDescent="0.2">
      <c r="A218" s="22"/>
      <c r="B218" s="22"/>
      <c r="C218" s="10"/>
      <c r="D218" s="145"/>
      <c r="E218" s="145"/>
      <c r="F218" s="143"/>
      <c r="G218" s="144"/>
      <c r="H218" s="143"/>
    </row>
    <row r="219" spans="1:8" s="8" customFormat="1" ht="12.75" x14ac:dyDescent="0.25">
      <c r="A219" s="22" t="s">
        <v>237</v>
      </c>
      <c r="B219" s="22" t="s">
        <v>16</v>
      </c>
      <c r="C219" s="28" t="s">
        <v>179</v>
      </c>
      <c r="D219" s="112"/>
      <c r="E219" s="112"/>
      <c r="F219" s="80"/>
      <c r="G219" s="112"/>
      <c r="H219" s="80"/>
    </row>
    <row r="220" spans="1:8" s="8" customFormat="1" ht="63.75" x14ac:dyDescent="0.25">
      <c r="A220" s="22"/>
      <c r="B220" s="22"/>
      <c r="C220" s="10" t="s">
        <v>221</v>
      </c>
      <c r="D220" s="112"/>
      <c r="E220" s="112"/>
      <c r="F220" s="80"/>
      <c r="G220" s="112"/>
      <c r="H220" s="80"/>
    </row>
    <row r="221" spans="1:8" s="8" customFormat="1" ht="12.75" x14ac:dyDescent="0.25">
      <c r="A221" s="22"/>
      <c r="B221" s="22"/>
      <c r="C221" s="10"/>
      <c r="D221" s="84">
        <v>2</v>
      </c>
      <c r="E221" s="84">
        <v>1</v>
      </c>
      <c r="F221" s="75">
        <f>D221*E221</f>
        <v>2</v>
      </c>
      <c r="G221" s="84">
        <v>79.78</v>
      </c>
      <c r="H221" s="75">
        <f>F221*G221</f>
        <v>159.56</v>
      </c>
    </row>
    <row r="222" spans="1:8" s="8" customFormat="1" ht="12.75" x14ac:dyDescent="0.2">
      <c r="A222" s="22"/>
      <c r="B222" s="22"/>
      <c r="C222" s="10"/>
      <c r="D222" s="145"/>
      <c r="E222" s="145"/>
      <c r="F222" s="143"/>
      <c r="G222" s="144"/>
      <c r="H222" s="143"/>
    </row>
    <row r="223" spans="1:8" s="8" customFormat="1" ht="12.75" x14ac:dyDescent="0.25">
      <c r="A223" s="22" t="s">
        <v>238</v>
      </c>
      <c r="B223" s="22" t="s">
        <v>16</v>
      </c>
      <c r="C223" s="28" t="s">
        <v>76</v>
      </c>
      <c r="D223" s="141"/>
      <c r="E223" s="141"/>
      <c r="F223" s="141"/>
      <c r="G223" s="141"/>
      <c r="H223" s="141"/>
    </row>
    <row r="224" spans="1:8" s="10" customFormat="1" ht="54" customHeight="1" x14ac:dyDescent="0.3">
      <c r="A224" s="55"/>
      <c r="B224" s="56"/>
      <c r="C224" s="10" t="s">
        <v>77</v>
      </c>
      <c r="D224" s="112"/>
      <c r="E224" s="112"/>
      <c r="F224" s="80"/>
      <c r="G224" s="112"/>
      <c r="H224" s="80"/>
    </row>
    <row r="225" spans="1:8" s="10" customFormat="1" ht="12.75" x14ac:dyDescent="0.25">
      <c r="A225" s="140"/>
      <c r="B225" s="58"/>
      <c r="C225" s="7"/>
      <c r="D225" s="84">
        <v>2</v>
      </c>
      <c r="E225" s="84">
        <v>1</v>
      </c>
      <c r="F225" s="75">
        <f>D225*E225</f>
        <v>2</v>
      </c>
      <c r="G225" s="84">
        <v>64.2</v>
      </c>
      <c r="H225" s="75">
        <f>F225*G225</f>
        <v>128.4</v>
      </c>
    </row>
    <row r="226" spans="1:8" s="10" customFormat="1" ht="12.75" x14ac:dyDescent="0.25">
      <c r="A226" s="140"/>
      <c r="B226" s="58"/>
      <c r="C226" s="7"/>
      <c r="D226" s="132"/>
      <c r="E226" s="132"/>
      <c r="F226" s="130"/>
      <c r="G226" s="132"/>
      <c r="H226" s="130"/>
    </row>
    <row r="227" spans="1:8" s="10" customFormat="1" ht="12.75" x14ac:dyDescent="0.25">
      <c r="A227" s="22" t="s">
        <v>239</v>
      </c>
      <c r="B227" s="22" t="s">
        <v>16</v>
      </c>
      <c r="C227" s="28" t="s">
        <v>112</v>
      </c>
      <c r="D227" s="141"/>
      <c r="E227" s="141"/>
      <c r="F227" s="141"/>
      <c r="G227" s="141"/>
      <c r="H227" s="141"/>
    </row>
    <row r="228" spans="1:8" s="10" customFormat="1" ht="60" customHeight="1" x14ac:dyDescent="0.3">
      <c r="A228" s="65"/>
      <c r="B228" s="66"/>
      <c r="C228" s="10" t="s">
        <v>181</v>
      </c>
      <c r="D228" s="112"/>
      <c r="E228" s="112"/>
      <c r="F228" s="80"/>
      <c r="G228" s="112"/>
      <c r="H228" s="80"/>
    </row>
    <row r="229" spans="1:8" s="10" customFormat="1" ht="12.75" x14ac:dyDescent="0.25">
      <c r="A229" s="142"/>
      <c r="B229" s="68"/>
      <c r="C229" s="69"/>
      <c r="D229" s="114">
        <v>0</v>
      </c>
      <c r="E229" s="114">
        <v>0</v>
      </c>
      <c r="F229" s="78">
        <f>D229*E229</f>
        <v>0</v>
      </c>
      <c r="G229" s="114">
        <v>250.14</v>
      </c>
      <c r="H229" s="75">
        <f>F229*G229</f>
        <v>0</v>
      </c>
    </row>
    <row r="230" spans="1:8" s="10" customFormat="1" ht="12.75" x14ac:dyDescent="0.25">
      <c r="A230" s="140"/>
      <c r="B230" s="58"/>
      <c r="C230" s="12"/>
      <c r="D230" s="132"/>
      <c r="E230" s="132"/>
      <c r="F230" s="130"/>
      <c r="G230" s="132"/>
      <c r="H230" s="130"/>
    </row>
    <row r="231" spans="1:8" s="8" customFormat="1" ht="12.75" x14ac:dyDescent="0.25">
      <c r="A231" s="22" t="s">
        <v>240</v>
      </c>
      <c r="B231" s="22" t="s">
        <v>16</v>
      </c>
      <c r="C231" s="28" t="s">
        <v>222</v>
      </c>
      <c r="D231" s="141"/>
      <c r="E231" s="141"/>
      <c r="F231" s="141"/>
      <c r="G231" s="141"/>
      <c r="H231" s="141"/>
    </row>
    <row r="232" spans="1:8" s="10" customFormat="1" ht="31.5" customHeight="1" x14ac:dyDescent="0.3">
      <c r="A232" s="55"/>
      <c r="B232" s="56"/>
      <c r="C232" s="10" t="s">
        <v>197</v>
      </c>
      <c r="D232" s="112"/>
      <c r="E232" s="112"/>
      <c r="F232" s="80"/>
      <c r="G232" s="112"/>
      <c r="H232" s="80"/>
    </row>
    <row r="233" spans="1:8" s="10" customFormat="1" ht="12.75" x14ac:dyDescent="0.25">
      <c r="A233" s="140"/>
      <c r="B233" s="58"/>
      <c r="C233" s="7"/>
      <c r="D233" s="84">
        <v>1</v>
      </c>
      <c r="E233" s="84">
        <v>1</v>
      </c>
      <c r="F233" s="75">
        <f>D233*E233</f>
        <v>1</v>
      </c>
      <c r="G233" s="84">
        <v>282.99</v>
      </c>
      <c r="H233" s="75">
        <f>F233*G233</f>
        <v>282.99</v>
      </c>
    </row>
    <row r="234" spans="1:8" s="10" customFormat="1" ht="12.75" x14ac:dyDescent="0.25">
      <c r="A234" s="140"/>
      <c r="B234" s="58"/>
      <c r="C234" s="7"/>
      <c r="D234" s="84"/>
      <c r="E234" s="84"/>
      <c r="F234" s="75"/>
      <c r="G234" s="84"/>
      <c r="H234" s="75"/>
    </row>
    <row r="235" spans="1:8" s="8" customFormat="1" ht="12.75" x14ac:dyDescent="0.25">
      <c r="A235" s="22" t="s">
        <v>247</v>
      </c>
      <c r="B235" s="22" t="s">
        <v>16</v>
      </c>
      <c r="C235" s="28" t="s">
        <v>246</v>
      </c>
      <c r="D235" s="141"/>
      <c r="E235" s="141"/>
      <c r="F235" s="141"/>
      <c r="G235" s="141"/>
      <c r="H235" s="141"/>
    </row>
    <row r="236" spans="1:8" s="10" customFormat="1" ht="31.5" customHeight="1" x14ac:dyDescent="0.3">
      <c r="A236" s="55"/>
      <c r="B236" s="56"/>
      <c r="C236" s="10" t="s">
        <v>245</v>
      </c>
      <c r="D236" s="112"/>
      <c r="E236" s="112"/>
      <c r="F236" s="80"/>
      <c r="G236" s="112"/>
      <c r="H236" s="80"/>
    </row>
    <row r="237" spans="1:8" s="10" customFormat="1" ht="12.75" x14ac:dyDescent="0.25">
      <c r="A237" s="140"/>
      <c r="B237" s="58"/>
      <c r="C237" s="7"/>
      <c r="D237" s="84">
        <v>1</v>
      </c>
      <c r="E237" s="84">
        <v>1</v>
      </c>
      <c r="F237" s="75">
        <f>D237*E237</f>
        <v>1</v>
      </c>
      <c r="G237" s="84">
        <v>420</v>
      </c>
      <c r="H237" s="75">
        <f>F237*G237</f>
        <v>420</v>
      </c>
    </row>
    <row r="238" spans="1:8" s="10" customFormat="1" ht="12.75" x14ac:dyDescent="0.25">
      <c r="A238" s="140"/>
      <c r="B238" s="58"/>
      <c r="C238" s="7"/>
      <c r="D238" s="132"/>
      <c r="E238" s="132"/>
      <c r="F238" s="130"/>
      <c r="G238" s="132"/>
      <c r="H238" s="130"/>
    </row>
    <row r="239" spans="1:8" s="40" customFormat="1" ht="12.75" x14ac:dyDescent="0.25">
      <c r="A239" s="137" t="s">
        <v>244</v>
      </c>
      <c r="B239" s="137" t="s">
        <v>16</v>
      </c>
      <c r="C239" s="138" t="s">
        <v>243</v>
      </c>
      <c r="D239" s="139"/>
      <c r="E239" s="139"/>
      <c r="F239" s="138"/>
      <c r="G239" s="139"/>
      <c r="H239" s="138"/>
    </row>
    <row r="240" spans="1:8" s="40" customFormat="1" ht="25.5" x14ac:dyDescent="0.25">
      <c r="A240" s="137"/>
      <c r="B240" s="137"/>
      <c r="C240" s="8" t="s">
        <v>242</v>
      </c>
      <c r="D240" s="139"/>
      <c r="E240" s="139"/>
      <c r="F240" s="138"/>
      <c r="G240" s="139"/>
      <c r="H240" s="138"/>
    </row>
    <row r="241" spans="1:8" s="40" customFormat="1" ht="12.75" x14ac:dyDescent="0.25">
      <c r="A241" s="137"/>
      <c r="B241" s="137"/>
      <c r="C241" s="136"/>
      <c r="D241" s="135">
        <v>1</v>
      </c>
      <c r="E241" s="135">
        <v>1</v>
      </c>
      <c r="F241" s="168">
        <v>1</v>
      </c>
      <c r="G241" s="135">
        <v>226.87</v>
      </c>
      <c r="H241" s="78">
        <f>F241*G241</f>
        <v>226.87</v>
      </c>
    </row>
    <row r="242" spans="1:8" s="8" customFormat="1" ht="13.5" thickBot="1" x14ac:dyDescent="0.3">
      <c r="A242" s="23"/>
      <c r="B242" s="23"/>
      <c r="C242" s="23"/>
      <c r="D242" s="115"/>
      <c r="E242" s="115"/>
      <c r="F242" s="76"/>
      <c r="G242" s="74" t="s">
        <v>69</v>
      </c>
      <c r="H242" s="76">
        <f>SUM(H186:H241)</f>
        <v>2818.3819999999996</v>
      </c>
    </row>
    <row r="243" spans="1:8" s="8" customFormat="1" ht="12.75" x14ac:dyDescent="0.25">
      <c r="A243" s="23"/>
      <c r="B243" s="23"/>
      <c r="C243" s="23"/>
      <c r="D243" s="23"/>
      <c r="E243" s="23"/>
      <c r="F243" s="133"/>
      <c r="G243" s="134"/>
      <c r="H243" s="133"/>
    </row>
    <row r="244" spans="1:8" s="17" customFormat="1" ht="15.75" customHeight="1" x14ac:dyDescent="0.25">
      <c r="A244" s="15" t="s">
        <v>31</v>
      </c>
      <c r="B244" s="127" t="s">
        <v>30</v>
      </c>
      <c r="C244" s="127"/>
      <c r="D244" s="125"/>
      <c r="E244" s="125"/>
      <c r="F244" s="125"/>
      <c r="G244" s="125"/>
      <c r="H244" s="125"/>
    </row>
    <row r="245" spans="1:8" s="32" customFormat="1" ht="38.25" customHeight="1" x14ac:dyDescent="0.25">
      <c r="A245" s="126" t="s">
        <v>2</v>
      </c>
      <c r="B245" s="126" t="s">
        <v>3</v>
      </c>
      <c r="C245" s="20" t="s">
        <v>4</v>
      </c>
      <c r="D245" s="33" t="s">
        <v>20</v>
      </c>
      <c r="E245" s="33"/>
      <c r="F245" s="34"/>
      <c r="G245" s="33" t="s">
        <v>5</v>
      </c>
      <c r="H245" s="34" t="s">
        <v>12</v>
      </c>
    </row>
    <row r="246" spans="1:8" s="8" customFormat="1" ht="12.75" x14ac:dyDescent="0.25">
      <c r="A246" s="22" t="s">
        <v>183</v>
      </c>
      <c r="B246" s="22" t="s">
        <v>16</v>
      </c>
      <c r="C246" s="28" t="s">
        <v>33</v>
      </c>
      <c r="D246" s="112"/>
      <c r="E246" s="112"/>
      <c r="F246" s="80"/>
      <c r="G246" s="112"/>
      <c r="H246" s="80"/>
    </row>
    <row r="247" spans="1:8" s="8" customFormat="1" ht="51" x14ac:dyDescent="0.25">
      <c r="A247" s="22"/>
      <c r="B247" s="22"/>
      <c r="C247" s="10" t="s">
        <v>198</v>
      </c>
      <c r="D247" s="112"/>
      <c r="E247" s="112"/>
      <c r="F247" s="80"/>
      <c r="G247" s="112"/>
      <c r="H247" s="80"/>
    </row>
    <row r="248" spans="1:8" s="8" customFormat="1" ht="12.75" x14ac:dyDescent="0.25">
      <c r="A248" s="23"/>
      <c r="B248" s="23"/>
      <c r="C248" s="7"/>
      <c r="D248" s="114">
        <v>1</v>
      </c>
      <c r="E248" s="114">
        <v>1</v>
      </c>
      <c r="F248" s="78">
        <f>D248*E248</f>
        <v>1</v>
      </c>
      <c r="G248" s="114">
        <v>507.77</v>
      </c>
      <c r="H248" s="78">
        <f>F248*G248</f>
        <v>507.77</v>
      </c>
    </row>
    <row r="249" spans="1:8" s="8" customFormat="1" ht="12.75" x14ac:dyDescent="0.2">
      <c r="A249" s="23"/>
      <c r="B249" s="23"/>
      <c r="D249" s="132"/>
      <c r="E249" s="132"/>
      <c r="F249" s="130"/>
      <c r="G249" s="131"/>
      <c r="H249" s="130"/>
    </row>
    <row r="250" spans="1:8" s="8" customFormat="1" ht="12.75" x14ac:dyDescent="0.25">
      <c r="A250" s="23" t="s">
        <v>184</v>
      </c>
      <c r="B250" s="23" t="s">
        <v>16</v>
      </c>
      <c r="C250" s="9" t="s">
        <v>71</v>
      </c>
      <c r="D250" s="95"/>
      <c r="E250" s="95"/>
      <c r="F250" s="77"/>
      <c r="G250" s="95"/>
      <c r="H250" s="77"/>
    </row>
    <row r="251" spans="1:8" s="8" customFormat="1" ht="25.5" x14ac:dyDescent="0.25">
      <c r="A251" s="23"/>
      <c r="B251" s="23"/>
      <c r="C251" s="8" t="s">
        <v>199</v>
      </c>
      <c r="D251" s="95"/>
      <c r="E251" s="95"/>
      <c r="F251" s="77"/>
      <c r="G251" s="95"/>
      <c r="H251" s="77"/>
    </row>
    <row r="252" spans="1:8" s="8" customFormat="1" ht="12.75" x14ac:dyDescent="0.25">
      <c r="A252" s="23"/>
      <c r="B252" s="23"/>
      <c r="C252" s="7"/>
      <c r="D252" s="114">
        <v>1</v>
      </c>
      <c r="E252" s="114">
        <v>1</v>
      </c>
      <c r="F252" s="78">
        <f>D252*E252</f>
        <v>1</v>
      </c>
      <c r="G252" s="114">
        <v>56.14</v>
      </c>
      <c r="H252" s="78">
        <f>F252*G252</f>
        <v>56.14</v>
      </c>
    </row>
    <row r="253" spans="1:8" s="8" customFormat="1" ht="12.75" x14ac:dyDescent="0.25">
      <c r="A253" s="23"/>
      <c r="B253" s="23"/>
      <c r="D253" s="95"/>
      <c r="E253" s="95"/>
      <c r="F253" s="77"/>
      <c r="G253" s="95"/>
      <c r="H253" s="77"/>
    </row>
    <row r="254" spans="1:8" s="8" customFormat="1" ht="12.75" x14ac:dyDescent="0.25">
      <c r="A254" s="23" t="s">
        <v>185</v>
      </c>
      <c r="B254" s="23" t="s">
        <v>16</v>
      </c>
      <c r="C254" s="9" t="s">
        <v>34</v>
      </c>
      <c r="D254" s="95"/>
      <c r="E254" s="95"/>
      <c r="F254" s="77"/>
      <c r="G254" s="95"/>
      <c r="H254" s="77"/>
    </row>
    <row r="255" spans="1:8" s="8" customFormat="1" ht="76.5" x14ac:dyDescent="0.25">
      <c r="A255" s="23"/>
      <c r="B255" s="23"/>
      <c r="C255" s="8" t="s">
        <v>200</v>
      </c>
      <c r="D255" s="95"/>
      <c r="E255" s="95"/>
      <c r="F255" s="77"/>
      <c r="G255" s="95"/>
      <c r="H255" s="77"/>
    </row>
    <row r="256" spans="1:8" s="8" customFormat="1" ht="12.75" x14ac:dyDescent="0.25">
      <c r="A256" s="23"/>
      <c r="B256" s="23"/>
      <c r="C256" s="7"/>
      <c r="D256" s="114">
        <v>1</v>
      </c>
      <c r="E256" s="114">
        <v>1</v>
      </c>
      <c r="F256" s="78">
        <f>D256*E256</f>
        <v>1</v>
      </c>
      <c r="G256" s="114">
        <v>417.51</v>
      </c>
      <c r="H256" s="78">
        <f>F256*G256</f>
        <v>417.51</v>
      </c>
    </row>
    <row r="257" spans="1:8" s="8" customFormat="1" ht="12.75" x14ac:dyDescent="0.25">
      <c r="A257" s="23"/>
      <c r="B257" s="23"/>
      <c r="D257" s="95"/>
      <c r="E257" s="95"/>
      <c r="F257" s="77"/>
      <c r="G257" s="95"/>
      <c r="H257" s="77"/>
    </row>
    <row r="258" spans="1:8" s="8" customFormat="1" ht="12.75" x14ac:dyDescent="0.25">
      <c r="A258" s="23" t="s">
        <v>186</v>
      </c>
      <c r="B258" s="23" t="s">
        <v>16</v>
      </c>
      <c r="C258" s="9" t="s">
        <v>201</v>
      </c>
      <c r="D258" s="95"/>
      <c r="E258" s="95"/>
      <c r="F258" s="77"/>
      <c r="G258" s="95"/>
      <c r="H258" s="77"/>
    </row>
    <row r="259" spans="1:8" s="8" customFormat="1" ht="63.75" x14ac:dyDescent="0.25">
      <c r="A259" s="23"/>
      <c r="B259" s="23"/>
      <c r="C259" s="8" t="s">
        <v>203</v>
      </c>
      <c r="D259" s="95"/>
      <c r="E259" s="95"/>
      <c r="F259" s="77"/>
      <c r="G259" s="95"/>
      <c r="H259" s="77"/>
    </row>
    <row r="260" spans="1:8" s="8" customFormat="1" ht="12.75" x14ac:dyDescent="0.25">
      <c r="A260" s="23"/>
      <c r="B260" s="23"/>
      <c r="C260" s="7"/>
      <c r="D260" s="114">
        <v>1</v>
      </c>
      <c r="E260" s="114">
        <v>1</v>
      </c>
      <c r="F260" s="78">
        <f>D260*E260</f>
        <v>1</v>
      </c>
      <c r="G260" s="114">
        <v>396.09</v>
      </c>
      <c r="H260" s="78">
        <f>F260*G260</f>
        <v>396.09</v>
      </c>
    </row>
    <row r="261" spans="1:8" s="8" customFormat="1" ht="12.75" x14ac:dyDescent="0.25">
      <c r="A261" s="23"/>
      <c r="B261" s="23"/>
      <c r="D261" s="95"/>
      <c r="E261" s="95"/>
      <c r="F261" s="77"/>
      <c r="G261" s="95"/>
      <c r="H261" s="77"/>
    </row>
    <row r="262" spans="1:8" s="8" customFormat="1" ht="12.75" x14ac:dyDescent="0.25">
      <c r="A262" s="22" t="s">
        <v>187</v>
      </c>
      <c r="B262" s="22" t="s">
        <v>16</v>
      </c>
      <c r="C262" s="28" t="s">
        <v>100</v>
      </c>
      <c r="D262" s="112"/>
      <c r="E262" s="112"/>
      <c r="F262" s="80"/>
      <c r="G262" s="112"/>
      <c r="H262" s="80"/>
    </row>
    <row r="263" spans="1:8" s="8" customFormat="1" ht="38.25" x14ac:dyDescent="0.25">
      <c r="A263" s="10"/>
      <c r="B263" s="22"/>
      <c r="C263" s="10" t="s">
        <v>202</v>
      </c>
      <c r="D263" s="112"/>
      <c r="E263" s="112"/>
      <c r="F263" s="80"/>
      <c r="G263" s="112"/>
      <c r="H263" s="80"/>
    </row>
    <row r="264" spans="1:8" s="8" customFormat="1" ht="12.75" x14ac:dyDescent="0.25">
      <c r="A264" s="22"/>
      <c r="B264" s="22"/>
      <c r="C264" s="7"/>
      <c r="D264" s="114">
        <v>0</v>
      </c>
      <c r="E264" s="114">
        <v>0</v>
      </c>
      <c r="F264" s="78">
        <f>D264*E264</f>
        <v>0</v>
      </c>
      <c r="G264" s="114">
        <v>47.37</v>
      </c>
      <c r="H264" s="78">
        <f>F264*G264</f>
        <v>0</v>
      </c>
    </row>
    <row r="265" spans="1:8" s="8" customFormat="1" ht="12.75" x14ac:dyDescent="0.25">
      <c r="A265" s="22"/>
      <c r="B265" s="22"/>
      <c r="C265" s="10"/>
      <c r="D265" s="132"/>
      <c r="E265" s="132"/>
      <c r="F265" s="130"/>
      <c r="G265" s="132"/>
      <c r="H265" s="130"/>
    </row>
    <row r="266" spans="1:8" s="8" customFormat="1" ht="12.75" x14ac:dyDescent="0.25">
      <c r="A266" s="22" t="s">
        <v>188</v>
      </c>
      <c r="B266" s="22" t="s">
        <v>16</v>
      </c>
      <c r="C266" s="9" t="s">
        <v>101</v>
      </c>
      <c r="D266" s="112"/>
      <c r="E266" s="112"/>
      <c r="F266" s="80"/>
      <c r="G266" s="112"/>
      <c r="H266" s="80"/>
    </row>
    <row r="267" spans="1:8" s="10" customFormat="1" ht="63.75" x14ac:dyDescent="0.25">
      <c r="B267" s="22"/>
      <c r="C267" s="8" t="s">
        <v>102</v>
      </c>
      <c r="D267" s="112"/>
      <c r="E267" s="112"/>
      <c r="F267" s="80"/>
      <c r="G267" s="112"/>
      <c r="H267" s="80"/>
    </row>
    <row r="268" spans="1:8" s="10" customFormat="1" ht="12.75" x14ac:dyDescent="0.25">
      <c r="A268" s="22"/>
      <c r="B268" s="22"/>
      <c r="C268" s="7"/>
      <c r="D268" s="114">
        <v>0</v>
      </c>
      <c r="E268" s="114">
        <v>0</v>
      </c>
      <c r="F268" s="78">
        <f>D268*E268</f>
        <v>0</v>
      </c>
      <c r="G268" s="114">
        <v>303.85000000000002</v>
      </c>
      <c r="H268" s="78">
        <f>F268*G268</f>
        <v>0</v>
      </c>
    </row>
    <row r="269" spans="1:8" s="10" customFormat="1" ht="12.75" x14ac:dyDescent="0.25">
      <c r="A269" s="22"/>
      <c r="B269" s="22"/>
      <c r="C269" s="7"/>
      <c r="D269" s="114"/>
      <c r="E269" s="114"/>
      <c r="F269" s="78"/>
      <c r="G269" s="114"/>
      <c r="H269" s="78"/>
    </row>
    <row r="270" spans="1:8" s="40" customFormat="1" ht="13.5" thickBot="1" x14ac:dyDescent="0.3">
      <c r="A270" s="23"/>
      <c r="B270" s="23"/>
      <c r="C270" s="8"/>
      <c r="D270" s="91"/>
      <c r="E270" s="91"/>
      <c r="F270" s="74"/>
      <c r="G270" s="74" t="s">
        <v>69</v>
      </c>
      <c r="H270" s="74">
        <f>SUM(H246:H269)</f>
        <v>1377.51</v>
      </c>
    </row>
    <row r="271" spans="1:8" s="40" customFormat="1" ht="12.75" x14ac:dyDescent="0.25">
      <c r="A271" s="23"/>
      <c r="B271" s="23"/>
      <c r="C271" s="8"/>
      <c r="D271" s="132"/>
      <c r="E271" s="132"/>
      <c r="F271" s="130"/>
      <c r="G271" s="130"/>
      <c r="H271" s="130"/>
    </row>
    <row r="272" spans="1:8" ht="15.75" customHeight="1" x14ac:dyDescent="0.3">
      <c r="A272" s="15" t="s">
        <v>97</v>
      </c>
      <c r="B272" s="127" t="s">
        <v>37</v>
      </c>
      <c r="C272" s="127"/>
      <c r="D272" s="125"/>
      <c r="E272" s="125"/>
      <c r="F272" s="125"/>
      <c r="G272" s="125"/>
      <c r="H272" s="125"/>
    </row>
    <row r="273" spans="1:8" ht="38.25" x14ac:dyDescent="0.3">
      <c r="A273" s="126" t="s">
        <v>2</v>
      </c>
      <c r="B273" s="126" t="s">
        <v>3</v>
      </c>
      <c r="C273" s="20" t="s">
        <v>4</v>
      </c>
      <c r="D273" s="33" t="s">
        <v>20</v>
      </c>
      <c r="E273" s="33"/>
      <c r="F273" s="34"/>
      <c r="G273" s="33" t="s">
        <v>5</v>
      </c>
      <c r="H273" s="34" t="s">
        <v>12</v>
      </c>
    </row>
    <row r="274" spans="1:8" s="17" customFormat="1" ht="13.5" customHeight="1" x14ac:dyDescent="0.25">
      <c r="A274" s="23" t="s">
        <v>189</v>
      </c>
      <c r="B274" s="23" t="s">
        <v>16</v>
      </c>
      <c r="C274" s="9" t="s">
        <v>38</v>
      </c>
      <c r="D274" s="95"/>
      <c r="E274" s="95"/>
      <c r="F274" s="77"/>
      <c r="G274" s="95"/>
      <c r="H274" s="77"/>
    </row>
    <row r="275" spans="1:8" s="32" customFormat="1" ht="38.25" x14ac:dyDescent="0.25">
      <c r="A275" s="23"/>
      <c r="B275" s="23"/>
      <c r="C275" s="8" t="s">
        <v>204</v>
      </c>
      <c r="D275" s="95"/>
      <c r="E275" s="95"/>
      <c r="F275" s="77"/>
      <c r="G275" s="95"/>
      <c r="H275" s="77"/>
    </row>
    <row r="276" spans="1:8" s="8" customFormat="1" ht="13.5" customHeight="1" x14ac:dyDescent="0.25">
      <c r="A276" s="23"/>
      <c r="B276" s="23"/>
      <c r="C276" s="9"/>
      <c r="D276" s="114">
        <v>1</v>
      </c>
      <c r="E276" s="114">
        <v>1</v>
      </c>
      <c r="F276" s="78">
        <f>D276*E276</f>
        <v>1</v>
      </c>
      <c r="G276" s="114">
        <v>204.71</v>
      </c>
      <c r="H276" s="78">
        <f>F276*G276</f>
        <v>204.71</v>
      </c>
    </row>
    <row r="277" spans="1:8" s="8" customFormat="1" ht="13.5" customHeight="1" x14ac:dyDescent="0.25">
      <c r="A277" s="23"/>
      <c r="B277" s="23"/>
      <c r="D277" s="95"/>
      <c r="E277" s="95"/>
      <c r="F277" s="77"/>
      <c r="G277" s="95"/>
      <c r="H277" s="77"/>
    </row>
    <row r="278" spans="1:8" s="8" customFormat="1" ht="13.5" customHeight="1" x14ac:dyDescent="0.25">
      <c r="A278" s="23" t="s">
        <v>190</v>
      </c>
      <c r="B278" s="23" t="s">
        <v>16</v>
      </c>
      <c r="C278" s="9" t="s">
        <v>39</v>
      </c>
      <c r="D278" s="95"/>
      <c r="E278" s="95"/>
      <c r="F278" s="77"/>
      <c r="G278" s="95"/>
      <c r="H278" s="77"/>
    </row>
    <row r="279" spans="1:8" s="8" customFormat="1" ht="38.25" x14ac:dyDescent="0.25">
      <c r="A279" s="23"/>
      <c r="B279" s="23"/>
      <c r="C279" s="8" t="s">
        <v>205</v>
      </c>
      <c r="D279" s="95"/>
      <c r="E279" s="95"/>
      <c r="F279" s="77"/>
      <c r="G279" s="95"/>
      <c r="H279" s="77"/>
    </row>
    <row r="280" spans="1:8" s="8" customFormat="1" ht="13.5" customHeight="1" x14ac:dyDescent="0.25">
      <c r="A280" s="23"/>
      <c r="B280" s="23"/>
      <c r="C280" s="9"/>
      <c r="D280" s="114">
        <v>1</v>
      </c>
      <c r="E280" s="114">
        <v>1</v>
      </c>
      <c r="F280" s="78">
        <f>D280*E280</f>
        <v>1</v>
      </c>
      <c r="G280" s="114">
        <v>51.19</v>
      </c>
      <c r="H280" s="78">
        <f>F280*G280</f>
        <v>51.19</v>
      </c>
    </row>
    <row r="281" spans="1:8" s="8" customFormat="1" ht="13.5" customHeight="1" x14ac:dyDescent="0.25">
      <c r="A281" s="23"/>
      <c r="B281" s="23"/>
      <c r="D281" s="95"/>
      <c r="E281" s="95"/>
      <c r="F281" s="77"/>
      <c r="G281" s="95"/>
      <c r="H281" s="77"/>
    </row>
    <row r="282" spans="1:8" s="8" customFormat="1" ht="13.5" customHeight="1" x14ac:dyDescent="0.25">
      <c r="A282" s="23" t="s">
        <v>191</v>
      </c>
      <c r="B282" s="23" t="s">
        <v>16</v>
      </c>
      <c r="C282" s="9" t="s">
        <v>40</v>
      </c>
      <c r="D282" s="95"/>
      <c r="E282" s="95"/>
      <c r="F282" s="77"/>
      <c r="G282" s="95"/>
      <c r="H282" s="77"/>
    </row>
    <row r="283" spans="1:8" ht="51" x14ac:dyDescent="0.3">
      <c r="A283" s="23"/>
      <c r="B283" s="23"/>
      <c r="C283" s="8" t="s">
        <v>206</v>
      </c>
      <c r="D283" s="95"/>
      <c r="E283" s="95"/>
      <c r="F283" s="77"/>
      <c r="G283" s="95"/>
      <c r="H283" s="77"/>
    </row>
    <row r="284" spans="1:8" ht="13.5" customHeight="1" x14ac:dyDescent="0.3">
      <c r="A284" s="23"/>
      <c r="B284" s="23"/>
      <c r="C284" s="9"/>
      <c r="D284" s="114">
        <v>1</v>
      </c>
      <c r="E284" s="114">
        <v>1</v>
      </c>
      <c r="F284" s="78">
        <f>D284*E284</f>
        <v>1</v>
      </c>
      <c r="G284" s="114">
        <v>72.19</v>
      </c>
      <c r="H284" s="78">
        <f>F284*G284</f>
        <v>72.19</v>
      </c>
    </row>
    <row r="285" spans="1:8" ht="13.5" customHeight="1" x14ac:dyDescent="0.3">
      <c r="A285" s="23"/>
      <c r="B285" s="23"/>
      <c r="C285" s="8"/>
      <c r="D285" s="95"/>
      <c r="E285" s="95"/>
      <c r="F285" s="77"/>
      <c r="G285" s="95"/>
      <c r="H285" s="77"/>
    </row>
    <row r="286" spans="1:8" ht="13.5" customHeight="1" x14ac:dyDescent="0.3">
      <c r="A286" s="23" t="s">
        <v>192</v>
      </c>
      <c r="B286" s="23" t="s">
        <v>16</v>
      </c>
      <c r="C286" s="9" t="s">
        <v>41</v>
      </c>
      <c r="D286" s="95"/>
      <c r="E286" s="95"/>
      <c r="F286" s="77"/>
      <c r="G286" s="95"/>
      <c r="H286" s="77"/>
    </row>
    <row r="287" spans="1:8" ht="25.5" x14ac:dyDescent="0.3">
      <c r="A287" s="23"/>
      <c r="B287" s="23"/>
      <c r="C287" s="8" t="s">
        <v>207</v>
      </c>
      <c r="D287" s="95"/>
      <c r="E287" s="95"/>
      <c r="F287" s="77"/>
      <c r="G287" s="95"/>
      <c r="H287" s="77"/>
    </row>
    <row r="288" spans="1:8" ht="13.5" customHeight="1" x14ac:dyDescent="0.3">
      <c r="A288" s="23"/>
      <c r="B288" s="23"/>
      <c r="C288" s="9"/>
      <c r="D288" s="114">
        <v>4</v>
      </c>
      <c r="E288" s="114">
        <v>1</v>
      </c>
      <c r="F288" s="78">
        <f>D288*E288</f>
        <v>4</v>
      </c>
      <c r="G288" s="114">
        <v>23.32</v>
      </c>
      <c r="H288" s="78">
        <f>F288*G288</f>
        <v>93.28</v>
      </c>
    </row>
    <row r="289" spans="1:8" ht="13.5" customHeight="1" x14ac:dyDescent="0.3">
      <c r="A289" s="23"/>
      <c r="B289" s="23"/>
      <c r="C289" s="8"/>
      <c r="D289" s="95"/>
      <c r="E289" s="95"/>
      <c r="F289" s="77"/>
      <c r="G289" s="95"/>
      <c r="H289" s="77"/>
    </row>
    <row r="290" spans="1:8" ht="13.5" customHeight="1" x14ac:dyDescent="0.3">
      <c r="A290" s="23" t="s">
        <v>193</v>
      </c>
      <c r="B290" s="23" t="s">
        <v>16</v>
      </c>
      <c r="C290" s="9" t="s">
        <v>36</v>
      </c>
      <c r="D290" s="95"/>
      <c r="E290" s="95"/>
      <c r="F290" s="77"/>
      <c r="G290" s="95"/>
      <c r="H290" s="77"/>
    </row>
    <row r="291" spans="1:8" ht="25.5" x14ac:dyDescent="0.3">
      <c r="A291" s="23"/>
      <c r="B291" s="23"/>
      <c r="C291" s="8" t="s">
        <v>208</v>
      </c>
      <c r="D291" s="95"/>
      <c r="E291" s="95"/>
      <c r="F291" s="77"/>
      <c r="G291" s="95"/>
      <c r="H291" s="77"/>
    </row>
    <row r="292" spans="1:8" ht="13.5" customHeight="1" x14ac:dyDescent="0.3">
      <c r="A292" s="23"/>
      <c r="B292" s="23"/>
      <c r="C292" s="8"/>
      <c r="D292" s="114">
        <v>1</v>
      </c>
      <c r="E292" s="114">
        <v>1</v>
      </c>
      <c r="F292" s="78">
        <f>D292*E292</f>
        <v>1</v>
      </c>
      <c r="G292" s="114">
        <v>69.599999999999994</v>
      </c>
      <c r="H292" s="78">
        <f>F292*G292</f>
        <v>69.599999999999994</v>
      </c>
    </row>
    <row r="293" spans="1:8" ht="13.5" customHeight="1" x14ac:dyDescent="0.3">
      <c r="A293" s="23"/>
      <c r="B293" s="23"/>
      <c r="C293" s="8"/>
      <c r="D293" s="95"/>
      <c r="E293" s="95"/>
      <c r="F293" s="77"/>
      <c r="G293" s="95"/>
      <c r="H293" s="77"/>
    </row>
    <row r="294" spans="1:8" ht="13.5" customHeight="1" x14ac:dyDescent="0.3">
      <c r="A294" s="23" t="s">
        <v>194</v>
      </c>
      <c r="B294" s="23" t="s">
        <v>16</v>
      </c>
      <c r="C294" s="9" t="s">
        <v>42</v>
      </c>
      <c r="D294" s="95"/>
      <c r="E294" s="95"/>
      <c r="F294" s="77"/>
      <c r="G294" s="95"/>
      <c r="H294" s="77"/>
    </row>
    <row r="295" spans="1:8" ht="28.5" customHeight="1" x14ac:dyDescent="0.3">
      <c r="A295" s="23"/>
      <c r="B295" s="23"/>
      <c r="C295" s="8" t="s">
        <v>209</v>
      </c>
      <c r="D295" s="95"/>
      <c r="E295" s="95"/>
      <c r="F295" s="77"/>
      <c r="G295" s="95"/>
      <c r="H295" s="77"/>
    </row>
    <row r="296" spans="1:8" ht="13.5" customHeight="1" x14ac:dyDescent="0.3">
      <c r="A296" s="23"/>
      <c r="B296" s="23"/>
      <c r="C296" s="9"/>
      <c r="D296" s="114">
        <v>1</v>
      </c>
      <c r="E296" s="114">
        <v>1</v>
      </c>
      <c r="F296" s="78">
        <f>D296*E296</f>
        <v>1</v>
      </c>
      <c r="G296" s="114">
        <v>48.92</v>
      </c>
      <c r="H296" s="78">
        <f>F296*G296</f>
        <v>48.92</v>
      </c>
    </row>
    <row r="297" spans="1:8" ht="13.5" customHeight="1" x14ac:dyDescent="0.3">
      <c r="A297" s="23"/>
      <c r="B297" s="23"/>
      <c r="C297" s="9"/>
      <c r="D297" s="132"/>
      <c r="E297" s="132"/>
      <c r="F297" s="130"/>
      <c r="G297" s="131"/>
      <c r="H297" s="130"/>
    </row>
    <row r="298" spans="1:8" ht="13.5" customHeight="1" x14ac:dyDescent="0.3">
      <c r="A298" s="23" t="s">
        <v>195</v>
      </c>
      <c r="B298" s="23" t="s">
        <v>16</v>
      </c>
      <c r="C298" s="9" t="s">
        <v>103</v>
      </c>
      <c r="D298" s="95"/>
      <c r="E298" s="95"/>
      <c r="F298" s="77"/>
      <c r="G298" s="95"/>
      <c r="H298" s="77"/>
    </row>
    <row r="299" spans="1:8" x14ac:dyDescent="0.3">
      <c r="A299" s="23"/>
      <c r="B299" s="23"/>
      <c r="C299" s="10" t="s">
        <v>233</v>
      </c>
      <c r="D299" s="95"/>
      <c r="E299" s="95"/>
      <c r="F299" s="77"/>
      <c r="G299" s="95"/>
      <c r="H299" s="77"/>
    </row>
    <row r="300" spans="1:8" ht="13.5" customHeight="1" x14ac:dyDescent="0.3">
      <c r="A300" s="23"/>
      <c r="B300" s="23"/>
      <c r="C300" s="9"/>
      <c r="D300" s="114">
        <v>1</v>
      </c>
      <c r="E300" s="114">
        <v>1</v>
      </c>
      <c r="F300" s="78">
        <f>D300*E300</f>
        <v>1</v>
      </c>
      <c r="G300" s="114">
        <v>180</v>
      </c>
      <c r="H300" s="78">
        <f>F300*G300</f>
        <v>180</v>
      </c>
    </row>
    <row r="301" spans="1:8" ht="13.5" customHeight="1" x14ac:dyDescent="0.3">
      <c r="A301" s="23"/>
      <c r="B301" s="23"/>
      <c r="C301" s="9"/>
      <c r="D301" s="132"/>
      <c r="E301" s="132"/>
      <c r="F301" s="130"/>
      <c r="G301" s="131"/>
      <c r="H301" s="130"/>
    </row>
    <row r="302" spans="1:8" ht="13.5" customHeight="1" x14ac:dyDescent="0.3">
      <c r="A302" s="23" t="s">
        <v>229</v>
      </c>
      <c r="B302" s="23" t="s">
        <v>16</v>
      </c>
      <c r="C302" s="9" t="s">
        <v>210</v>
      </c>
      <c r="D302" s="95"/>
      <c r="E302" s="95"/>
      <c r="F302" s="77"/>
      <c r="G302" s="95"/>
      <c r="H302" s="77"/>
    </row>
    <row r="303" spans="1:8" x14ac:dyDescent="0.3">
      <c r="A303" s="23"/>
      <c r="B303" s="23"/>
      <c r="C303" s="10" t="s">
        <v>233</v>
      </c>
      <c r="D303" s="95"/>
      <c r="E303" s="95"/>
      <c r="F303" s="77"/>
      <c r="G303" s="95"/>
      <c r="H303" s="77"/>
    </row>
    <row r="304" spans="1:8" ht="13.5" customHeight="1" x14ac:dyDescent="0.3">
      <c r="A304" s="23"/>
      <c r="B304" s="23"/>
      <c r="C304" s="9"/>
      <c r="D304" s="114">
        <v>2</v>
      </c>
      <c r="E304" s="114">
        <v>1</v>
      </c>
      <c r="F304" s="78">
        <f>D304*E304</f>
        <v>2</v>
      </c>
      <c r="G304" s="114">
        <v>44.64</v>
      </c>
      <c r="H304" s="78">
        <f>F304*G304</f>
        <v>89.28</v>
      </c>
    </row>
    <row r="305" spans="1:8" ht="13.5" customHeight="1" x14ac:dyDescent="0.3">
      <c r="A305" s="23"/>
      <c r="B305" s="23"/>
      <c r="C305" s="9"/>
      <c r="D305" s="132"/>
      <c r="E305" s="132"/>
      <c r="F305" s="130"/>
      <c r="G305" s="131"/>
      <c r="H305" s="130"/>
    </row>
    <row r="306" spans="1:8" ht="13.5" customHeight="1" x14ac:dyDescent="0.3">
      <c r="A306" s="23" t="s">
        <v>230</v>
      </c>
      <c r="B306" s="23" t="s">
        <v>16</v>
      </c>
      <c r="C306" s="9" t="s">
        <v>211</v>
      </c>
      <c r="D306" s="95"/>
      <c r="E306" s="95"/>
      <c r="F306" s="77"/>
      <c r="G306" s="95"/>
      <c r="H306" s="77"/>
    </row>
    <row r="307" spans="1:8" ht="13.5" customHeight="1" x14ac:dyDescent="0.3">
      <c r="A307" s="23"/>
      <c r="B307" s="23"/>
      <c r="C307" s="10" t="s">
        <v>233</v>
      </c>
      <c r="D307" s="95"/>
      <c r="E307" s="95"/>
      <c r="F307" s="77"/>
      <c r="G307" s="95"/>
      <c r="H307" s="77"/>
    </row>
    <row r="308" spans="1:8" ht="13.5" customHeight="1" x14ac:dyDescent="0.3">
      <c r="A308" s="23"/>
      <c r="B308" s="23"/>
      <c r="C308" s="8"/>
      <c r="D308" s="95"/>
      <c r="E308" s="95"/>
      <c r="F308" s="77"/>
      <c r="G308" s="95"/>
      <c r="H308" s="77"/>
    </row>
    <row r="309" spans="1:8" ht="13.5" customHeight="1" x14ac:dyDescent="0.3">
      <c r="A309" s="23"/>
      <c r="B309" s="23"/>
      <c r="C309" s="9"/>
      <c r="D309" s="114">
        <v>1</v>
      </c>
      <c r="E309" s="114">
        <v>1</v>
      </c>
      <c r="F309" s="78">
        <f>D309*E309</f>
        <v>1</v>
      </c>
      <c r="G309" s="114">
        <v>121.87</v>
      </c>
      <c r="H309" s="78">
        <f>F309*G309</f>
        <v>121.87</v>
      </c>
    </row>
    <row r="310" spans="1:8" ht="13.5" customHeight="1" x14ac:dyDescent="0.3">
      <c r="A310" s="23"/>
      <c r="B310" s="23"/>
      <c r="C310" s="9"/>
      <c r="D310" s="132"/>
      <c r="E310" s="132"/>
      <c r="F310" s="130"/>
      <c r="G310" s="132"/>
      <c r="H310" s="130"/>
    </row>
    <row r="311" spans="1:8" ht="13.5" customHeight="1" x14ac:dyDescent="0.3">
      <c r="A311" s="23" t="s">
        <v>231</v>
      </c>
      <c r="B311" s="23" t="s">
        <v>16</v>
      </c>
      <c r="C311" s="9" t="s">
        <v>223</v>
      </c>
      <c r="D311" s="95"/>
      <c r="E311" s="95"/>
      <c r="F311" s="77"/>
      <c r="G311" s="95"/>
      <c r="H311" s="77"/>
    </row>
    <row r="312" spans="1:8" x14ac:dyDescent="0.3">
      <c r="A312" s="23"/>
      <c r="B312" s="23"/>
      <c r="C312" s="10" t="s">
        <v>233</v>
      </c>
      <c r="D312" s="95"/>
      <c r="E312" s="95"/>
      <c r="F312" s="77"/>
      <c r="G312" s="95"/>
      <c r="H312" s="77"/>
    </row>
    <row r="313" spans="1:8" ht="13.5" customHeight="1" x14ac:dyDescent="0.3">
      <c r="A313" s="23"/>
      <c r="B313" s="23"/>
      <c r="C313" s="7"/>
      <c r="D313" s="114">
        <v>7</v>
      </c>
      <c r="E313" s="114">
        <v>1</v>
      </c>
      <c r="F313" s="78">
        <f>D313*E313</f>
        <v>7</v>
      </c>
      <c r="G313" s="114">
        <v>201.41</v>
      </c>
      <c r="H313" s="78">
        <f>F313*G313</f>
        <v>1409.87</v>
      </c>
    </row>
    <row r="314" spans="1:8" ht="13.5" customHeight="1" x14ac:dyDescent="0.3">
      <c r="A314" s="23"/>
      <c r="B314" s="23"/>
      <c r="C314" s="9"/>
      <c r="D314" s="132"/>
      <c r="E314" s="132"/>
      <c r="F314" s="130"/>
      <c r="G314" s="131"/>
      <c r="H314" s="130"/>
    </row>
    <row r="315" spans="1:8" ht="13.5" customHeight="1" x14ac:dyDescent="0.3">
      <c r="A315" s="22" t="s">
        <v>232</v>
      </c>
      <c r="B315" s="22" t="s">
        <v>16</v>
      </c>
      <c r="C315" s="28" t="s">
        <v>213</v>
      </c>
      <c r="D315" s="112"/>
      <c r="E315" s="112"/>
      <c r="F315" s="80"/>
      <c r="G315" s="112"/>
      <c r="H315" s="80"/>
    </row>
    <row r="316" spans="1:8" x14ac:dyDescent="0.3">
      <c r="A316" s="22"/>
      <c r="B316" s="22"/>
      <c r="C316" s="10" t="s">
        <v>212</v>
      </c>
      <c r="D316" s="112"/>
      <c r="E316" s="112"/>
      <c r="F316" s="80"/>
      <c r="G316" s="112"/>
      <c r="H316" s="80"/>
    </row>
    <row r="317" spans="1:8" ht="13.5" customHeight="1" x14ac:dyDescent="0.3">
      <c r="A317" s="54"/>
      <c r="B317" s="54"/>
      <c r="C317" s="61"/>
      <c r="D317" s="114">
        <v>1</v>
      </c>
      <c r="E317" s="114">
        <v>1</v>
      </c>
      <c r="F317" s="78">
        <f>D317*E317</f>
        <v>1</v>
      </c>
      <c r="G317" s="114">
        <v>6.33</v>
      </c>
      <c r="H317" s="78">
        <f>F317*G317</f>
        <v>6.33</v>
      </c>
    </row>
    <row r="318" spans="1:8" ht="13.5" customHeight="1" thickBot="1" x14ac:dyDescent="0.35">
      <c r="D318" s="117"/>
      <c r="E318" s="117"/>
      <c r="F318" s="118"/>
      <c r="G318" s="74" t="s">
        <v>69</v>
      </c>
      <c r="H318" s="74">
        <f>SUM(H274:H317)</f>
        <v>2347.2399999999998</v>
      </c>
    </row>
    <row r="319" spans="1:8" ht="13.5" customHeight="1" x14ac:dyDescent="0.3"/>
    <row r="320" spans="1:8" ht="15.75" customHeight="1" x14ac:dyDescent="0.3">
      <c r="A320" s="15" t="s">
        <v>98</v>
      </c>
      <c r="B320" s="127" t="s">
        <v>86</v>
      </c>
      <c r="C320" s="127"/>
      <c r="D320" s="125"/>
      <c r="E320" s="125"/>
      <c r="F320" s="125"/>
      <c r="G320" s="125"/>
      <c r="H320" s="125"/>
    </row>
    <row r="321" spans="1:8" ht="38.25" x14ac:dyDescent="0.3">
      <c r="A321" s="126" t="s">
        <v>2</v>
      </c>
      <c r="B321" s="126" t="s">
        <v>3</v>
      </c>
      <c r="C321" s="20" t="s">
        <v>4</v>
      </c>
      <c r="D321" s="33" t="s">
        <v>20</v>
      </c>
      <c r="E321" s="33"/>
      <c r="F321" s="34"/>
      <c r="G321" s="33" t="s">
        <v>5</v>
      </c>
      <c r="H321" s="34" t="s">
        <v>12</v>
      </c>
    </row>
    <row r="322" spans="1:8" ht="12.75" customHeight="1" x14ac:dyDescent="0.3">
      <c r="A322" s="23"/>
      <c r="B322" s="23"/>
      <c r="C322" s="8"/>
      <c r="D322" s="95"/>
      <c r="E322" s="95"/>
      <c r="F322" s="77"/>
      <c r="G322" s="95"/>
      <c r="H322" s="77"/>
    </row>
    <row r="323" spans="1:8" ht="12.75" customHeight="1" x14ac:dyDescent="0.3">
      <c r="A323" s="23" t="s">
        <v>234</v>
      </c>
      <c r="B323" s="23" t="s">
        <v>16</v>
      </c>
      <c r="C323" s="9" t="s">
        <v>105</v>
      </c>
      <c r="D323" s="95"/>
      <c r="E323" s="95"/>
      <c r="F323" s="77"/>
      <c r="G323" s="95"/>
      <c r="H323" s="77"/>
    </row>
    <row r="324" spans="1:8" ht="27" customHeight="1" x14ac:dyDescent="0.3">
      <c r="A324" s="23"/>
      <c r="B324" s="23"/>
      <c r="C324" s="8" t="s">
        <v>215</v>
      </c>
      <c r="D324" s="95"/>
      <c r="E324" s="95"/>
      <c r="F324" s="77"/>
      <c r="G324" s="95"/>
      <c r="H324" s="77"/>
    </row>
    <row r="325" spans="1:8" ht="12.75" customHeight="1" x14ac:dyDescent="0.3">
      <c r="A325" s="23"/>
      <c r="B325" s="23"/>
      <c r="C325" s="9"/>
      <c r="D325" s="114">
        <v>8.1999999999999993</v>
      </c>
      <c r="E325" s="114">
        <v>1</v>
      </c>
      <c r="F325" s="78">
        <f>D325*E325</f>
        <v>8.1999999999999993</v>
      </c>
      <c r="G325" s="114">
        <v>6.15</v>
      </c>
      <c r="H325" s="78">
        <f>F325*G325</f>
        <v>50.43</v>
      </c>
    </row>
    <row r="326" spans="1:8" ht="12.75" customHeight="1" x14ac:dyDescent="0.3">
      <c r="A326" s="23"/>
      <c r="B326" s="23"/>
      <c r="C326" s="8"/>
      <c r="D326" s="95"/>
      <c r="E326" s="95"/>
      <c r="F326" s="77"/>
      <c r="G326" s="95"/>
      <c r="H326" s="77"/>
    </row>
    <row r="327" spans="1:8" ht="12.75" customHeight="1" x14ac:dyDescent="0.3">
      <c r="A327" s="23" t="s">
        <v>196</v>
      </c>
      <c r="B327" s="23" t="s">
        <v>16</v>
      </c>
      <c r="C327" s="9" t="s">
        <v>106</v>
      </c>
      <c r="D327" s="95"/>
      <c r="E327" s="95"/>
      <c r="F327" s="77"/>
      <c r="G327" s="95"/>
      <c r="H327" s="77"/>
    </row>
    <row r="328" spans="1:8" ht="33.75" customHeight="1" x14ac:dyDescent="0.3">
      <c r="A328" s="23"/>
      <c r="B328" s="23"/>
      <c r="C328" s="8" t="s">
        <v>214</v>
      </c>
      <c r="D328" s="95"/>
      <c r="E328" s="95"/>
      <c r="F328" s="77"/>
      <c r="G328" s="95"/>
      <c r="H328" s="77"/>
    </row>
    <row r="329" spans="1:8" ht="12.75" customHeight="1" x14ac:dyDescent="0.3">
      <c r="A329" s="23"/>
      <c r="B329" s="23"/>
      <c r="C329" s="9"/>
      <c r="D329" s="114">
        <v>0</v>
      </c>
      <c r="E329" s="114">
        <v>0</v>
      </c>
      <c r="F329" s="78">
        <f>D329*E329</f>
        <v>0</v>
      </c>
      <c r="G329" s="114">
        <v>6.15</v>
      </c>
      <c r="H329" s="78">
        <f>F329*G329</f>
        <v>0</v>
      </c>
    </row>
    <row r="330" spans="1:8" ht="12.75" customHeight="1" thickBot="1" x14ac:dyDescent="0.35">
      <c r="D330" s="117"/>
      <c r="E330" s="117"/>
      <c r="F330" s="118"/>
      <c r="G330" s="74" t="s">
        <v>69</v>
      </c>
      <c r="H330" s="74">
        <f>SUM(H322:H329)</f>
        <v>50.43</v>
      </c>
    </row>
    <row r="331" spans="1:8" x14ac:dyDescent="0.3">
      <c r="C331" s="12"/>
    </row>
    <row r="333" spans="1:8" x14ac:dyDescent="0.3">
      <c r="B333" s="119" t="s">
        <v>226</v>
      </c>
      <c r="C333" s="120"/>
      <c r="D333" s="120"/>
      <c r="E333" s="120"/>
      <c r="F333" s="120"/>
      <c r="G333" s="120"/>
      <c r="H333" s="120"/>
    </row>
    <row r="334" spans="1:8" x14ac:dyDescent="0.3">
      <c r="B334" s="121" t="s">
        <v>227</v>
      </c>
      <c r="C334" s="121"/>
      <c r="D334" s="121"/>
      <c r="E334" s="121"/>
      <c r="F334" s="121"/>
      <c r="G334" s="121"/>
      <c r="H334" s="121"/>
    </row>
    <row r="335" spans="1:8" x14ac:dyDescent="0.3">
      <c r="B335" s="122" t="s">
        <v>6</v>
      </c>
      <c r="C335" s="123" t="str">
        <f>B1</f>
        <v>TREBALLS PREVIS I ENDERROCS</v>
      </c>
      <c r="D335" s="123"/>
      <c r="E335" s="123"/>
      <c r="F335" s="123"/>
      <c r="G335" s="123"/>
      <c r="H335" s="124">
        <f>H66</f>
        <v>2751.1738999999998</v>
      </c>
    </row>
    <row r="336" spans="1:8" x14ac:dyDescent="0.3">
      <c r="B336" s="122" t="s">
        <v>7</v>
      </c>
      <c r="C336" s="123" t="str">
        <f>B69</f>
        <v>TANCAMENTS I DIVISÒRIES</v>
      </c>
      <c r="D336" s="123"/>
      <c r="E336" s="123"/>
      <c r="F336" s="123"/>
      <c r="G336" s="123"/>
      <c r="H336" s="124">
        <f>H98</f>
        <v>1056.8369</v>
      </c>
    </row>
    <row r="337" spans="2:8" x14ac:dyDescent="0.3">
      <c r="B337" s="122" t="s">
        <v>8</v>
      </c>
      <c r="C337" s="123" t="str">
        <f>B101</f>
        <v>ACABATS</v>
      </c>
      <c r="D337" s="123"/>
      <c r="E337" s="123"/>
      <c r="F337" s="123"/>
      <c r="G337" s="123"/>
      <c r="H337" s="124">
        <f>H127</f>
        <v>2798.8475999999996</v>
      </c>
    </row>
    <row r="338" spans="2:8" x14ac:dyDescent="0.3">
      <c r="B338" s="122" t="s">
        <v>9</v>
      </c>
      <c r="C338" s="123" t="str">
        <f>B130</f>
        <v>TANCAMENTS</v>
      </c>
      <c r="D338" s="123"/>
      <c r="E338" s="123"/>
      <c r="F338" s="123"/>
      <c r="G338" s="123"/>
      <c r="H338" s="124">
        <f>H155</f>
        <v>229.96</v>
      </c>
    </row>
    <row r="339" spans="2:8" x14ac:dyDescent="0.3">
      <c r="B339" s="122" t="s">
        <v>10</v>
      </c>
      <c r="C339" s="123" t="str">
        <f>B158</f>
        <v>SANEJAMENT I SUBMINSTRAMENT D'AIGUA</v>
      </c>
      <c r="D339" s="123"/>
      <c r="E339" s="123"/>
      <c r="F339" s="123"/>
      <c r="G339" s="123"/>
      <c r="H339" s="124">
        <f>H181</f>
        <v>1081.21</v>
      </c>
    </row>
    <row r="340" spans="2:8" x14ac:dyDescent="0.3">
      <c r="B340" s="122" t="s">
        <v>11</v>
      </c>
      <c r="C340" s="123" t="str">
        <f>B183</f>
        <v>INSTAL·LACIO ELECTRICA</v>
      </c>
      <c r="D340" s="123"/>
      <c r="E340" s="123"/>
      <c r="F340" s="123"/>
      <c r="G340" s="123"/>
      <c r="H340" s="124">
        <f>H242</f>
        <v>2818.3819999999996</v>
      </c>
    </row>
    <row r="341" spans="2:8" x14ac:dyDescent="0.3">
      <c r="B341" s="122" t="s">
        <v>31</v>
      </c>
      <c r="C341" s="123" t="str">
        <f>B244</f>
        <v>SANITARIS</v>
      </c>
      <c r="D341" s="123"/>
      <c r="E341" s="123"/>
      <c r="F341" s="123"/>
      <c r="G341" s="123"/>
      <c r="H341" s="124">
        <f>H270</f>
        <v>1377.51</v>
      </c>
    </row>
    <row r="342" spans="2:8" x14ac:dyDescent="0.3">
      <c r="B342" s="122" t="s">
        <v>97</v>
      </c>
      <c r="C342" s="123" t="str">
        <f>B272</f>
        <v>ACCESSORIS</v>
      </c>
      <c r="D342" s="123"/>
      <c r="E342" s="123"/>
      <c r="F342" s="123"/>
      <c r="G342" s="123"/>
      <c r="H342" s="124">
        <f>H318</f>
        <v>2347.2399999999998</v>
      </c>
    </row>
    <row r="343" spans="2:8" x14ac:dyDescent="0.3">
      <c r="B343" s="122" t="s">
        <v>98</v>
      </c>
      <c r="C343" s="123" t="str">
        <f>B320</f>
        <v>PINTURA</v>
      </c>
      <c r="D343" s="123"/>
      <c r="E343" s="123"/>
      <c r="F343" s="123"/>
      <c r="G343" s="123"/>
      <c r="H343" s="124">
        <f>H330</f>
        <v>50.43</v>
      </c>
    </row>
    <row r="344" spans="2:8" x14ac:dyDescent="0.3">
      <c r="B344"/>
      <c r="C344"/>
      <c r="D344" s="169"/>
      <c r="E344" s="169"/>
      <c r="F344" s="169"/>
      <c r="G344" s="169"/>
      <c r="H344" s="169"/>
    </row>
    <row r="345" spans="2:8" ht="17.25" thickBot="1" x14ac:dyDescent="0.35">
      <c r="B345"/>
      <c r="C345" s="1" t="s">
        <v>228</v>
      </c>
      <c r="D345" s="117"/>
      <c r="E345" s="117"/>
      <c r="F345" s="118"/>
      <c r="G345" s="74"/>
      <c r="H345" s="170">
        <f>SUM(H335:H344)</f>
        <v>14511.590399999999</v>
      </c>
    </row>
    <row r="346" spans="2:8" x14ac:dyDescent="0.3">
      <c r="D346" s="171">
        <v>0.06</v>
      </c>
      <c r="H346" s="124">
        <f>H345*D346</f>
        <v>870.69542399999989</v>
      </c>
    </row>
    <row r="347" spans="2:8" x14ac:dyDescent="0.3">
      <c r="D347" s="171">
        <v>0.13</v>
      </c>
      <c r="H347" s="124">
        <f>H345*D347</f>
        <v>1886.506752</v>
      </c>
    </row>
    <row r="348" spans="2:8" ht="17.25" thickBot="1" x14ac:dyDescent="0.35">
      <c r="C348" s="1" t="s">
        <v>268</v>
      </c>
      <c r="D348" s="117"/>
      <c r="E348" s="117"/>
      <c r="F348" s="118"/>
      <c r="G348" s="74"/>
      <c r="H348" s="170">
        <f>SUM(H345:H347)</f>
        <v>17268.792576</v>
      </c>
    </row>
  </sheetData>
  <mergeCells count="10">
    <mergeCell ref="B183:C183"/>
    <mergeCell ref="B244:C244"/>
    <mergeCell ref="B272:C272"/>
    <mergeCell ref="B320:C320"/>
    <mergeCell ref="B1:C1"/>
    <mergeCell ref="D2:E2"/>
    <mergeCell ref="B69:C69"/>
    <mergeCell ref="B101:C101"/>
    <mergeCell ref="B130:C130"/>
    <mergeCell ref="B158:C158"/>
  </mergeCells>
  <pageMargins left="0.7" right="0.7" top="0.75" bottom="0.75" header="0.3" footer="0.3"/>
  <pageSetup paperSize="9" scale="70" orientation="portrait" r:id="rId1"/>
  <rowBreaks count="8" manualBreakCount="8">
    <brk id="68" max="7" man="1"/>
    <brk id="100" max="7" man="1"/>
    <brk id="129" max="7" man="1"/>
    <brk id="157" max="7" man="1"/>
    <brk id="182" max="7" man="1"/>
    <brk id="243" max="7" man="1"/>
    <brk id="271" max="7" man="1"/>
    <brk id="319" max="7"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C9DA32-EA8D-45DA-8CD4-656F152F16ED}">
  <dimension ref="A1:L339"/>
  <sheetViews>
    <sheetView topLeftCell="B317" zoomScaleNormal="100" workbookViewId="0">
      <selection activeCell="I333" sqref="I333"/>
    </sheetView>
  </sheetViews>
  <sheetFormatPr baseColWidth="10" defaultRowHeight="16.5" x14ac:dyDescent="0.3"/>
  <cols>
    <col min="1" max="1" width="3.7109375" style="2" customWidth="1"/>
    <col min="2" max="2" width="5.5703125" style="62" bestFit="1" customWidth="1"/>
    <col min="3" max="3" width="3.7109375" style="62" bestFit="1" customWidth="1"/>
    <col min="4" max="4" width="70.7109375" style="2" customWidth="1"/>
    <col min="5" max="5" width="6" style="2" bestFit="1" customWidth="1"/>
    <col min="6" max="6" width="5.7109375" style="2" customWidth="1"/>
    <col min="7" max="7" width="5.7109375" style="63" customWidth="1"/>
    <col min="8" max="8" width="8.7109375" style="2" customWidth="1"/>
    <col min="9" max="9" width="8.7109375" style="63" customWidth="1"/>
    <col min="10" max="16384" width="11.42578125" style="2"/>
  </cols>
  <sheetData>
    <row r="1" spans="2:9" s="17" customFormat="1" ht="18" customHeight="1" x14ac:dyDescent="0.25">
      <c r="B1" s="15" t="s">
        <v>6</v>
      </c>
      <c r="C1" s="129" t="s">
        <v>0</v>
      </c>
      <c r="D1" s="129"/>
      <c r="E1" s="125"/>
      <c r="F1" s="125"/>
      <c r="G1" s="125"/>
      <c r="H1" s="125"/>
      <c r="I1" s="125"/>
    </row>
    <row r="2" spans="2:9" s="8" customFormat="1" ht="38.25" customHeight="1" x14ac:dyDescent="0.25">
      <c r="B2" s="126" t="s">
        <v>2</v>
      </c>
      <c r="C2" s="126" t="s">
        <v>3</v>
      </c>
      <c r="D2" s="20" t="s">
        <v>4</v>
      </c>
      <c r="E2" s="128" t="s">
        <v>20</v>
      </c>
      <c r="F2" s="128"/>
      <c r="G2" s="21" t="s">
        <v>69</v>
      </c>
      <c r="H2" s="126" t="s">
        <v>5</v>
      </c>
      <c r="I2" s="21" t="s">
        <v>12</v>
      </c>
    </row>
    <row r="3" spans="2:9" s="8" customFormat="1" ht="12.75" x14ac:dyDescent="0.25">
      <c r="B3" s="22" t="s">
        <v>13</v>
      </c>
      <c r="C3" s="23" t="s">
        <v>23</v>
      </c>
      <c r="D3" s="9" t="s">
        <v>56</v>
      </c>
      <c r="E3" s="132"/>
      <c r="F3" s="132"/>
      <c r="G3" s="130"/>
      <c r="H3" s="132"/>
      <c r="I3" s="130"/>
    </row>
    <row r="4" spans="2:9" s="8" customFormat="1" ht="105.75" customHeight="1" x14ac:dyDescent="0.25">
      <c r="B4" s="22"/>
      <c r="C4" s="23"/>
      <c r="D4" s="3" t="s">
        <v>57</v>
      </c>
      <c r="E4" s="95"/>
      <c r="F4" s="95"/>
      <c r="G4" s="77"/>
      <c r="H4" s="95"/>
      <c r="I4" s="77"/>
    </row>
    <row r="5" spans="2:9" s="8" customFormat="1" ht="12.75" x14ac:dyDescent="0.25">
      <c r="B5" s="22"/>
      <c r="C5" s="23"/>
      <c r="E5" s="84">
        <v>11.88</v>
      </c>
      <c r="F5" s="84">
        <v>1</v>
      </c>
      <c r="G5" s="75">
        <f>E5*F5</f>
        <v>11.88</v>
      </c>
      <c r="H5" s="84">
        <f>125/5</f>
        <v>25</v>
      </c>
      <c r="I5" s="75">
        <f>G5*H5</f>
        <v>297</v>
      </c>
    </row>
    <row r="6" spans="2:9" s="8" customFormat="1" ht="12.75" x14ac:dyDescent="0.25">
      <c r="B6" s="10"/>
      <c r="C6" s="23"/>
      <c r="E6" s="95"/>
      <c r="F6" s="95"/>
      <c r="G6" s="77"/>
      <c r="H6" s="95"/>
      <c r="I6" s="77"/>
    </row>
    <row r="7" spans="2:9" s="8" customFormat="1" ht="12.75" x14ac:dyDescent="0.25">
      <c r="B7" s="22" t="s">
        <v>15</v>
      </c>
      <c r="C7" s="23" t="s">
        <v>16</v>
      </c>
      <c r="D7" s="28" t="s">
        <v>58</v>
      </c>
      <c r="E7" s="132"/>
      <c r="F7" s="132"/>
      <c r="G7" s="130"/>
      <c r="H7" s="132"/>
      <c r="I7" s="130"/>
    </row>
    <row r="8" spans="2:9" s="8" customFormat="1" ht="25.5" x14ac:dyDescent="0.25">
      <c r="B8" s="22"/>
      <c r="C8" s="23"/>
      <c r="D8" s="8" t="s">
        <v>62</v>
      </c>
      <c r="E8" s="95"/>
      <c r="F8" s="95"/>
      <c r="G8" s="77"/>
      <c r="H8" s="95"/>
      <c r="I8" s="77"/>
    </row>
    <row r="9" spans="2:9" s="8" customFormat="1" ht="12.75" x14ac:dyDescent="0.25">
      <c r="B9" s="22"/>
      <c r="C9" s="23"/>
      <c r="E9" s="84">
        <v>3</v>
      </c>
      <c r="F9" s="84">
        <v>1</v>
      </c>
      <c r="G9" s="75">
        <f>E9*F9</f>
        <v>3</v>
      </c>
      <c r="H9" s="84">
        <v>188.37</v>
      </c>
      <c r="I9" s="75">
        <f>G9*H9</f>
        <v>565.11</v>
      </c>
    </row>
    <row r="10" spans="2:9" s="8" customFormat="1" ht="12.75" x14ac:dyDescent="0.25">
      <c r="B10" s="10"/>
      <c r="C10" s="23"/>
      <c r="E10" s="95"/>
      <c r="F10" s="95"/>
      <c r="G10" s="77"/>
      <c r="H10" s="95"/>
      <c r="I10" s="77"/>
    </row>
    <row r="11" spans="2:9" s="7" customFormat="1" ht="12.75" x14ac:dyDescent="0.25">
      <c r="C11" s="30"/>
      <c r="E11" s="167"/>
      <c r="F11" s="167"/>
      <c r="G11" s="166"/>
      <c r="H11" s="167"/>
      <c r="I11" s="166"/>
    </row>
    <row r="12" spans="2:9" s="8" customFormat="1" ht="12.75" x14ac:dyDescent="0.25">
      <c r="B12" s="22" t="s">
        <v>17</v>
      </c>
      <c r="C12" s="23" t="s">
        <v>23</v>
      </c>
      <c r="D12" s="9" t="s">
        <v>14</v>
      </c>
      <c r="E12" s="132"/>
      <c r="F12" s="132"/>
      <c r="G12" s="130"/>
      <c r="H12" s="132"/>
      <c r="I12" s="130"/>
    </row>
    <row r="13" spans="2:9" s="8" customFormat="1" ht="63.75" x14ac:dyDescent="0.25">
      <c r="B13" s="22"/>
      <c r="C13" s="23"/>
      <c r="D13" s="8" t="s">
        <v>113</v>
      </c>
      <c r="E13" s="132"/>
      <c r="F13" s="132"/>
      <c r="G13" s="130"/>
      <c r="H13" s="132"/>
      <c r="I13" s="130"/>
    </row>
    <row r="14" spans="2:9" s="8" customFormat="1" ht="12.75" x14ac:dyDescent="0.25">
      <c r="B14" s="22"/>
      <c r="C14" s="23"/>
      <c r="E14" s="84">
        <v>11.88</v>
      </c>
      <c r="F14" s="84">
        <v>1</v>
      </c>
      <c r="G14" s="75">
        <f>E14*F14</f>
        <v>11.88</v>
      </c>
      <c r="H14" s="84">
        <f>75/5</f>
        <v>15</v>
      </c>
      <c r="I14" s="75">
        <f>G14*H14</f>
        <v>178.20000000000002</v>
      </c>
    </row>
    <row r="15" spans="2:9" s="8" customFormat="1" ht="12.75" x14ac:dyDescent="0.25">
      <c r="B15" s="22"/>
      <c r="C15" s="23"/>
      <c r="E15" s="95"/>
      <c r="F15" s="95"/>
      <c r="G15" s="77"/>
      <c r="H15" s="95"/>
      <c r="I15" s="77"/>
    </row>
    <row r="16" spans="2:9" s="8" customFormat="1" ht="12.75" x14ac:dyDescent="0.25">
      <c r="B16" s="22" t="s">
        <v>19</v>
      </c>
      <c r="C16" s="23" t="s">
        <v>23</v>
      </c>
      <c r="D16" s="9" t="s">
        <v>224</v>
      </c>
      <c r="E16" s="132"/>
      <c r="F16" s="132"/>
      <c r="G16" s="130"/>
      <c r="H16" s="132"/>
      <c r="I16" s="130"/>
    </row>
    <row r="17" spans="2:9" s="8" customFormat="1" ht="51" x14ac:dyDescent="0.25">
      <c r="B17" s="22"/>
      <c r="C17" s="23"/>
      <c r="D17" s="8" t="s">
        <v>63</v>
      </c>
      <c r="E17" s="95"/>
      <c r="F17" s="95"/>
      <c r="G17" s="77"/>
      <c r="H17" s="95"/>
      <c r="I17" s="77"/>
    </row>
    <row r="18" spans="2:9" s="8" customFormat="1" ht="12.75" x14ac:dyDescent="0.25">
      <c r="B18" s="22"/>
      <c r="C18" s="23"/>
      <c r="E18" s="84">
        <v>11.88</v>
      </c>
      <c r="F18" s="84">
        <v>1</v>
      </c>
      <c r="G18" s="75">
        <f>E18*F18</f>
        <v>11.88</v>
      </c>
      <c r="H18" s="84">
        <v>45.7</v>
      </c>
      <c r="I18" s="75">
        <f>G18*H18</f>
        <v>542.91600000000005</v>
      </c>
    </row>
    <row r="19" spans="2:9" s="8" customFormat="1" ht="12.75" x14ac:dyDescent="0.25">
      <c r="B19" s="10"/>
      <c r="C19" s="23"/>
      <c r="E19" s="95"/>
      <c r="F19" s="95"/>
      <c r="G19" s="77"/>
      <c r="H19" s="95"/>
      <c r="I19" s="77"/>
    </row>
    <row r="20" spans="2:9" s="8" customFormat="1" ht="12.75" x14ac:dyDescent="0.25">
      <c r="B20" s="22" t="s">
        <v>21</v>
      </c>
      <c r="C20" s="23" t="s">
        <v>23</v>
      </c>
      <c r="D20" s="9" t="s">
        <v>59</v>
      </c>
      <c r="E20" s="132"/>
      <c r="F20" s="132"/>
      <c r="G20" s="130"/>
      <c r="H20" s="132"/>
      <c r="I20" s="130"/>
    </row>
    <row r="21" spans="2:9" s="8" customFormat="1" ht="111" customHeight="1" x14ac:dyDescent="0.25">
      <c r="B21" s="22"/>
      <c r="C21" s="23"/>
      <c r="D21" s="10" t="s">
        <v>64</v>
      </c>
      <c r="E21" s="95"/>
      <c r="F21" s="95"/>
      <c r="G21" s="77"/>
      <c r="H21" s="95"/>
      <c r="I21" s="77"/>
    </row>
    <row r="22" spans="2:9" s="8" customFormat="1" ht="12.75" x14ac:dyDescent="0.25">
      <c r="B22" s="22"/>
      <c r="C22" s="23"/>
      <c r="D22" s="7"/>
      <c r="E22" s="84">
        <v>11.88</v>
      </c>
      <c r="F22" s="84">
        <v>1</v>
      </c>
      <c r="G22" s="75">
        <f>E22*F22</f>
        <v>11.88</v>
      </c>
      <c r="H22" s="84">
        <v>31.45</v>
      </c>
      <c r="I22" s="75">
        <f>G22*H22</f>
        <v>373.62600000000003</v>
      </c>
    </row>
    <row r="23" spans="2:9" s="8" customFormat="1" ht="12.75" x14ac:dyDescent="0.25">
      <c r="B23" s="22"/>
      <c r="C23" s="23"/>
      <c r="E23" s="95"/>
      <c r="F23" s="95"/>
      <c r="G23" s="77"/>
      <c r="H23" s="95"/>
      <c r="I23" s="77"/>
    </row>
    <row r="24" spans="2:9" s="8" customFormat="1" ht="12.75" x14ac:dyDescent="0.25">
      <c r="B24" s="22" t="s">
        <v>22</v>
      </c>
      <c r="C24" s="23" t="s">
        <v>217</v>
      </c>
      <c r="D24" s="9" t="s">
        <v>18</v>
      </c>
      <c r="E24" s="132"/>
      <c r="F24" s="132"/>
      <c r="G24" s="130"/>
      <c r="H24" s="132"/>
      <c r="I24" s="130"/>
    </row>
    <row r="25" spans="2:9" s="8" customFormat="1" ht="25.5" x14ac:dyDescent="0.25">
      <c r="B25" s="22"/>
      <c r="C25" s="23"/>
      <c r="D25" s="8" t="s">
        <v>116</v>
      </c>
      <c r="E25" s="95"/>
      <c r="F25" s="95"/>
      <c r="G25" s="77"/>
      <c r="H25" s="95"/>
      <c r="I25" s="77"/>
    </row>
    <row r="26" spans="2:9" s="8" customFormat="1" ht="12.75" x14ac:dyDescent="0.25">
      <c r="B26" s="22"/>
      <c r="C26" s="23"/>
      <c r="E26" s="84">
        <v>5</v>
      </c>
      <c r="F26" s="84">
        <v>1</v>
      </c>
      <c r="G26" s="75">
        <f>E26*F26</f>
        <v>5</v>
      </c>
      <c r="H26" s="84">
        <v>14.29</v>
      </c>
      <c r="I26" s="75">
        <f>G26*H26</f>
        <v>71.449999999999989</v>
      </c>
    </row>
    <row r="27" spans="2:9" s="8" customFormat="1" ht="12" customHeight="1" x14ac:dyDescent="0.25">
      <c r="B27" s="22"/>
      <c r="C27" s="23"/>
      <c r="E27" s="95"/>
      <c r="F27" s="95"/>
      <c r="G27" s="77"/>
      <c r="H27" s="95"/>
      <c r="I27" s="77"/>
    </row>
    <row r="28" spans="2:9" s="10" customFormat="1" ht="12.75" x14ac:dyDescent="0.25">
      <c r="B28" s="22" t="s">
        <v>24</v>
      </c>
      <c r="C28" s="22" t="s">
        <v>23</v>
      </c>
      <c r="D28" s="28" t="s">
        <v>72</v>
      </c>
      <c r="E28" s="145"/>
      <c r="F28" s="145"/>
      <c r="G28" s="143"/>
      <c r="H28" s="145"/>
      <c r="I28" s="143"/>
    </row>
    <row r="29" spans="2:9" s="10" customFormat="1" ht="25.5" x14ac:dyDescent="0.25">
      <c r="B29" s="22"/>
      <c r="C29" s="22"/>
      <c r="D29" s="10" t="s">
        <v>74</v>
      </c>
      <c r="E29" s="112"/>
      <c r="F29" s="112"/>
      <c r="G29" s="80"/>
      <c r="H29" s="112"/>
      <c r="I29" s="80"/>
    </row>
    <row r="30" spans="2:9" s="10" customFormat="1" ht="12.75" x14ac:dyDescent="0.25">
      <c r="B30" s="22"/>
      <c r="C30" s="22"/>
      <c r="D30" s="7"/>
      <c r="E30" s="84">
        <v>11.88</v>
      </c>
      <c r="F30" s="84">
        <v>1</v>
      </c>
      <c r="G30" s="75">
        <f>E30*F30</f>
        <v>11.88</v>
      </c>
      <c r="H30" s="84">
        <v>8.08</v>
      </c>
      <c r="I30" s="75">
        <f>G30*H30</f>
        <v>95.990400000000008</v>
      </c>
    </row>
    <row r="31" spans="2:9" s="10" customFormat="1" ht="12.75" x14ac:dyDescent="0.25">
      <c r="B31" s="22"/>
      <c r="C31" s="22"/>
      <c r="E31" s="145"/>
      <c r="F31" s="145"/>
      <c r="G31" s="143"/>
      <c r="H31" s="145"/>
      <c r="I31" s="143"/>
    </row>
    <row r="32" spans="2:9" s="10" customFormat="1" ht="12.75" x14ac:dyDescent="0.25">
      <c r="B32" s="22" t="s">
        <v>25</v>
      </c>
      <c r="C32" s="22" t="s">
        <v>23</v>
      </c>
      <c r="D32" s="28" t="s">
        <v>73</v>
      </c>
      <c r="E32" s="145"/>
      <c r="F32" s="145"/>
      <c r="G32" s="143"/>
      <c r="H32" s="145"/>
      <c r="I32" s="143"/>
    </row>
    <row r="33" spans="2:9" s="10" customFormat="1" ht="45" customHeight="1" x14ac:dyDescent="0.25">
      <c r="B33" s="22"/>
      <c r="C33" s="22"/>
      <c r="D33" s="10" t="s">
        <v>115</v>
      </c>
      <c r="E33" s="112"/>
      <c r="F33" s="112"/>
      <c r="G33" s="80"/>
      <c r="H33" s="112"/>
      <c r="I33" s="80"/>
    </row>
    <row r="34" spans="2:9" s="10" customFormat="1" ht="12.75" x14ac:dyDescent="0.25">
      <c r="B34" s="22"/>
      <c r="C34" s="22"/>
      <c r="E34" s="84">
        <f>25.04-2</f>
        <v>23.04</v>
      </c>
      <c r="F34" s="84">
        <v>2.2999999999999998</v>
      </c>
      <c r="G34" s="75">
        <f>E34*F34</f>
        <v>52.991999999999997</v>
      </c>
      <c r="H34" s="84">
        <v>9.3000000000000007</v>
      </c>
      <c r="I34" s="75">
        <f>G34*H34</f>
        <v>492.82560000000001</v>
      </c>
    </row>
    <row r="35" spans="2:9" s="8" customFormat="1" ht="12" customHeight="1" x14ac:dyDescent="0.25">
      <c r="B35" s="22"/>
      <c r="C35" s="23"/>
      <c r="E35" s="95"/>
      <c r="F35" s="95"/>
      <c r="G35" s="77"/>
      <c r="H35" s="95"/>
      <c r="I35" s="77"/>
    </row>
    <row r="36" spans="2:9" s="10" customFormat="1" ht="12.75" x14ac:dyDescent="0.25">
      <c r="B36" s="22" t="s">
        <v>26</v>
      </c>
      <c r="C36" s="22" t="s">
        <v>23</v>
      </c>
      <c r="D36" s="28" t="s">
        <v>87</v>
      </c>
      <c r="E36" s="145"/>
      <c r="F36" s="145"/>
      <c r="G36" s="143"/>
      <c r="H36" s="145"/>
      <c r="I36" s="143"/>
    </row>
    <row r="37" spans="2:9" s="10" customFormat="1" ht="96.75" customHeight="1" x14ac:dyDescent="0.25">
      <c r="B37" s="22"/>
      <c r="C37" s="22"/>
      <c r="D37" s="10" t="s">
        <v>114</v>
      </c>
      <c r="E37" s="112"/>
      <c r="F37" s="112"/>
      <c r="G37" s="80"/>
      <c r="H37" s="112"/>
      <c r="I37" s="80"/>
    </row>
    <row r="38" spans="2:9" s="10" customFormat="1" ht="12.75" customHeight="1" x14ac:dyDescent="0.25">
      <c r="B38" s="22"/>
      <c r="C38" s="22"/>
      <c r="D38" s="13" t="s">
        <v>117</v>
      </c>
      <c r="E38" s="112">
        <v>3.39</v>
      </c>
      <c r="F38" s="112">
        <v>2.2000000000000002</v>
      </c>
      <c r="G38" s="130">
        <f>E38*F38</f>
        <v>7.4580000000000011</v>
      </c>
      <c r="H38" s="112">
        <v>5.86</v>
      </c>
      <c r="I38" s="130">
        <f>G38*H38</f>
        <v>43.703880000000005</v>
      </c>
    </row>
    <row r="39" spans="2:9" s="10" customFormat="1" ht="12.75" customHeight="1" x14ac:dyDescent="0.25">
      <c r="B39" s="22"/>
      <c r="C39" s="22"/>
      <c r="D39" s="13" t="s">
        <v>118</v>
      </c>
      <c r="E39" s="112">
        <v>0</v>
      </c>
      <c r="F39" s="112">
        <v>0</v>
      </c>
      <c r="G39" s="130">
        <f t="shared" ref="G39:G41" si="0">E39*F39</f>
        <v>0</v>
      </c>
      <c r="H39" s="112">
        <v>7.07</v>
      </c>
      <c r="I39" s="130">
        <f t="shared" ref="I39:I41" si="1">G39*H39</f>
        <v>0</v>
      </c>
    </row>
    <row r="40" spans="2:9" s="10" customFormat="1" ht="12.75" customHeight="1" x14ac:dyDescent="0.25">
      <c r="B40" s="22"/>
      <c r="C40" s="22"/>
      <c r="D40" s="13" t="s">
        <v>119</v>
      </c>
      <c r="E40" s="112">
        <v>0</v>
      </c>
      <c r="F40" s="112">
        <v>0</v>
      </c>
      <c r="G40" s="130">
        <f t="shared" si="0"/>
        <v>0</v>
      </c>
      <c r="H40" s="112">
        <v>10.1</v>
      </c>
      <c r="I40" s="130">
        <f t="shared" si="1"/>
        <v>0</v>
      </c>
    </row>
    <row r="41" spans="2:9" s="10" customFormat="1" ht="12.75" customHeight="1" x14ac:dyDescent="0.25">
      <c r="B41" s="22"/>
      <c r="C41" s="22"/>
      <c r="D41" s="13" t="s">
        <v>120</v>
      </c>
      <c r="E41" s="112">
        <v>0</v>
      </c>
      <c r="F41" s="112">
        <v>0</v>
      </c>
      <c r="G41" s="130">
        <f t="shared" si="0"/>
        <v>0</v>
      </c>
      <c r="H41" s="112">
        <v>11.09</v>
      </c>
      <c r="I41" s="130">
        <f t="shared" si="1"/>
        <v>0</v>
      </c>
    </row>
    <row r="42" spans="2:9" s="10" customFormat="1" ht="12.75" x14ac:dyDescent="0.25">
      <c r="B42" s="22"/>
      <c r="C42" s="22"/>
      <c r="D42" s="7"/>
      <c r="E42" s="84"/>
      <c r="F42" s="84"/>
      <c r="G42" s="75"/>
      <c r="H42" s="84"/>
      <c r="I42" s="75">
        <f>I38+I39+I40+I41</f>
        <v>43.703880000000005</v>
      </c>
    </row>
    <row r="43" spans="2:9" s="8" customFormat="1" ht="12" customHeight="1" x14ac:dyDescent="0.25">
      <c r="B43" s="22"/>
      <c r="C43" s="23"/>
      <c r="E43" s="95"/>
      <c r="F43" s="95"/>
      <c r="G43" s="77"/>
      <c r="H43" s="95"/>
      <c r="I43" s="77"/>
    </row>
    <row r="44" spans="2:9" s="10" customFormat="1" ht="12.75" x14ac:dyDescent="0.25">
      <c r="B44" s="22" t="s">
        <v>48</v>
      </c>
      <c r="C44" s="22" t="s">
        <v>23</v>
      </c>
      <c r="D44" s="28" t="s">
        <v>88</v>
      </c>
      <c r="E44" s="145"/>
      <c r="F44" s="145"/>
      <c r="G44" s="143"/>
      <c r="H44" s="145"/>
      <c r="I44" s="143"/>
    </row>
    <row r="45" spans="2:9" s="10" customFormat="1" ht="25.5" x14ac:dyDescent="0.25">
      <c r="B45" s="22"/>
      <c r="C45" s="22"/>
      <c r="D45" s="10" t="s">
        <v>121</v>
      </c>
      <c r="E45" s="112"/>
      <c r="F45" s="112"/>
      <c r="G45" s="80"/>
      <c r="H45" s="112"/>
      <c r="I45" s="80"/>
    </row>
    <row r="46" spans="2:9" s="10" customFormat="1" ht="12.75" x14ac:dyDescent="0.25">
      <c r="B46" s="22"/>
      <c r="C46" s="22"/>
      <c r="E46" s="84">
        <v>0.42</v>
      </c>
      <c r="F46" s="84">
        <v>1</v>
      </c>
      <c r="G46" s="75">
        <f>E46*F46</f>
        <v>0.42</v>
      </c>
      <c r="H46" s="84">
        <v>12.17</v>
      </c>
      <c r="I46" s="75">
        <f>G46*H46</f>
        <v>5.1113999999999997</v>
      </c>
    </row>
    <row r="47" spans="2:9" s="8" customFormat="1" ht="12" customHeight="1" x14ac:dyDescent="0.25">
      <c r="B47" s="22"/>
      <c r="C47" s="23"/>
      <c r="E47" s="95"/>
      <c r="F47" s="95"/>
      <c r="G47" s="77"/>
      <c r="H47" s="95"/>
      <c r="I47" s="77"/>
    </row>
    <row r="48" spans="2:9" s="8" customFormat="1" ht="12.75" x14ac:dyDescent="0.25">
      <c r="B48" s="22" t="s">
        <v>108</v>
      </c>
      <c r="C48" s="22" t="s">
        <v>217</v>
      </c>
      <c r="D48" s="28" t="s">
        <v>92</v>
      </c>
      <c r="E48" s="145"/>
      <c r="F48" s="145"/>
      <c r="G48" s="143"/>
      <c r="H48" s="145"/>
      <c r="I48" s="143"/>
    </row>
    <row r="49" spans="1:9" s="8" customFormat="1" ht="89.25" x14ac:dyDescent="0.25">
      <c r="B49" s="22"/>
      <c r="C49" s="22"/>
      <c r="D49" s="10" t="s">
        <v>122</v>
      </c>
      <c r="E49" s="112"/>
      <c r="F49" s="112"/>
      <c r="G49" s="80"/>
      <c r="H49" s="112"/>
      <c r="I49" s="80"/>
    </row>
    <row r="50" spans="1:9" s="8" customFormat="1" ht="12.75" x14ac:dyDescent="0.25">
      <c r="B50" s="22"/>
      <c r="C50" s="22"/>
      <c r="D50" s="10"/>
      <c r="E50" s="84">
        <v>4</v>
      </c>
      <c r="F50" s="84">
        <v>1</v>
      </c>
      <c r="G50" s="75">
        <f>E50*F50</f>
        <v>4</v>
      </c>
      <c r="H50" s="84">
        <v>10.1</v>
      </c>
      <c r="I50" s="75">
        <f>G50*H50</f>
        <v>40.4</v>
      </c>
    </row>
    <row r="51" spans="1:9" s="17" customFormat="1" ht="18" customHeight="1" x14ac:dyDescent="0.25">
      <c r="B51" s="22"/>
      <c r="C51" s="22"/>
      <c r="D51" s="10"/>
      <c r="E51" s="132"/>
      <c r="F51" s="132"/>
      <c r="G51" s="130"/>
      <c r="H51" s="132"/>
      <c r="I51" s="130"/>
    </row>
    <row r="52" spans="1:9" s="32" customFormat="1" ht="12" customHeight="1" x14ac:dyDescent="0.25">
      <c r="A52" s="8"/>
      <c r="B52" s="22" t="s">
        <v>109</v>
      </c>
      <c r="C52" s="22" t="s">
        <v>217</v>
      </c>
      <c r="D52" s="28" t="s">
        <v>90</v>
      </c>
      <c r="E52" s="145"/>
      <c r="F52" s="145"/>
      <c r="G52" s="143"/>
      <c r="H52" s="145"/>
      <c r="I52" s="143"/>
    </row>
    <row r="53" spans="1:9" s="8" customFormat="1" ht="25.5" x14ac:dyDescent="0.25">
      <c r="B53" s="22"/>
      <c r="C53" s="22"/>
      <c r="D53" s="10" t="s">
        <v>91</v>
      </c>
      <c r="E53" s="112"/>
      <c r="F53" s="112"/>
      <c r="G53" s="80"/>
      <c r="H53" s="112"/>
      <c r="I53" s="80"/>
    </row>
    <row r="54" spans="1:9" s="8" customFormat="1" ht="12.75" x14ac:dyDescent="0.25">
      <c r="B54" s="22"/>
      <c r="C54" s="22"/>
      <c r="D54" s="10"/>
      <c r="E54" s="84">
        <v>0</v>
      </c>
      <c r="F54" s="84">
        <v>0</v>
      </c>
      <c r="G54" s="75">
        <v>0</v>
      </c>
      <c r="H54" s="84">
        <v>6.97</v>
      </c>
      <c r="I54" s="75">
        <f>G54*H54</f>
        <v>0</v>
      </c>
    </row>
    <row r="55" spans="1:9" s="8" customFormat="1" ht="12.75" x14ac:dyDescent="0.25">
      <c r="B55" s="22"/>
      <c r="C55" s="22"/>
      <c r="D55" s="10"/>
      <c r="E55" s="132"/>
      <c r="F55" s="132"/>
      <c r="G55" s="130"/>
      <c r="H55" s="132"/>
      <c r="I55" s="130"/>
    </row>
    <row r="56" spans="1:9" s="8" customFormat="1" ht="12.75" x14ac:dyDescent="0.25">
      <c r="B56" s="22" t="s">
        <v>110</v>
      </c>
      <c r="C56" s="22" t="s">
        <v>23</v>
      </c>
      <c r="D56" s="28" t="s">
        <v>89</v>
      </c>
      <c r="E56" s="145"/>
      <c r="F56" s="145"/>
      <c r="G56" s="143"/>
      <c r="H56" s="145"/>
      <c r="I56" s="143"/>
    </row>
    <row r="57" spans="1:9" s="8" customFormat="1" ht="63.75" x14ac:dyDescent="0.25">
      <c r="B57" s="22"/>
      <c r="C57" s="22"/>
      <c r="D57" s="10" t="s">
        <v>123</v>
      </c>
      <c r="E57" s="112"/>
      <c r="F57" s="112"/>
      <c r="G57" s="80"/>
      <c r="H57" s="112"/>
      <c r="I57" s="80"/>
    </row>
    <row r="58" spans="1:9" s="8" customFormat="1" ht="12.75" x14ac:dyDescent="0.25">
      <c r="B58" s="22"/>
      <c r="C58" s="22"/>
      <c r="D58" s="10"/>
      <c r="E58" s="84">
        <v>0</v>
      </c>
      <c r="F58" s="84">
        <v>0</v>
      </c>
      <c r="G58" s="75">
        <f>E58*F58</f>
        <v>0</v>
      </c>
      <c r="H58" s="84">
        <v>6.47</v>
      </c>
      <c r="I58" s="75">
        <f>G58*H58</f>
        <v>0</v>
      </c>
    </row>
    <row r="59" spans="1:9" s="10" customFormat="1" ht="12.75" x14ac:dyDescent="0.25">
      <c r="B59" s="22" t="s">
        <v>125</v>
      </c>
      <c r="C59" s="22" t="s">
        <v>217</v>
      </c>
      <c r="D59" s="28" t="s">
        <v>85</v>
      </c>
      <c r="E59" s="145"/>
      <c r="F59" s="145"/>
      <c r="G59" s="143"/>
      <c r="H59" s="145"/>
      <c r="I59" s="143"/>
    </row>
    <row r="60" spans="1:9" s="10" customFormat="1" ht="25.5" x14ac:dyDescent="0.25">
      <c r="B60" s="22"/>
      <c r="C60" s="22"/>
      <c r="D60" s="10" t="s">
        <v>124</v>
      </c>
      <c r="E60" s="112"/>
      <c r="F60" s="112"/>
      <c r="G60" s="80"/>
      <c r="H60" s="112"/>
      <c r="I60" s="80"/>
    </row>
    <row r="61" spans="1:9" s="10" customFormat="1" ht="12.75" x14ac:dyDescent="0.25">
      <c r="B61" s="22"/>
      <c r="C61" s="22"/>
      <c r="E61" s="84">
        <v>0</v>
      </c>
      <c r="F61" s="84">
        <v>0</v>
      </c>
      <c r="G61" s="75">
        <f>E61*F61</f>
        <v>0</v>
      </c>
      <c r="H61" s="84">
        <v>92.95</v>
      </c>
      <c r="I61" s="75">
        <f>G61*H61</f>
        <v>0</v>
      </c>
    </row>
    <row r="62" spans="1:9" s="8" customFormat="1" ht="12" customHeight="1" x14ac:dyDescent="0.25">
      <c r="B62" s="22"/>
      <c r="C62" s="23"/>
      <c r="E62" s="95"/>
      <c r="F62" s="95"/>
      <c r="G62" s="77"/>
      <c r="H62" s="95"/>
      <c r="I62" s="77"/>
    </row>
    <row r="63" spans="1:9" s="10" customFormat="1" ht="12.75" x14ac:dyDescent="0.25">
      <c r="B63" s="22" t="s">
        <v>127</v>
      </c>
      <c r="C63" s="22" t="s">
        <v>217</v>
      </c>
      <c r="D63" s="28" t="s">
        <v>111</v>
      </c>
      <c r="E63" s="145"/>
      <c r="F63" s="145"/>
      <c r="G63" s="143"/>
      <c r="H63" s="145"/>
      <c r="I63" s="143"/>
    </row>
    <row r="64" spans="1:9" s="10" customFormat="1" ht="144.75" customHeight="1" x14ac:dyDescent="0.25">
      <c r="B64" s="22"/>
      <c r="C64" s="22"/>
      <c r="D64" s="10" t="s">
        <v>126</v>
      </c>
      <c r="E64" s="112"/>
      <c r="F64" s="112"/>
      <c r="G64" s="80"/>
      <c r="H64" s="112"/>
      <c r="I64" s="80"/>
    </row>
    <row r="65" spans="1:9" s="10" customFormat="1" ht="12.75" x14ac:dyDescent="0.25">
      <c r="B65" s="22"/>
      <c r="C65" s="22"/>
      <c r="E65" s="84">
        <v>0</v>
      </c>
      <c r="F65" s="84">
        <v>0</v>
      </c>
      <c r="G65" s="75">
        <f>E65*F65</f>
        <v>0</v>
      </c>
      <c r="H65" s="84">
        <v>478.4</v>
      </c>
      <c r="I65" s="75">
        <f>G65*H65</f>
        <v>0</v>
      </c>
    </row>
    <row r="66" spans="1:9" s="8" customFormat="1" ht="13.5" thickBot="1" x14ac:dyDescent="0.3">
      <c r="B66" s="22"/>
      <c r="C66" s="23"/>
      <c r="E66" s="91"/>
      <c r="F66" s="91"/>
      <c r="G66" s="74"/>
      <c r="H66" s="74" t="s">
        <v>69</v>
      </c>
      <c r="I66" s="74">
        <f>SUM(I3:I65)</f>
        <v>2750.0371600000003</v>
      </c>
    </row>
    <row r="67" spans="1:9" s="8" customFormat="1" ht="12" customHeight="1" x14ac:dyDescent="0.25">
      <c r="B67" s="22"/>
      <c r="C67" s="23"/>
      <c r="E67" s="132"/>
      <c r="F67" s="132"/>
      <c r="G67" s="130"/>
      <c r="H67" s="130"/>
      <c r="I67" s="130"/>
    </row>
    <row r="68" spans="1:9" s="8" customFormat="1" ht="12.75" x14ac:dyDescent="0.25">
      <c r="B68" s="22"/>
      <c r="C68" s="23"/>
      <c r="E68" s="132"/>
      <c r="F68" s="132"/>
      <c r="G68" s="130"/>
      <c r="H68" s="130"/>
      <c r="I68" s="130"/>
    </row>
    <row r="69" spans="1:9" s="8" customFormat="1" ht="15.75" x14ac:dyDescent="0.25">
      <c r="B69" s="15" t="s">
        <v>7</v>
      </c>
      <c r="C69" s="127" t="s">
        <v>94</v>
      </c>
      <c r="D69" s="127"/>
      <c r="E69" s="92"/>
      <c r="F69" s="92"/>
      <c r="G69" s="92"/>
      <c r="H69" s="92"/>
      <c r="I69" s="92"/>
    </row>
    <row r="70" spans="1:9" s="8" customFormat="1" ht="38.25" x14ac:dyDescent="0.25">
      <c r="B70" s="126" t="s">
        <v>2</v>
      </c>
      <c r="C70" s="126" t="s">
        <v>3</v>
      </c>
      <c r="D70" s="20" t="s">
        <v>4</v>
      </c>
      <c r="E70" s="93" t="s">
        <v>20</v>
      </c>
      <c r="F70" s="93"/>
      <c r="G70" s="94"/>
      <c r="H70" s="93" t="s">
        <v>5</v>
      </c>
      <c r="I70" s="94" t="s">
        <v>12</v>
      </c>
    </row>
    <row r="71" spans="1:9" s="8" customFormat="1" ht="12.75" x14ac:dyDescent="0.25">
      <c r="B71" s="23" t="s">
        <v>27</v>
      </c>
      <c r="C71" s="23" t="s">
        <v>23</v>
      </c>
      <c r="D71" s="9" t="s">
        <v>95</v>
      </c>
      <c r="E71" s="95"/>
      <c r="F71" s="95"/>
      <c r="G71" s="77"/>
      <c r="H71" s="95"/>
      <c r="I71" s="77"/>
    </row>
    <row r="72" spans="1:9" s="8" customFormat="1" ht="165.75" x14ac:dyDescent="0.25">
      <c r="B72" s="23"/>
      <c r="C72" s="23"/>
      <c r="D72" s="8" t="s">
        <v>128</v>
      </c>
      <c r="E72" s="95"/>
      <c r="F72" s="95"/>
      <c r="G72" s="77"/>
      <c r="H72" s="95"/>
      <c r="I72" s="77"/>
    </row>
    <row r="73" spans="1:9" s="8" customFormat="1" ht="12.75" x14ac:dyDescent="0.25">
      <c r="B73" s="23"/>
      <c r="C73" s="23"/>
      <c r="D73" s="7"/>
      <c r="E73" s="84">
        <f>1.66+1.69</f>
        <v>3.3499999999999996</v>
      </c>
      <c r="F73" s="84">
        <v>2.2000000000000002</v>
      </c>
      <c r="G73" s="75">
        <f>E73*F73</f>
        <v>7.37</v>
      </c>
      <c r="H73" s="84">
        <v>42.49</v>
      </c>
      <c r="I73" s="75">
        <f>G73*H73</f>
        <v>313.15129999999999</v>
      </c>
    </row>
    <row r="74" spans="1:9" s="8" customFormat="1" ht="12.75" x14ac:dyDescent="0.25">
      <c r="B74" s="23"/>
      <c r="C74" s="23"/>
      <c r="D74" s="7"/>
      <c r="E74" s="132"/>
      <c r="F74" s="132"/>
      <c r="G74" s="130"/>
      <c r="H74" s="132"/>
      <c r="I74" s="130"/>
    </row>
    <row r="75" spans="1:9" s="32" customFormat="1" ht="12" customHeight="1" x14ac:dyDescent="0.25">
      <c r="A75" s="8"/>
      <c r="B75" s="23" t="s">
        <v>28</v>
      </c>
      <c r="C75" s="23" t="s">
        <v>23</v>
      </c>
      <c r="D75" s="9" t="s">
        <v>143</v>
      </c>
      <c r="E75" s="95"/>
      <c r="F75" s="95"/>
      <c r="G75" s="77"/>
      <c r="H75" s="95"/>
      <c r="I75" s="77"/>
    </row>
    <row r="76" spans="1:9" s="32" customFormat="1" ht="66.75" customHeight="1" x14ac:dyDescent="0.25">
      <c r="A76" s="8"/>
      <c r="B76" s="23"/>
      <c r="C76" s="23"/>
      <c r="D76" s="8" t="s">
        <v>131</v>
      </c>
      <c r="E76" s="95"/>
      <c r="F76" s="95"/>
      <c r="G76" s="77"/>
      <c r="H76" s="95"/>
      <c r="I76" s="77"/>
    </row>
    <row r="77" spans="1:9" s="8" customFormat="1" ht="12.75" x14ac:dyDescent="0.25">
      <c r="B77" s="23"/>
      <c r="C77" s="23"/>
      <c r="D77" s="9"/>
      <c r="E77" s="84">
        <v>0</v>
      </c>
      <c r="F77" s="84">
        <v>0</v>
      </c>
      <c r="G77" s="75">
        <f>E77*F77</f>
        <v>0</v>
      </c>
      <c r="H77" s="84">
        <v>24.51</v>
      </c>
      <c r="I77" s="75">
        <f>G77*H77</f>
        <v>0</v>
      </c>
    </row>
    <row r="78" spans="1:9" s="8" customFormat="1" ht="12.75" x14ac:dyDescent="0.25">
      <c r="B78" s="23"/>
      <c r="C78" s="23"/>
      <c r="D78" s="9"/>
      <c r="E78" s="95"/>
      <c r="F78" s="95"/>
      <c r="G78" s="77"/>
      <c r="H78" s="95"/>
      <c r="I78" s="77"/>
    </row>
    <row r="79" spans="1:9" s="32" customFormat="1" ht="12" customHeight="1" x14ac:dyDescent="0.25">
      <c r="A79" s="8"/>
      <c r="B79" s="23" t="s">
        <v>47</v>
      </c>
      <c r="C79" s="23" t="s">
        <v>23</v>
      </c>
      <c r="D79" s="9" t="s">
        <v>129</v>
      </c>
      <c r="E79" s="95"/>
      <c r="F79" s="95"/>
      <c r="G79" s="77"/>
      <c r="H79" s="95"/>
      <c r="I79" s="77"/>
    </row>
    <row r="80" spans="1:9" s="32" customFormat="1" ht="78" customHeight="1" x14ac:dyDescent="0.25">
      <c r="A80" s="8"/>
      <c r="B80" s="23"/>
      <c r="C80" s="23"/>
      <c r="D80" s="8" t="s">
        <v>139</v>
      </c>
      <c r="E80" s="95"/>
      <c r="F80" s="95"/>
      <c r="G80" s="77"/>
      <c r="H80" s="95"/>
      <c r="I80" s="77"/>
    </row>
    <row r="81" spans="1:9" s="8" customFormat="1" ht="12.75" x14ac:dyDescent="0.25">
      <c r="B81" s="23"/>
      <c r="C81" s="23"/>
      <c r="D81" s="9"/>
      <c r="E81" s="84">
        <v>0</v>
      </c>
      <c r="F81" s="84">
        <v>0</v>
      </c>
      <c r="G81" s="75">
        <f>E81*F81</f>
        <v>0</v>
      </c>
      <c r="H81" s="84">
        <v>101.6</v>
      </c>
      <c r="I81" s="75">
        <f>G81*H81</f>
        <v>0</v>
      </c>
    </row>
    <row r="82" spans="1:9" s="8" customFormat="1" ht="12.75" x14ac:dyDescent="0.25">
      <c r="B82" s="23"/>
      <c r="C82" s="23"/>
      <c r="D82" s="9"/>
      <c r="E82" s="95"/>
      <c r="F82" s="95"/>
      <c r="G82" s="77"/>
      <c r="H82" s="95"/>
      <c r="I82" s="77"/>
    </row>
    <row r="83" spans="1:9" s="32" customFormat="1" ht="12" customHeight="1" x14ac:dyDescent="0.25">
      <c r="A83" s="8"/>
      <c r="B83" s="23" t="s">
        <v>134</v>
      </c>
      <c r="C83" s="23" t="s">
        <v>23</v>
      </c>
      <c r="D83" s="9" t="s">
        <v>99</v>
      </c>
      <c r="E83" s="95"/>
      <c r="F83" s="95"/>
      <c r="G83" s="77"/>
      <c r="H83" s="95"/>
      <c r="I83" s="77"/>
    </row>
    <row r="84" spans="1:9" s="32" customFormat="1" ht="57.75" customHeight="1" x14ac:dyDescent="0.25">
      <c r="A84" s="8"/>
      <c r="B84" s="23"/>
      <c r="C84" s="23"/>
      <c r="D84" s="8" t="s">
        <v>132</v>
      </c>
      <c r="E84" s="95"/>
      <c r="F84" s="95"/>
      <c r="G84" s="77"/>
      <c r="H84" s="95"/>
      <c r="I84" s="77"/>
    </row>
    <row r="85" spans="1:9" s="8" customFormat="1" ht="12.75" x14ac:dyDescent="0.25">
      <c r="B85" s="23"/>
      <c r="C85" s="23"/>
      <c r="D85" s="9"/>
      <c r="E85" s="84">
        <f>10.6+11.47-0.7</f>
        <v>21.37</v>
      </c>
      <c r="F85" s="84">
        <v>2.2000000000000002</v>
      </c>
      <c r="G85" s="75">
        <f>E85*F85</f>
        <v>47.014000000000003</v>
      </c>
      <c r="H85" s="84">
        <v>5.86</v>
      </c>
      <c r="I85" s="75">
        <f>G85*H85</f>
        <v>275.50204000000002</v>
      </c>
    </row>
    <row r="86" spans="1:9" s="8" customFormat="1" ht="12.75" x14ac:dyDescent="0.25">
      <c r="B86" s="23"/>
      <c r="C86" s="23"/>
      <c r="D86" s="9"/>
      <c r="E86" s="95"/>
      <c r="F86" s="95"/>
      <c r="G86" s="77"/>
      <c r="H86" s="95"/>
      <c r="I86" s="77"/>
    </row>
    <row r="87" spans="1:9" s="8" customFormat="1" ht="12.75" x14ac:dyDescent="0.25">
      <c r="B87" s="23" t="s">
        <v>135</v>
      </c>
      <c r="C87" s="23" t="s">
        <v>23</v>
      </c>
      <c r="D87" s="28" t="s">
        <v>130</v>
      </c>
      <c r="E87" s="95"/>
      <c r="F87" s="95"/>
      <c r="G87" s="77"/>
      <c r="H87" s="95"/>
      <c r="I87" s="77"/>
    </row>
    <row r="88" spans="1:9" s="32" customFormat="1" ht="72.75" customHeight="1" x14ac:dyDescent="0.25">
      <c r="A88" s="8"/>
      <c r="B88" s="23"/>
      <c r="C88" s="23"/>
      <c r="D88" s="8" t="s">
        <v>133</v>
      </c>
      <c r="E88" s="95"/>
      <c r="F88" s="95"/>
      <c r="G88" s="77"/>
      <c r="H88" s="95"/>
      <c r="I88" s="77"/>
    </row>
    <row r="89" spans="1:9" s="8" customFormat="1" ht="12.75" x14ac:dyDescent="0.25">
      <c r="B89" s="23"/>
      <c r="C89" s="23"/>
      <c r="D89" s="7"/>
      <c r="E89" s="84">
        <v>0</v>
      </c>
      <c r="F89" s="84">
        <v>0</v>
      </c>
      <c r="G89" s="75">
        <f>E89*F89</f>
        <v>0</v>
      </c>
      <c r="H89" s="84">
        <v>32.85</v>
      </c>
      <c r="I89" s="75">
        <f>G89*H89</f>
        <v>0</v>
      </c>
    </row>
    <row r="90" spans="1:9" s="8" customFormat="1" ht="12.75" x14ac:dyDescent="0.25">
      <c r="B90" s="23"/>
      <c r="C90" s="23"/>
      <c r="D90" s="9"/>
      <c r="E90" s="95"/>
      <c r="F90" s="95"/>
      <c r="G90" s="77"/>
      <c r="H90" s="95"/>
      <c r="I90" s="77"/>
    </row>
    <row r="91" spans="1:9" s="8" customFormat="1" ht="12.75" x14ac:dyDescent="0.25">
      <c r="B91" s="23" t="s">
        <v>138</v>
      </c>
      <c r="C91" s="23" t="s">
        <v>23</v>
      </c>
      <c r="D91" s="28" t="s">
        <v>65</v>
      </c>
      <c r="E91" s="95"/>
      <c r="F91" s="95"/>
      <c r="G91" s="77"/>
      <c r="H91" s="95"/>
      <c r="I91" s="77"/>
    </row>
    <row r="92" spans="1:9" s="32" customFormat="1" ht="59.25" customHeight="1" x14ac:dyDescent="0.25">
      <c r="A92" s="8"/>
      <c r="B92" s="23"/>
      <c r="C92" s="23"/>
      <c r="D92" s="8" t="s">
        <v>136</v>
      </c>
      <c r="E92" s="95"/>
      <c r="F92" s="95"/>
      <c r="G92" s="77"/>
      <c r="H92" s="95"/>
      <c r="I92" s="77"/>
    </row>
    <row r="93" spans="1:9" s="8" customFormat="1" ht="12.75" x14ac:dyDescent="0.25">
      <c r="B93" s="23"/>
      <c r="C93" s="23"/>
      <c r="D93" s="7"/>
      <c r="E93" s="84">
        <v>11.9</v>
      </c>
      <c r="F93" s="84">
        <v>1</v>
      </c>
      <c r="G93" s="75">
        <f>E93*F93</f>
        <v>11.9</v>
      </c>
      <c r="H93" s="84">
        <v>35.39</v>
      </c>
      <c r="I93" s="75">
        <f>G93*H93</f>
        <v>421.14100000000002</v>
      </c>
    </row>
    <row r="94" spans="1:9" s="8" customFormat="1" ht="12.75" x14ac:dyDescent="0.25">
      <c r="B94" s="23"/>
      <c r="C94" s="23"/>
      <c r="D94" s="9"/>
      <c r="E94" s="95"/>
      <c r="F94" s="95"/>
      <c r="G94" s="77"/>
      <c r="H94" s="95"/>
      <c r="I94" s="77"/>
    </row>
    <row r="95" spans="1:9" s="8" customFormat="1" ht="12.75" x14ac:dyDescent="0.25">
      <c r="B95" s="23" t="s">
        <v>140</v>
      </c>
      <c r="C95" s="23" t="s">
        <v>23</v>
      </c>
      <c r="D95" s="28" t="s">
        <v>218</v>
      </c>
      <c r="E95" s="95"/>
      <c r="F95" s="95"/>
      <c r="G95" s="77"/>
      <c r="H95" s="95"/>
      <c r="I95" s="77"/>
    </row>
    <row r="96" spans="1:9" s="32" customFormat="1" ht="69" customHeight="1" x14ac:dyDescent="0.25">
      <c r="A96" s="8"/>
      <c r="B96" s="23"/>
      <c r="C96" s="23"/>
      <c r="D96" s="8" t="s">
        <v>137</v>
      </c>
      <c r="E96" s="95"/>
      <c r="F96" s="95"/>
      <c r="G96" s="77"/>
      <c r="H96" s="95"/>
      <c r="I96" s="77"/>
    </row>
    <row r="97" spans="1:9" s="8" customFormat="1" ht="12.75" x14ac:dyDescent="0.25">
      <c r="B97" s="23"/>
      <c r="C97" s="23"/>
      <c r="D97" s="7"/>
      <c r="E97" s="84">
        <v>0</v>
      </c>
      <c r="F97" s="84">
        <v>0</v>
      </c>
      <c r="G97" s="75">
        <f>E97*F97</f>
        <v>0</v>
      </c>
      <c r="H97" s="84">
        <v>48.19</v>
      </c>
      <c r="I97" s="75">
        <f>G97*H97</f>
        <v>0</v>
      </c>
    </row>
    <row r="98" spans="1:9" s="8" customFormat="1" ht="13.5" thickBot="1" x14ac:dyDescent="0.3">
      <c r="B98" s="22"/>
      <c r="C98" s="23"/>
      <c r="E98" s="91"/>
      <c r="F98" s="91"/>
      <c r="G98" s="74"/>
      <c r="H98" s="74" t="s">
        <v>69</v>
      </c>
      <c r="I98" s="74">
        <f>SUM(I71:I97)</f>
        <v>1009.7943400000001</v>
      </c>
    </row>
    <row r="99" spans="1:9" s="8" customFormat="1" ht="12.75" x14ac:dyDescent="0.25">
      <c r="B99" s="22"/>
      <c r="C99" s="23"/>
      <c r="E99" s="163"/>
      <c r="F99" s="163"/>
      <c r="G99" s="134"/>
      <c r="H99" s="134"/>
      <c r="I99" s="134"/>
    </row>
    <row r="100" spans="1:9" s="32" customFormat="1" ht="12" customHeight="1" x14ac:dyDescent="0.25">
      <c r="A100" s="8"/>
      <c r="B100" s="22"/>
      <c r="C100" s="23"/>
      <c r="D100" s="8"/>
      <c r="E100" s="163"/>
      <c r="F100" s="163"/>
      <c r="G100" s="134"/>
      <c r="H100" s="134"/>
      <c r="I100" s="134"/>
    </row>
    <row r="101" spans="1:9" s="8" customFormat="1" ht="15.75" x14ac:dyDescent="0.25">
      <c r="B101" s="15" t="s">
        <v>8</v>
      </c>
      <c r="C101" s="127" t="s">
        <v>93</v>
      </c>
      <c r="D101" s="127"/>
      <c r="E101" s="125"/>
      <c r="F101" s="125"/>
      <c r="G101" s="125"/>
      <c r="H101" s="125"/>
      <c r="I101" s="125"/>
    </row>
    <row r="102" spans="1:9" s="8" customFormat="1" ht="38.25" x14ac:dyDescent="0.25">
      <c r="B102" s="126" t="s">
        <v>2</v>
      </c>
      <c r="C102" s="126" t="s">
        <v>3</v>
      </c>
      <c r="D102" s="20" t="s">
        <v>4</v>
      </c>
      <c r="E102" s="33" t="s">
        <v>20</v>
      </c>
      <c r="F102" s="33"/>
      <c r="G102" s="34"/>
      <c r="H102" s="33" t="s">
        <v>5</v>
      </c>
      <c r="I102" s="34" t="s">
        <v>12</v>
      </c>
    </row>
    <row r="103" spans="1:9" s="8" customFormat="1" ht="12.75" x14ac:dyDescent="0.25">
      <c r="B103" s="23" t="s">
        <v>49</v>
      </c>
      <c r="C103" s="23" t="s">
        <v>23</v>
      </c>
      <c r="D103" s="9" t="s">
        <v>148</v>
      </c>
      <c r="E103" s="95"/>
      <c r="F103" s="95"/>
      <c r="G103" s="77"/>
      <c r="H103" s="95"/>
      <c r="I103" s="77"/>
    </row>
    <row r="104" spans="1:9" s="7" customFormat="1" ht="53.25" customHeight="1" x14ac:dyDescent="0.25">
      <c r="B104" s="23"/>
      <c r="C104" s="23"/>
      <c r="D104" s="8" t="s">
        <v>147</v>
      </c>
      <c r="E104" s="95"/>
      <c r="F104" s="95"/>
      <c r="G104" s="77"/>
      <c r="H104" s="95"/>
      <c r="I104" s="77"/>
    </row>
    <row r="105" spans="1:9" s="8" customFormat="1" ht="12.75" x14ac:dyDescent="0.25">
      <c r="B105" s="23"/>
      <c r="C105" s="23"/>
      <c r="D105" s="9"/>
      <c r="E105" s="84">
        <f>5.72-1.4</f>
        <v>4.32</v>
      </c>
      <c r="F105" s="84">
        <v>2.2000000000000002</v>
      </c>
      <c r="G105" s="75">
        <f>E105*F105</f>
        <v>9.5040000000000013</v>
      </c>
      <c r="H105" s="84">
        <v>24.31</v>
      </c>
      <c r="I105" s="75">
        <f>G105*H105</f>
        <v>231.04224000000002</v>
      </c>
    </row>
    <row r="106" spans="1:9" s="17" customFormat="1" ht="18" customHeight="1" x14ac:dyDescent="0.25">
      <c r="B106" s="23"/>
      <c r="C106" s="23"/>
      <c r="D106" s="9"/>
      <c r="E106" s="95"/>
      <c r="F106" s="95"/>
      <c r="G106" s="77"/>
      <c r="H106" s="95"/>
      <c r="I106" s="77"/>
    </row>
    <row r="107" spans="1:9" s="8" customFormat="1" ht="25.5" x14ac:dyDescent="0.25">
      <c r="B107" s="23" t="s">
        <v>50</v>
      </c>
      <c r="C107" s="23" t="s">
        <v>23</v>
      </c>
      <c r="D107" s="9" t="s">
        <v>60</v>
      </c>
      <c r="E107" s="95"/>
      <c r="F107" s="95"/>
      <c r="G107" s="77"/>
      <c r="H107" s="95"/>
      <c r="I107" s="77"/>
    </row>
    <row r="108" spans="1:9" s="7" customFormat="1" ht="64.5" customHeight="1" x14ac:dyDescent="0.25">
      <c r="B108" s="23"/>
      <c r="C108" s="23"/>
      <c r="D108" s="8" t="s">
        <v>61</v>
      </c>
      <c r="E108" s="95"/>
      <c r="F108" s="95"/>
      <c r="G108" s="77"/>
      <c r="H108" s="95"/>
      <c r="I108" s="77"/>
    </row>
    <row r="109" spans="1:9" s="8" customFormat="1" ht="12.75" x14ac:dyDescent="0.25">
      <c r="B109" s="23"/>
      <c r="C109" s="23"/>
      <c r="D109" s="9"/>
      <c r="E109" s="84">
        <f>7.02+5.64+1.69+4.98</f>
        <v>19.329999999999998</v>
      </c>
      <c r="F109" s="84">
        <v>2.2000000000000002</v>
      </c>
      <c r="G109" s="75">
        <f>E109*F109</f>
        <v>42.525999999999996</v>
      </c>
      <c r="H109" s="84">
        <v>42.55</v>
      </c>
      <c r="I109" s="75">
        <f>G109*H109</f>
        <v>1809.4812999999997</v>
      </c>
    </row>
    <row r="110" spans="1:9" s="17" customFormat="1" ht="18" customHeight="1" x14ac:dyDescent="0.25">
      <c r="B110" s="23"/>
      <c r="C110" s="23"/>
      <c r="D110" s="9"/>
      <c r="E110" s="95"/>
      <c r="F110" s="95"/>
      <c r="G110" s="77"/>
      <c r="H110" s="95"/>
      <c r="I110" s="77"/>
    </row>
    <row r="111" spans="1:9" s="32" customFormat="1" ht="12" customHeight="1" x14ac:dyDescent="0.25">
      <c r="A111" s="8"/>
      <c r="B111" s="23" t="s">
        <v>51</v>
      </c>
      <c r="C111" s="23" t="s">
        <v>23</v>
      </c>
      <c r="D111" s="9" t="s">
        <v>70</v>
      </c>
      <c r="E111" s="95"/>
      <c r="F111" s="95"/>
      <c r="G111" s="77"/>
      <c r="H111" s="95"/>
      <c r="I111" s="77"/>
    </row>
    <row r="112" spans="1:9" s="32" customFormat="1" ht="50.25" customHeight="1" x14ac:dyDescent="0.25">
      <c r="A112" s="8"/>
      <c r="B112" s="23"/>
      <c r="C112" s="23"/>
      <c r="D112" s="8" t="s">
        <v>141</v>
      </c>
      <c r="E112" s="95"/>
      <c r="F112" s="95"/>
      <c r="G112" s="77"/>
      <c r="H112" s="95"/>
      <c r="I112" s="77"/>
    </row>
    <row r="113" spans="1:9" s="32" customFormat="1" ht="12" customHeight="1" x14ac:dyDescent="0.25">
      <c r="A113" s="8"/>
      <c r="B113" s="23"/>
      <c r="C113" s="23"/>
      <c r="D113" s="9"/>
      <c r="E113" s="84">
        <v>11.9</v>
      </c>
      <c r="F113" s="84">
        <v>1</v>
      </c>
      <c r="G113" s="75">
        <f>E113*F113</f>
        <v>11.9</v>
      </c>
      <c r="H113" s="84">
        <v>52.14</v>
      </c>
      <c r="I113" s="75">
        <f>G113*H113</f>
        <v>620.46600000000001</v>
      </c>
    </row>
    <row r="114" spans="1:9" s="32" customFormat="1" ht="12" customHeight="1" x14ac:dyDescent="0.25">
      <c r="A114" s="8"/>
      <c r="B114" s="23"/>
      <c r="C114" s="23"/>
      <c r="D114" s="9"/>
      <c r="E114" s="132"/>
      <c r="F114" s="132"/>
      <c r="G114" s="130"/>
      <c r="H114" s="132"/>
      <c r="I114" s="130"/>
    </row>
    <row r="115" spans="1:9" s="32" customFormat="1" ht="12" customHeight="1" x14ac:dyDescent="0.25">
      <c r="A115" s="8"/>
      <c r="B115" s="23" t="s">
        <v>107</v>
      </c>
      <c r="C115" s="23" t="s">
        <v>23</v>
      </c>
      <c r="D115" s="9" t="s">
        <v>144</v>
      </c>
      <c r="E115" s="95"/>
      <c r="F115" s="95"/>
      <c r="G115" s="77"/>
      <c r="H115" s="95"/>
      <c r="I115" s="77"/>
    </row>
    <row r="116" spans="1:9" s="32" customFormat="1" ht="36" customHeight="1" x14ac:dyDescent="0.25">
      <c r="A116" s="8"/>
      <c r="B116" s="23"/>
      <c r="C116" s="23"/>
      <c r="D116" s="8" t="s">
        <v>142</v>
      </c>
      <c r="E116" s="95"/>
      <c r="F116" s="95"/>
      <c r="G116" s="77"/>
      <c r="H116" s="95"/>
      <c r="I116" s="77"/>
    </row>
    <row r="117" spans="1:9" s="32" customFormat="1" ht="12" customHeight="1" x14ac:dyDescent="0.25">
      <c r="A117" s="8"/>
      <c r="B117" s="23"/>
      <c r="C117" s="23"/>
      <c r="D117" s="9"/>
      <c r="E117" s="84">
        <v>0.11</v>
      </c>
      <c r="F117" s="84">
        <v>1</v>
      </c>
      <c r="G117" s="75">
        <f>E117*F117</f>
        <v>0.11</v>
      </c>
      <c r="H117" s="84">
        <v>104.04</v>
      </c>
      <c r="I117" s="75">
        <f>G117*H117</f>
        <v>11.4444</v>
      </c>
    </row>
    <row r="118" spans="1:9" s="162" customFormat="1" ht="12" customHeight="1" x14ac:dyDescent="0.25">
      <c r="A118" s="10"/>
      <c r="B118" s="22"/>
      <c r="C118" s="23"/>
      <c r="D118" s="8"/>
      <c r="E118" s="132"/>
      <c r="F118" s="132"/>
      <c r="G118" s="130"/>
      <c r="H118" s="130"/>
      <c r="I118" s="130"/>
    </row>
    <row r="119" spans="1:9" s="32" customFormat="1" ht="12" customHeight="1" x14ac:dyDescent="0.25">
      <c r="A119" s="8"/>
      <c r="B119" s="23" t="s">
        <v>149</v>
      </c>
      <c r="C119" s="23" t="s">
        <v>216</v>
      </c>
      <c r="D119" s="9" t="s">
        <v>145</v>
      </c>
      <c r="E119" s="95"/>
      <c r="F119" s="95"/>
      <c r="G119" s="77"/>
      <c r="H119" s="95"/>
      <c r="I119" s="77"/>
    </row>
    <row r="120" spans="1:9" s="32" customFormat="1" ht="36.75" customHeight="1" x14ac:dyDescent="0.25">
      <c r="A120" s="8"/>
      <c r="B120" s="23"/>
      <c r="C120" s="23"/>
      <c r="D120" s="8" t="s">
        <v>146</v>
      </c>
      <c r="E120" s="95"/>
      <c r="F120" s="95"/>
      <c r="G120" s="77"/>
      <c r="H120" s="95"/>
      <c r="I120" s="77"/>
    </row>
    <row r="121" spans="1:9" s="32" customFormat="1" ht="12" customHeight="1" x14ac:dyDescent="0.25">
      <c r="A121" s="8"/>
      <c r="B121" s="23"/>
      <c r="C121" s="23"/>
      <c r="D121" s="9"/>
      <c r="E121" s="84">
        <f>2.74+1.11+5.64+4.98+1.7+7.02+0.4</f>
        <v>23.59</v>
      </c>
      <c r="F121" s="84">
        <v>1</v>
      </c>
      <c r="G121" s="75">
        <f>E121*F121</f>
        <v>23.59</v>
      </c>
      <c r="H121" s="84">
        <v>44.32</v>
      </c>
      <c r="I121" s="75">
        <f>G121*H121</f>
        <v>1045.5088000000001</v>
      </c>
    </row>
    <row r="122" spans="1:9" s="32" customFormat="1" ht="12" customHeight="1" x14ac:dyDescent="0.25">
      <c r="A122" s="8"/>
      <c r="B122" s="23"/>
      <c r="C122" s="23"/>
      <c r="D122" s="9"/>
      <c r="E122" s="132"/>
      <c r="F122" s="132"/>
      <c r="G122" s="130"/>
      <c r="H122" s="132"/>
      <c r="I122" s="130"/>
    </row>
    <row r="123" spans="1:9" s="32" customFormat="1" ht="12" customHeight="1" x14ac:dyDescent="0.25">
      <c r="A123" s="8"/>
      <c r="B123" s="23" t="s">
        <v>252</v>
      </c>
      <c r="C123" s="23" t="s">
        <v>251</v>
      </c>
      <c r="D123" s="9" t="s">
        <v>250</v>
      </c>
      <c r="E123" s="8"/>
      <c r="F123" s="8"/>
      <c r="G123" s="9"/>
      <c r="H123" s="8"/>
      <c r="I123" s="9"/>
    </row>
    <row r="124" spans="1:9" s="32" customFormat="1" ht="57.75" customHeight="1" x14ac:dyDescent="0.25">
      <c r="A124" s="8"/>
      <c r="B124" s="23"/>
      <c r="C124" s="23"/>
      <c r="D124" s="8" t="s">
        <v>249</v>
      </c>
      <c r="E124" s="8"/>
      <c r="F124" s="8"/>
      <c r="G124" s="9"/>
      <c r="H124" s="8"/>
      <c r="I124" s="9"/>
    </row>
    <row r="125" spans="1:9" s="32" customFormat="1" ht="12" customHeight="1" x14ac:dyDescent="0.25">
      <c r="A125" s="8"/>
      <c r="B125" s="23"/>
      <c r="C125" s="23"/>
      <c r="D125" s="7"/>
      <c r="E125" s="84">
        <v>1</v>
      </c>
      <c r="F125" s="84">
        <v>1</v>
      </c>
      <c r="G125" s="75">
        <f>E125*F125</f>
        <v>1</v>
      </c>
      <c r="H125" s="84">
        <v>420</v>
      </c>
      <c r="I125" s="75">
        <f>G125*H125</f>
        <v>420</v>
      </c>
    </row>
    <row r="126" spans="1:9" s="162" customFormat="1" ht="12" customHeight="1" x14ac:dyDescent="0.25">
      <c r="A126" s="10"/>
      <c r="B126" s="22"/>
      <c r="C126" s="23"/>
      <c r="D126" s="8"/>
      <c r="E126" s="132"/>
      <c r="F126" s="132"/>
      <c r="G126" s="130"/>
      <c r="H126" s="130"/>
      <c r="I126" s="130"/>
    </row>
    <row r="127" spans="1:9" s="8" customFormat="1" ht="13.5" thickBot="1" x14ac:dyDescent="0.3">
      <c r="B127" s="22"/>
      <c r="C127" s="23"/>
      <c r="E127" s="91"/>
      <c r="F127" s="91"/>
      <c r="G127" s="74"/>
      <c r="H127" s="74" t="s">
        <v>69</v>
      </c>
      <c r="I127" s="74">
        <f>SUM(I104:I125)</f>
        <v>4137.9427399999995</v>
      </c>
    </row>
    <row r="128" spans="1:9" s="162" customFormat="1" ht="12" customHeight="1" x14ac:dyDescent="0.25">
      <c r="A128" s="10"/>
      <c r="B128" s="22"/>
      <c r="C128" s="23"/>
      <c r="D128" s="7"/>
      <c r="E128" s="163"/>
      <c r="F128" s="163"/>
      <c r="G128" s="134"/>
      <c r="H128" s="134"/>
      <c r="I128" s="134"/>
    </row>
    <row r="129" spans="1:9" s="162" customFormat="1" ht="28.5" customHeight="1" x14ac:dyDescent="0.25">
      <c r="A129" s="10"/>
      <c r="B129" s="23"/>
      <c r="C129" s="23"/>
      <c r="D129" s="8"/>
      <c r="E129" s="8"/>
      <c r="F129" s="8"/>
      <c r="G129" s="9"/>
      <c r="H129" s="134"/>
      <c r="I129" s="9"/>
    </row>
    <row r="130" spans="1:9" s="162" customFormat="1" ht="16.5" customHeight="1" x14ac:dyDescent="0.25">
      <c r="A130" s="10"/>
      <c r="B130" s="15" t="s">
        <v>9</v>
      </c>
      <c r="C130" s="127" t="s">
        <v>96</v>
      </c>
      <c r="D130" s="127"/>
      <c r="E130" s="125"/>
      <c r="F130" s="125"/>
      <c r="G130" s="125"/>
      <c r="H130" s="125"/>
      <c r="I130" s="125"/>
    </row>
    <row r="131" spans="1:9" s="162" customFormat="1" ht="38.25" customHeight="1" x14ac:dyDescent="0.25">
      <c r="A131" s="10"/>
      <c r="B131" s="126" t="s">
        <v>2</v>
      </c>
      <c r="C131" s="126" t="s">
        <v>3</v>
      </c>
      <c r="D131" s="20" t="s">
        <v>4</v>
      </c>
      <c r="E131" s="33" t="s">
        <v>20</v>
      </c>
      <c r="F131" s="33"/>
      <c r="G131" s="34"/>
      <c r="H131" s="33" t="s">
        <v>5</v>
      </c>
      <c r="I131" s="34" t="s">
        <v>12</v>
      </c>
    </row>
    <row r="132" spans="1:9" s="10" customFormat="1" ht="12.75" x14ac:dyDescent="0.25">
      <c r="B132" s="23" t="s">
        <v>32</v>
      </c>
      <c r="C132" s="23" t="s">
        <v>16</v>
      </c>
      <c r="D132" s="9" t="s">
        <v>153</v>
      </c>
      <c r="E132" s="95"/>
      <c r="F132" s="95"/>
      <c r="G132" s="77"/>
      <c r="H132" s="95"/>
      <c r="I132" s="77"/>
    </row>
    <row r="133" spans="1:9" s="10" customFormat="1" ht="89.25" x14ac:dyDescent="0.25">
      <c r="B133" s="23"/>
      <c r="C133" s="23"/>
      <c r="D133" s="3" t="s">
        <v>150</v>
      </c>
      <c r="E133" s="95"/>
      <c r="F133" s="95"/>
      <c r="G133" s="77"/>
      <c r="H133" s="95"/>
      <c r="I133" s="77"/>
    </row>
    <row r="134" spans="1:9" s="40" customFormat="1" ht="12.75" x14ac:dyDescent="0.25">
      <c r="B134" s="23"/>
      <c r="C134" s="23"/>
      <c r="D134" s="7"/>
      <c r="E134" s="84">
        <v>0</v>
      </c>
      <c r="F134" s="84">
        <v>0</v>
      </c>
      <c r="G134" s="75">
        <f>E134*F134</f>
        <v>0</v>
      </c>
      <c r="H134" s="84">
        <v>229.96</v>
      </c>
      <c r="I134" s="75">
        <f>G134*H134</f>
        <v>0</v>
      </c>
    </row>
    <row r="135" spans="1:9" s="40" customFormat="1" ht="12.75" x14ac:dyDescent="0.25">
      <c r="B135" s="23"/>
      <c r="C135" s="23"/>
      <c r="D135" s="7"/>
      <c r="E135" s="132"/>
      <c r="F135" s="132"/>
      <c r="G135" s="130"/>
      <c r="H135" s="132"/>
      <c r="I135" s="130"/>
    </row>
    <row r="136" spans="1:9" s="10" customFormat="1" ht="12.75" x14ac:dyDescent="0.25">
      <c r="B136" s="23" t="s">
        <v>82</v>
      </c>
      <c r="C136" s="23" t="s">
        <v>16</v>
      </c>
      <c r="D136" s="9" t="s">
        <v>152</v>
      </c>
      <c r="E136" s="95"/>
      <c r="F136" s="95"/>
      <c r="G136" s="77"/>
      <c r="H136" s="95"/>
      <c r="I136" s="77"/>
    </row>
    <row r="137" spans="1:9" s="10" customFormat="1" ht="66.75" customHeight="1" x14ac:dyDescent="0.25">
      <c r="B137" s="23"/>
      <c r="C137" s="23"/>
      <c r="D137" s="8" t="s">
        <v>154</v>
      </c>
      <c r="E137" s="95"/>
      <c r="F137" s="95"/>
      <c r="G137" s="77"/>
      <c r="H137" s="95"/>
      <c r="I137" s="77"/>
    </row>
    <row r="138" spans="1:9" s="40" customFormat="1" ht="12.75" x14ac:dyDescent="0.25">
      <c r="B138" s="23"/>
      <c r="C138" s="23"/>
      <c r="D138" s="7"/>
      <c r="E138" s="84">
        <v>0</v>
      </c>
      <c r="F138" s="84">
        <v>0</v>
      </c>
      <c r="G138" s="75">
        <f>E138*F138</f>
        <v>0</v>
      </c>
      <c r="H138" s="84">
        <v>357.11</v>
      </c>
      <c r="I138" s="75">
        <f>G138*H138</f>
        <v>0</v>
      </c>
    </row>
    <row r="139" spans="1:9" s="40" customFormat="1" ht="12.75" x14ac:dyDescent="0.25">
      <c r="B139" s="23"/>
      <c r="C139" s="23"/>
      <c r="D139" s="7"/>
      <c r="E139" s="132"/>
      <c r="F139" s="132"/>
      <c r="G139" s="130"/>
      <c r="H139" s="132"/>
      <c r="I139" s="130"/>
    </row>
    <row r="140" spans="1:9" s="10" customFormat="1" ht="12.75" x14ac:dyDescent="0.25">
      <c r="B140" s="23" t="s">
        <v>83</v>
      </c>
      <c r="C140" s="23" t="s">
        <v>16</v>
      </c>
      <c r="D140" s="9" t="s">
        <v>151</v>
      </c>
      <c r="E140" s="95"/>
      <c r="F140" s="95"/>
      <c r="G140" s="77"/>
      <c r="H140" s="95"/>
      <c r="I140" s="77"/>
    </row>
    <row r="141" spans="1:9" s="10" customFormat="1" ht="76.5" x14ac:dyDescent="0.25">
      <c r="B141" s="23"/>
      <c r="C141" s="23"/>
      <c r="D141" s="3" t="s">
        <v>155</v>
      </c>
      <c r="E141" s="95"/>
      <c r="F141" s="95"/>
      <c r="G141" s="77"/>
      <c r="H141" s="95"/>
      <c r="I141" s="77"/>
    </row>
    <row r="142" spans="1:9" s="40" customFormat="1" ht="12.75" x14ac:dyDescent="0.25">
      <c r="B142" s="23"/>
      <c r="C142" s="23"/>
      <c r="D142" s="7"/>
      <c r="E142" s="84">
        <v>3</v>
      </c>
      <c r="F142" s="84">
        <v>1</v>
      </c>
      <c r="G142" s="75">
        <f>E142*F142</f>
        <v>3</v>
      </c>
      <c r="H142" s="84">
        <v>221.68</v>
      </c>
      <c r="I142" s="75">
        <f>G142*H142</f>
        <v>665.04</v>
      </c>
    </row>
    <row r="143" spans="1:9" s="40" customFormat="1" ht="12.75" x14ac:dyDescent="0.25">
      <c r="B143" s="23"/>
      <c r="C143" s="23"/>
      <c r="D143" s="7"/>
      <c r="E143" s="132"/>
      <c r="F143" s="132"/>
      <c r="G143" s="130"/>
      <c r="H143" s="132"/>
      <c r="I143" s="130"/>
    </row>
    <row r="144" spans="1:9" s="10" customFormat="1" ht="12.75" x14ac:dyDescent="0.25">
      <c r="B144" s="23" t="s">
        <v>82</v>
      </c>
      <c r="C144" s="23" t="s">
        <v>23</v>
      </c>
      <c r="D144" s="9" t="s">
        <v>104</v>
      </c>
      <c r="E144" s="95"/>
      <c r="F144" s="95"/>
      <c r="G144" s="77"/>
      <c r="H144" s="95"/>
      <c r="I144" s="77"/>
    </row>
    <row r="145" spans="2:9" s="10" customFormat="1" ht="25.5" x14ac:dyDescent="0.25">
      <c r="B145" s="23"/>
      <c r="C145" s="23"/>
      <c r="D145" s="8" t="s">
        <v>225</v>
      </c>
      <c r="E145" s="95"/>
      <c r="F145" s="95"/>
      <c r="G145" s="77"/>
      <c r="H145" s="95"/>
      <c r="I145" s="77"/>
    </row>
    <row r="146" spans="2:9" s="40" customFormat="1" ht="12.75" x14ac:dyDescent="0.25">
      <c r="B146" s="23"/>
      <c r="C146" s="23"/>
      <c r="D146" s="9"/>
      <c r="E146" s="84">
        <v>0</v>
      </c>
      <c r="F146" s="84">
        <v>0</v>
      </c>
      <c r="G146" s="75">
        <f>E146*F146</f>
        <v>0</v>
      </c>
      <c r="H146" s="84">
        <v>250.8</v>
      </c>
      <c r="I146" s="75">
        <f>G146*H146</f>
        <v>0</v>
      </c>
    </row>
    <row r="147" spans="2:9" s="40" customFormat="1" ht="12.75" x14ac:dyDescent="0.25">
      <c r="B147" s="23"/>
      <c r="C147" s="23"/>
      <c r="D147" s="9"/>
      <c r="E147" s="132"/>
      <c r="F147" s="132"/>
      <c r="G147" s="130"/>
      <c r="H147" s="132"/>
      <c r="I147" s="130"/>
    </row>
    <row r="148" spans="2:9" s="10" customFormat="1" ht="12.75" x14ac:dyDescent="0.25">
      <c r="B148" s="23" t="s">
        <v>84</v>
      </c>
      <c r="C148" s="23" t="s">
        <v>23</v>
      </c>
      <c r="D148" s="9" t="s">
        <v>156</v>
      </c>
      <c r="E148" s="95"/>
      <c r="F148" s="95"/>
      <c r="G148" s="77"/>
      <c r="H148" s="95"/>
      <c r="I148" s="77"/>
    </row>
    <row r="149" spans="2:9" s="10" customFormat="1" ht="69.75" customHeight="1" x14ac:dyDescent="0.25">
      <c r="B149" s="23"/>
      <c r="C149" s="23"/>
      <c r="D149" s="8" t="s">
        <v>157</v>
      </c>
      <c r="E149" s="95"/>
      <c r="F149" s="95"/>
      <c r="G149" s="77"/>
      <c r="H149" s="95"/>
      <c r="I149" s="77"/>
    </row>
    <row r="150" spans="2:9" s="40" customFormat="1" ht="12.75" x14ac:dyDescent="0.25">
      <c r="B150" s="23"/>
      <c r="C150" s="23"/>
      <c r="D150" s="9"/>
      <c r="E150" s="84">
        <v>0</v>
      </c>
      <c r="F150" s="84">
        <v>0</v>
      </c>
      <c r="G150" s="75">
        <f>E150*F150</f>
        <v>0</v>
      </c>
      <c r="H150" s="84">
        <v>144.08000000000001</v>
      </c>
      <c r="I150" s="75">
        <f>G150*H150</f>
        <v>0</v>
      </c>
    </row>
    <row r="151" spans="2:9" s="40" customFormat="1" ht="12.75" x14ac:dyDescent="0.25">
      <c r="B151" s="23"/>
      <c r="C151" s="23"/>
      <c r="D151" s="9"/>
      <c r="E151" s="132"/>
      <c r="F151" s="132"/>
      <c r="G151" s="130"/>
      <c r="H151" s="132"/>
      <c r="I151" s="130"/>
    </row>
    <row r="152" spans="2:9" s="10" customFormat="1" ht="12.75" x14ac:dyDescent="0.25">
      <c r="B152" s="23" t="s">
        <v>182</v>
      </c>
      <c r="C152" s="23" t="s">
        <v>23</v>
      </c>
      <c r="D152" s="28" t="s">
        <v>158</v>
      </c>
      <c r="E152" s="95"/>
      <c r="F152" s="95"/>
      <c r="G152" s="77"/>
      <c r="H152" s="95"/>
      <c r="I152" s="77"/>
    </row>
    <row r="153" spans="2:9" s="10" customFormat="1" ht="70.5" customHeight="1" x14ac:dyDescent="0.25">
      <c r="B153" s="23"/>
      <c r="C153" s="23"/>
      <c r="D153" s="8" t="s">
        <v>159</v>
      </c>
      <c r="E153" s="95"/>
      <c r="F153" s="95"/>
      <c r="G153" s="77"/>
      <c r="H153" s="95"/>
      <c r="I153" s="77"/>
    </row>
    <row r="154" spans="2:9" s="40" customFormat="1" ht="12.75" x14ac:dyDescent="0.25">
      <c r="B154" s="23"/>
      <c r="C154" s="23"/>
      <c r="D154" s="9"/>
      <c r="E154" s="84">
        <v>0</v>
      </c>
      <c r="F154" s="84">
        <v>0</v>
      </c>
      <c r="G154" s="75">
        <f>E154*F154</f>
        <v>0</v>
      </c>
      <c r="H154" s="84">
        <v>283.02</v>
      </c>
      <c r="I154" s="75">
        <f>G154*H154</f>
        <v>0</v>
      </c>
    </row>
    <row r="155" spans="2:9" s="8" customFormat="1" ht="13.5" thickBot="1" x14ac:dyDescent="0.3">
      <c r="B155" s="22"/>
      <c r="C155" s="23"/>
      <c r="E155" s="91"/>
      <c r="F155" s="91"/>
      <c r="G155" s="74"/>
      <c r="H155" s="74" t="s">
        <v>69</v>
      </c>
      <c r="I155" s="74">
        <f>SUM(I133:I154)</f>
        <v>665.04</v>
      </c>
    </row>
    <row r="156" spans="2:9" s="40" customFormat="1" ht="12.75" x14ac:dyDescent="0.25">
      <c r="B156" s="23"/>
      <c r="C156" s="23"/>
      <c r="D156" s="9"/>
      <c r="E156" s="8"/>
      <c r="F156" s="8"/>
      <c r="G156" s="9"/>
      <c r="H156" s="8"/>
      <c r="I156" s="9"/>
    </row>
    <row r="157" spans="2:9" s="10" customFormat="1" ht="12.75" x14ac:dyDescent="0.25">
      <c r="B157" s="23"/>
      <c r="C157" s="23"/>
      <c r="D157" s="8"/>
      <c r="E157" s="8"/>
      <c r="F157" s="8"/>
      <c r="G157" s="9"/>
      <c r="H157" s="134"/>
      <c r="I157" s="9"/>
    </row>
    <row r="158" spans="2:9" s="10" customFormat="1" ht="15.75" x14ac:dyDescent="0.25">
      <c r="B158" s="15" t="s">
        <v>10</v>
      </c>
      <c r="C158" s="127" t="s">
        <v>29</v>
      </c>
      <c r="D158" s="127"/>
      <c r="E158" s="125"/>
      <c r="F158" s="125"/>
      <c r="G158" s="125"/>
      <c r="H158" s="125"/>
      <c r="I158" s="125"/>
    </row>
    <row r="159" spans="2:9" s="40" customFormat="1" ht="38.25" x14ac:dyDescent="0.25">
      <c r="B159" s="126" t="s">
        <v>2</v>
      </c>
      <c r="C159" s="126" t="s">
        <v>3</v>
      </c>
      <c r="D159" s="20" t="s">
        <v>4</v>
      </c>
      <c r="E159" s="33" t="s">
        <v>20</v>
      </c>
      <c r="F159" s="33"/>
      <c r="G159" s="34"/>
      <c r="H159" s="33" t="s">
        <v>5</v>
      </c>
      <c r="I159" s="34" t="s">
        <v>12</v>
      </c>
    </row>
    <row r="160" spans="2:9" s="40" customFormat="1" ht="12.75" x14ac:dyDescent="0.25">
      <c r="B160" s="23"/>
      <c r="C160" s="23"/>
      <c r="D160" s="23"/>
      <c r="E160" s="157"/>
      <c r="F160" s="157"/>
      <c r="G160" s="156"/>
      <c r="H160" s="157"/>
      <c r="I160" s="156"/>
    </row>
    <row r="161" spans="2:12" s="10" customFormat="1" ht="12.75" x14ac:dyDescent="0.25">
      <c r="B161" s="23" t="s">
        <v>52</v>
      </c>
      <c r="C161" s="23" t="s">
        <v>16</v>
      </c>
      <c r="D161" s="9" t="s">
        <v>66</v>
      </c>
      <c r="E161" s="95"/>
      <c r="F161" s="95"/>
      <c r="G161" s="77"/>
      <c r="H161" s="95"/>
      <c r="I161" s="77"/>
    </row>
    <row r="162" spans="2:12" s="10" customFormat="1" ht="31.5" customHeight="1" x14ac:dyDescent="0.25">
      <c r="B162" s="23"/>
      <c r="C162" s="23"/>
      <c r="D162" s="8" t="s">
        <v>162</v>
      </c>
      <c r="E162" s="95"/>
      <c r="F162" s="95"/>
      <c r="G162" s="77"/>
      <c r="H162" s="95"/>
      <c r="I162" s="77"/>
    </row>
    <row r="163" spans="2:12" s="10" customFormat="1" ht="12.75" x14ac:dyDescent="0.25">
      <c r="B163" s="23"/>
      <c r="C163" s="23"/>
      <c r="D163" s="8"/>
      <c r="E163" s="84">
        <v>1</v>
      </c>
      <c r="F163" s="84">
        <v>1</v>
      </c>
      <c r="G163" s="75">
        <f>E163*F163</f>
        <v>1</v>
      </c>
      <c r="H163" s="84">
        <v>30.5</v>
      </c>
      <c r="I163" s="75">
        <f>G163*H163</f>
        <v>30.5</v>
      </c>
    </row>
    <row r="164" spans="2:12" s="10" customFormat="1" ht="12.75" x14ac:dyDescent="0.25">
      <c r="B164" s="23"/>
      <c r="C164" s="23"/>
      <c r="D164" s="23"/>
      <c r="E164" s="157"/>
      <c r="F164" s="157"/>
      <c r="G164" s="156"/>
      <c r="H164" s="157"/>
      <c r="I164" s="156"/>
    </row>
    <row r="165" spans="2:12" s="10" customFormat="1" ht="12.75" x14ac:dyDescent="0.25">
      <c r="B165" s="23" t="s">
        <v>53</v>
      </c>
      <c r="C165" s="23" t="s">
        <v>217</v>
      </c>
      <c r="D165" s="9" t="s">
        <v>35</v>
      </c>
      <c r="E165" s="95"/>
      <c r="F165" s="95"/>
      <c r="G165" s="77"/>
      <c r="H165" s="95"/>
      <c r="I165" s="77"/>
      <c r="J165" s="161"/>
      <c r="K165" s="161"/>
      <c r="L165" s="160"/>
    </row>
    <row r="166" spans="2:12" s="10" customFormat="1" ht="109.5" customHeight="1" x14ac:dyDescent="0.3">
      <c r="B166" s="23"/>
      <c r="C166" s="23"/>
      <c r="D166" s="8" t="s">
        <v>163</v>
      </c>
      <c r="E166" s="95"/>
      <c r="F166" s="95"/>
      <c r="G166" s="77"/>
      <c r="H166" s="95"/>
      <c r="I166" s="77"/>
      <c r="L166" s="44"/>
    </row>
    <row r="167" spans="2:12" s="10" customFormat="1" ht="12.75" customHeight="1" x14ac:dyDescent="0.3">
      <c r="B167" s="23"/>
      <c r="C167" s="23"/>
      <c r="D167" s="64" t="s">
        <v>160</v>
      </c>
      <c r="E167" s="95">
        <v>3</v>
      </c>
      <c r="F167" s="95"/>
      <c r="G167" s="77"/>
      <c r="H167" s="95"/>
      <c r="I167" s="77"/>
      <c r="L167" s="44"/>
    </row>
    <row r="168" spans="2:12" s="10" customFormat="1" ht="12.75" customHeight="1" x14ac:dyDescent="0.3">
      <c r="B168" s="23"/>
      <c r="C168" s="23"/>
      <c r="D168" s="64" t="s">
        <v>161</v>
      </c>
      <c r="E168" s="95">
        <v>0</v>
      </c>
      <c r="F168" s="95"/>
      <c r="G168" s="77"/>
      <c r="H168" s="95"/>
      <c r="I168" s="77"/>
      <c r="L168" s="44"/>
    </row>
    <row r="169" spans="2:12" s="40" customFormat="1" ht="12.75" x14ac:dyDescent="0.2">
      <c r="B169" s="23"/>
      <c r="C169" s="23"/>
      <c r="D169" s="12"/>
      <c r="E169" s="84">
        <f>SUM(E167:E168)</f>
        <v>3</v>
      </c>
      <c r="F169" s="84">
        <v>1</v>
      </c>
      <c r="G169" s="75">
        <f>E169*F169</f>
        <v>3</v>
      </c>
      <c r="H169" s="84">
        <v>159.86000000000001</v>
      </c>
      <c r="I169" s="75">
        <f>G169*H169</f>
        <v>479.58000000000004</v>
      </c>
      <c r="J169" s="159"/>
      <c r="K169" s="159"/>
      <c r="L169" s="158"/>
    </row>
    <row r="170" spans="2:12" s="10" customFormat="1" ht="12.75" x14ac:dyDescent="0.2">
      <c r="B170" s="23"/>
      <c r="C170" s="23"/>
      <c r="D170" s="8"/>
      <c r="E170" s="95"/>
      <c r="F170" s="95"/>
      <c r="G170" s="77"/>
      <c r="H170" s="95"/>
      <c r="I170" s="77"/>
      <c r="J170" s="159"/>
      <c r="K170" s="159"/>
      <c r="L170" s="158"/>
    </row>
    <row r="171" spans="2:12" s="10" customFormat="1" ht="12.75" x14ac:dyDescent="0.25">
      <c r="B171" s="23" t="s">
        <v>54</v>
      </c>
      <c r="C171" s="23" t="s">
        <v>217</v>
      </c>
      <c r="D171" s="9" t="s">
        <v>75</v>
      </c>
      <c r="E171" s="157"/>
      <c r="F171" s="157"/>
      <c r="G171" s="156"/>
      <c r="H171" s="157"/>
      <c r="I171" s="156"/>
    </row>
    <row r="172" spans="2:12" s="10" customFormat="1" ht="84" customHeight="1" x14ac:dyDescent="0.25">
      <c r="B172" s="23"/>
      <c r="C172" s="23"/>
      <c r="D172" s="8" t="s">
        <v>164</v>
      </c>
      <c r="E172" s="95"/>
      <c r="F172" s="95"/>
      <c r="G172" s="77"/>
      <c r="H172" s="95"/>
      <c r="I172" s="77"/>
    </row>
    <row r="173" spans="2:12" s="10" customFormat="1" ht="12.75" customHeight="1" x14ac:dyDescent="0.25">
      <c r="B173" s="23"/>
      <c r="C173" s="23"/>
      <c r="D173" s="64" t="s">
        <v>165</v>
      </c>
      <c r="E173" s="95">
        <v>1</v>
      </c>
      <c r="F173" s="95"/>
      <c r="G173" s="77"/>
      <c r="H173" s="95"/>
      <c r="I173" s="77"/>
    </row>
    <row r="174" spans="2:12" s="10" customFormat="1" ht="12.75" customHeight="1" x14ac:dyDescent="0.25">
      <c r="B174" s="23"/>
      <c r="C174" s="23"/>
      <c r="D174" s="64" t="s">
        <v>166</v>
      </c>
      <c r="E174" s="95">
        <v>1</v>
      </c>
      <c r="F174" s="95"/>
      <c r="G174" s="77"/>
      <c r="H174" s="95"/>
      <c r="I174" s="77"/>
    </row>
    <row r="175" spans="2:12" s="10" customFormat="1" ht="12.75" customHeight="1" x14ac:dyDescent="0.25">
      <c r="B175" s="23"/>
      <c r="C175" s="23"/>
      <c r="D175" s="64" t="s">
        <v>169</v>
      </c>
      <c r="E175" s="95"/>
      <c r="F175" s="95"/>
      <c r="G175" s="77"/>
      <c r="H175" s="95"/>
      <c r="I175" s="77"/>
    </row>
    <row r="176" spans="2:12" s="10" customFormat="1" ht="12.75" customHeight="1" x14ac:dyDescent="0.25">
      <c r="B176" s="23"/>
      <c r="C176" s="23"/>
      <c r="D176" s="64" t="s">
        <v>167</v>
      </c>
      <c r="E176" s="95"/>
      <c r="F176" s="95"/>
      <c r="G176" s="77"/>
      <c r="H176" s="95"/>
      <c r="I176" s="77"/>
    </row>
    <row r="177" spans="1:9" s="10" customFormat="1" ht="12.75" customHeight="1" x14ac:dyDescent="0.25">
      <c r="B177" s="23"/>
      <c r="C177" s="23"/>
      <c r="D177" s="64" t="s">
        <v>220</v>
      </c>
      <c r="E177" s="95"/>
      <c r="F177" s="95"/>
      <c r="G177" s="77"/>
      <c r="H177" s="95"/>
      <c r="I177" s="77"/>
    </row>
    <row r="178" spans="1:9" s="10" customFormat="1" ht="12.75" customHeight="1" x14ac:dyDescent="0.25">
      <c r="B178" s="23"/>
      <c r="C178" s="23"/>
      <c r="D178" s="64" t="s">
        <v>219</v>
      </c>
      <c r="E178" s="95">
        <v>1</v>
      </c>
      <c r="F178" s="95"/>
      <c r="G178" s="77"/>
      <c r="H178" s="95"/>
      <c r="I178" s="77"/>
    </row>
    <row r="179" spans="1:9" s="10" customFormat="1" ht="12.75" customHeight="1" x14ac:dyDescent="0.25">
      <c r="B179" s="23"/>
      <c r="C179" s="23"/>
      <c r="D179" s="64" t="s">
        <v>168</v>
      </c>
      <c r="E179" s="95"/>
      <c r="F179" s="95"/>
      <c r="G179" s="77"/>
      <c r="H179" s="95"/>
      <c r="I179" s="77"/>
    </row>
    <row r="180" spans="1:9" s="40" customFormat="1" ht="12.75" x14ac:dyDescent="0.25">
      <c r="B180" s="23"/>
      <c r="C180" s="23"/>
      <c r="D180" s="12"/>
      <c r="E180" s="84">
        <f>SUM(E173:E179)</f>
        <v>3</v>
      </c>
      <c r="F180" s="84">
        <v>1</v>
      </c>
      <c r="G180" s="75">
        <f>E180*F180</f>
        <v>3</v>
      </c>
      <c r="H180" s="84">
        <v>137.09</v>
      </c>
      <c r="I180" s="75">
        <f>G180*H180</f>
        <v>411.27</v>
      </c>
    </row>
    <row r="181" spans="1:9" s="32" customFormat="1" ht="12" customHeight="1" thickBot="1" x14ac:dyDescent="0.3">
      <c r="A181" s="8"/>
      <c r="B181" s="30"/>
      <c r="C181" s="30"/>
      <c r="D181" s="12"/>
      <c r="E181" s="104"/>
      <c r="F181" s="104"/>
      <c r="G181" s="105"/>
      <c r="H181" s="106" t="s">
        <v>69</v>
      </c>
      <c r="I181" s="105">
        <f>SUM(I160:I180)</f>
        <v>921.35</v>
      </c>
    </row>
    <row r="182" spans="1:9" s="17" customFormat="1" ht="18" customHeight="1" x14ac:dyDescent="0.25">
      <c r="B182" s="23"/>
      <c r="C182" s="23"/>
      <c r="D182" s="9"/>
      <c r="E182" s="8"/>
      <c r="F182" s="8"/>
      <c r="G182" s="9"/>
      <c r="H182" s="134"/>
      <c r="I182" s="9"/>
    </row>
    <row r="183" spans="1:9" s="32" customFormat="1" ht="16.5" customHeight="1" x14ac:dyDescent="0.25">
      <c r="A183" s="8"/>
      <c r="B183" s="15" t="s">
        <v>11</v>
      </c>
      <c r="C183" s="127" t="s">
        <v>1</v>
      </c>
      <c r="D183" s="127"/>
      <c r="E183" s="125"/>
      <c r="F183" s="125"/>
      <c r="G183" s="125"/>
      <c r="H183" s="125"/>
      <c r="I183" s="125"/>
    </row>
    <row r="184" spans="1:9" s="10" customFormat="1" ht="38.25" x14ac:dyDescent="0.25">
      <c r="B184" s="126" t="s">
        <v>2</v>
      </c>
      <c r="C184" s="126" t="s">
        <v>3</v>
      </c>
      <c r="D184" s="20" t="s">
        <v>4</v>
      </c>
      <c r="E184" s="33" t="s">
        <v>20</v>
      </c>
      <c r="F184" s="33"/>
      <c r="G184" s="34"/>
      <c r="H184" s="33" t="s">
        <v>5</v>
      </c>
      <c r="I184" s="34" t="s">
        <v>12</v>
      </c>
    </row>
    <row r="185" spans="1:9" s="10" customFormat="1" ht="12.75" x14ac:dyDescent="0.25">
      <c r="B185" s="155"/>
      <c r="C185" s="155"/>
      <c r="D185" s="154"/>
      <c r="E185" s="153"/>
      <c r="F185" s="153"/>
      <c r="G185" s="152"/>
      <c r="H185" s="153"/>
      <c r="I185" s="152"/>
    </row>
    <row r="186" spans="1:9" s="8" customFormat="1" ht="12.75" x14ac:dyDescent="0.25">
      <c r="B186" s="155"/>
      <c r="C186" s="155"/>
      <c r="D186" s="154"/>
      <c r="E186" s="153"/>
      <c r="F186" s="153"/>
      <c r="G186" s="152"/>
      <c r="H186" s="153"/>
      <c r="I186" s="152"/>
    </row>
    <row r="187" spans="1:9" s="8" customFormat="1" ht="12.75" x14ac:dyDescent="0.25">
      <c r="B187" s="22"/>
      <c r="C187" s="150"/>
      <c r="D187" s="28" t="s">
        <v>79</v>
      </c>
      <c r="E187" s="148"/>
      <c r="F187" s="148"/>
      <c r="G187" s="147"/>
      <c r="H187" s="148"/>
      <c r="I187" s="147"/>
    </row>
    <row r="188" spans="1:9" s="8" customFormat="1" ht="25.5" x14ac:dyDescent="0.25">
      <c r="B188" s="22"/>
      <c r="C188" s="150"/>
      <c r="D188" s="6" t="s">
        <v>81</v>
      </c>
      <c r="E188" s="148"/>
      <c r="F188" s="148"/>
      <c r="G188" s="147"/>
      <c r="H188" s="148"/>
      <c r="I188" s="147"/>
    </row>
    <row r="189" spans="1:9" s="8" customFormat="1" ht="12.75" x14ac:dyDescent="0.25">
      <c r="B189" s="22"/>
      <c r="C189" s="150"/>
      <c r="D189" s="151"/>
      <c r="E189" s="148"/>
      <c r="F189" s="148"/>
      <c r="G189" s="147"/>
      <c r="H189" s="148"/>
      <c r="I189" s="147"/>
    </row>
    <row r="190" spans="1:9" s="8" customFormat="1" ht="12.75" x14ac:dyDescent="0.25">
      <c r="B190" s="150"/>
      <c r="C190" s="150"/>
      <c r="D190" s="149"/>
      <c r="E190" s="148"/>
      <c r="F190" s="148"/>
      <c r="G190" s="147"/>
      <c r="H190" s="148"/>
      <c r="I190" s="147"/>
    </row>
    <row r="191" spans="1:9" s="10" customFormat="1" ht="12.75" x14ac:dyDescent="0.25">
      <c r="B191" s="22" t="s">
        <v>43</v>
      </c>
      <c r="C191" s="22" t="s">
        <v>16</v>
      </c>
      <c r="D191" s="28" t="s">
        <v>172</v>
      </c>
      <c r="E191" s="141"/>
      <c r="F191" s="141"/>
      <c r="G191" s="141"/>
      <c r="H191" s="141"/>
      <c r="I191" s="141"/>
    </row>
    <row r="192" spans="1:9" s="10" customFormat="1" ht="45" customHeight="1" x14ac:dyDescent="0.3">
      <c r="B192" s="65"/>
      <c r="C192" s="66"/>
      <c r="D192" s="10" t="s">
        <v>171</v>
      </c>
      <c r="E192" s="112"/>
      <c r="F192" s="112"/>
      <c r="G192" s="80"/>
      <c r="H192" s="112"/>
      <c r="I192" s="80"/>
    </row>
    <row r="193" spans="2:9" s="10" customFormat="1" ht="12.75" x14ac:dyDescent="0.25">
      <c r="B193" s="146"/>
      <c r="C193" s="53"/>
      <c r="D193" s="11"/>
      <c r="E193" s="84">
        <v>1</v>
      </c>
      <c r="F193" s="84">
        <v>1</v>
      </c>
      <c r="G193" s="75">
        <f>E193*F193</f>
        <v>1</v>
      </c>
      <c r="H193" s="84">
        <v>12.39</v>
      </c>
      <c r="I193" s="75">
        <f>G193*H193</f>
        <v>12.39</v>
      </c>
    </row>
    <row r="194" spans="2:9" s="8" customFormat="1" ht="12.75" x14ac:dyDescent="0.25">
      <c r="B194" s="54"/>
      <c r="C194" s="54"/>
      <c r="D194" s="40"/>
      <c r="E194" s="132"/>
      <c r="F194" s="132"/>
      <c r="G194" s="130"/>
      <c r="H194" s="132"/>
      <c r="I194" s="130"/>
    </row>
    <row r="195" spans="2:9" s="10" customFormat="1" ht="12.75" x14ac:dyDescent="0.25">
      <c r="B195" s="22" t="s">
        <v>43</v>
      </c>
      <c r="C195" s="22" t="s">
        <v>16</v>
      </c>
      <c r="D195" s="28" t="s">
        <v>170</v>
      </c>
      <c r="E195" s="112"/>
      <c r="F195" s="112"/>
      <c r="G195" s="80"/>
      <c r="H195" s="112"/>
      <c r="I195" s="80"/>
    </row>
    <row r="196" spans="2:9" s="10" customFormat="1" ht="89.25" x14ac:dyDescent="0.25">
      <c r="B196" s="22"/>
      <c r="C196" s="22"/>
      <c r="D196" s="10" t="s">
        <v>80</v>
      </c>
      <c r="E196" s="112"/>
      <c r="F196" s="112"/>
      <c r="G196" s="80"/>
      <c r="H196" s="112"/>
      <c r="I196" s="80"/>
    </row>
    <row r="197" spans="2:9" s="10" customFormat="1" ht="12.75" x14ac:dyDescent="0.25">
      <c r="B197" s="146"/>
      <c r="C197" s="53"/>
      <c r="D197" s="11"/>
      <c r="E197" s="84">
        <v>1</v>
      </c>
      <c r="F197" s="84">
        <v>1</v>
      </c>
      <c r="G197" s="75">
        <f>E197*F197</f>
        <v>1</v>
      </c>
      <c r="H197" s="84">
        <v>218.8</v>
      </c>
      <c r="I197" s="75">
        <f>G197*H197</f>
        <v>218.8</v>
      </c>
    </row>
    <row r="198" spans="2:9" s="8" customFormat="1" ht="12.75" x14ac:dyDescent="0.25">
      <c r="B198" s="54"/>
      <c r="C198" s="54"/>
      <c r="D198" s="40"/>
      <c r="E198" s="132"/>
      <c r="F198" s="132"/>
      <c r="G198" s="130"/>
      <c r="H198" s="132"/>
      <c r="I198" s="130"/>
    </row>
    <row r="199" spans="2:9" s="8" customFormat="1" ht="12.75" x14ac:dyDescent="0.25">
      <c r="B199" s="22" t="s">
        <v>44</v>
      </c>
      <c r="C199" s="22" t="s">
        <v>23</v>
      </c>
      <c r="D199" s="28" t="s">
        <v>78</v>
      </c>
      <c r="E199" s="141"/>
      <c r="F199" s="141"/>
      <c r="G199" s="141"/>
      <c r="H199" s="141"/>
      <c r="I199" s="141"/>
    </row>
    <row r="200" spans="2:9" s="8" customFormat="1" ht="38.25" x14ac:dyDescent="0.3">
      <c r="B200" s="55"/>
      <c r="C200" s="56"/>
      <c r="D200" s="10" t="s">
        <v>180</v>
      </c>
      <c r="E200" s="112"/>
      <c r="F200" s="112"/>
      <c r="G200" s="80"/>
      <c r="H200" s="112"/>
      <c r="I200" s="80"/>
    </row>
    <row r="201" spans="2:9" s="8" customFormat="1" ht="12.75" x14ac:dyDescent="0.25">
      <c r="B201" s="140"/>
      <c r="C201" s="58"/>
      <c r="D201" s="7"/>
      <c r="E201" s="84">
        <v>11.88</v>
      </c>
      <c r="F201" s="84">
        <v>1</v>
      </c>
      <c r="G201" s="75">
        <f>E201*F201</f>
        <v>11.88</v>
      </c>
      <c r="H201" s="84">
        <v>22.86</v>
      </c>
      <c r="I201" s="75">
        <f>G201*H201</f>
        <v>271.57679999999999</v>
      </c>
    </row>
    <row r="202" spans="2:9" s="8" customFormat="1" ht="12.75" x14ac:dyDescent="0.2">
      <c r="B202" s="140"/>
      <c r="C202" s="58"/>
      <c r="D202" s="4"/>
      <c r="E202" s="145"/>
      <c r="F202" s="145"/>
      <c r="G202" s="143"/>
      <c r="H202" s="144"/>
      <c r="I202" s="143"/>
    </row>
    <row r="203" spans="2:9" s="8" customFormat="1" ht="12.75" x14ac:dyDescent="0.25">
      <c r="B203" s="22" t="s">
        <v>45</v>
      </c>
      <c r="C203" s="22" t="s">
        <v>16</v>
      </c>
      <c r="D203" s="28" t="s">
        <v>173</v>
      </c>
      <c r="E203" s="112"/>
      <c r="F203" s="112"/>
      <c r="G203" s="80"/>
      <c r="H203" s="112"/>
      <c r="I203" s="80"/>
    </row>
    <row r="204" spans="2:9" s="8" customFormat="1" ht="38.25" x14ac:dyDescent="0.25">
      <c r="B204" s="22"/>
      <c r="C204" s="22"/>
      <c r="D204" s="10" t="s">
        <v>176</v>
      </c>
      <c r="E204" s="112"/>
      <c r="F204" s="112"/>
      <c r="G204" s="80"/>
      <c r="H204" s="112"/>
      <c r="I204" s="80"/>
    </row>
    <row r="205" spans="2:9" s="8" customFormat="1" ht="12.75" x14ac:dyDescent="0.25">
      <c r="B205" s="22"/>
      <c r="C205" s="22"/>
      <c r="D205" s="10"/>
      <c r="E205" s="84">
        <v>4</v>
      </c>
      <c r="F205" s="84">
        <v>1</v>
      </c>
      <c r="G205" s="75">
        <f>E205*F205</f>
        <v>4</v>
      </c>
      <c r="H205" s="84">
        <v>46.3</v>
      </c>
      <c r="I205" s="75">
        <f>G205*H205</f>
        <v>185.2</v>
      </c>
    </row>
    <row r="206" spans="2:9" s="8" customFormat="1" ht="12.75" x14ac:dyDescent="0.2">
      <c r="B206" s="22"/>
      <c r="C206" s="22"/>
      <c r="D206" s="10"/>
      <c r="E206" s="145"/>
      <c r="F206" s="145"/>
      <c r="G206" s="143"/>
      <c r="H206" s="144"/>
      <c r="I206" s="143"/>
    </row>
    <row r="207" spans="2:9" s="8" customFormat="1" ht="12.75" x14ac:dyDescent="0.25">
      <c r="B207" s="22" t="s">
        <v>45</v>
      </c>
      <c r="C207" s="22" t="s">
        <v>16</v>
      </c>
      <c r="D207" s="28" t="s">
        <v>174</v>
      </c>
      <c r="E207" s="112"/>
      <c r="F207" s="112"/>
      <c r="G207" s="80"/>
      <c r="H207" s="112"/>
      <c r="I207" s="80"/>
    </row>
    <row r="208" spans="2:9" s="8" customFormat="1" ht="25.5" x14ac:dyDescent="0.25">
      <c r="B208" s="22"/>
      <c r="C208" s="22"/>
      <c r="D208" s="10" t="s">
        <v>175</v>
      </c>
      <c r="E208" s="112"/>
      <c r="F208" s="112"/>
      <c r="G208" s="80"/>
      <c r="H208" s="112"/>
      <c r="I208" s="80"/>
    </row>
    <row r="209" spans="2:9" s="8" customFormat="1" ht="12.75" x14ac:dyDescent="0.25">
      <c r="B209" s="22"/>
      <c r="C209" s="22"/>
      <c r="D209" s="10"/>
      <c r="E209" s="84">
        <v>5</v>
      </c>
      <c r="F209" s="84">
        <v>1</v>
      </c>
      <c r="G209" s="75">
        <f>E209*F209</f>
        <v>5</v>
      </c>
      <c r="H209" s="84">
        <v>48.3</v>
      </c>
      <c r="I209" s="75">
        <f>G209*H209</f>
        <v>241.5</v>
      </c>
    </row>
    <row r="210" spans="2:9" s="8" customFormat="1" ht="12.75" x14ac:dyDescent="0.2">
      <c r="B210" s="22"/>
      <c r="C210" s="22"/>
      <c r="D210" s="10"/>
      <c r="E210" s="145"/>
      <c r="F210" s="145"/>
      <c r="G210" s="143"/>
      <c r="H210" s="144"/>
      <c r="I210" s="143"/>
    </row>
    <row r="211" spans="2:9" s="8" customFormat="1" ht="12.75" x14ac:dyDescent="0.25">
      <c r="B211" s="22" t="s">
        <v>45</v>
      </c>
      <c r="C211" s="22" t="s">
        <v>16</v>
      </c>
      <c r="D211" s="28" t="s">
        <v>67</v>
      </c>
      <c r="E211" s="112"/>
      <c r="F211" s="112"/>
      <c r="G211" s="80"/>
      <c r="H211" s="112"/>
      <c r="I211" s="80"/>
    </row>
    <row r="212" spans="2:9" s="8" customFormat="1" ht="25.5" x14ac:dyDescent="0.25">
      <c r="B212" s="22"/>
      <c r="C212" s="22"/>
      <c r="D212" s="10" t="s">
        <v>68</v>
      </c>
      <c r="E212" s="112"/>
      <c r="F212" s="112"/>
      <c r="G212" s="80"/>
      <c r="H212" s="112"/>
      <c r="I212" s="80"/>
    </row>
    <row r="213" spans="2:9" s="8" customFormat="1" ht="12.75" x14ac:dyDescent="0.25">
      <c r="B213" s="22"/>
      <c r="C213" s="22"/>
      <c r="D213" s="10"/>
      <c r="E213" s="84">
        <v>0</v>
      </c>
      <c r="F213" s="84">
        <v>0</v>
      </c>
      <c r="G213" s="75">
        <f>E213*F213</f>
        <v>0</v>
      </c>
      <c r="H213" s="84">
        <v>205.1</v>
      </c>
      <c r="I213" s="75">
        <f>G213*H213</f>
        <v>0</v>
      </c>
    </row>
    <row r="214" spans="2:9" s="8" customFormat="1" ht="12.75" x14ac:dyDescent="0.2">
      <c r="B214" s="22"/>
      <c r="C214" s="22"/>
      <c r="D214" s="10"/>
      <c r="E214" s="145"/>
      <c r="F214" s="145"/>
      <c r="G214" s="143"/>
      <c r="H214" s="144"/>
      <c r="I214" s="143"/>
    </row>
    <row r="215" spans="2:9" s="8" customFormat="1" ht="12.75" x14ac:dyDescent="0.25">
      <c r="B215" s="22" t="s">
        <v>45</v>
      </c>
      <c r="C215" s="22" t="s">
        <v>16</v>
      </c>
      <c r="D215" s="28" t="s">
        <v>178</v>
      </c>
      <c r="E215" s="112"/>
      <c r="F215" s="112"/>
      <c r="G215" s="80"/>
      <c r="H215" s="112"/>
      <c r="I215" s="80"/>
    </row>
    <row r="216" spans="2:9" s="8" customFormat="1" ht="25.5" x14ac:dyDescent="0.25">
      <c r="B216" s="22"/>
      <c r="C216" s="22"/>
      <c r="D216" s="10" t="s">
        <v>177</v>
      </c>
      <c r="E216" s="112"/>
      <c r="F216" s="112"/>
      <c r="G216" s="80"/>
      <c r="H216" s="112"/>
      <c r="I216" s="80"/>
    </row>
    <row r="217" spans="2:9" s="8" customFormat="1" ht="12.75" x14ac:dyDescent="0.25">
      <c r="B217" s="22"/>
      <c r="C217" s="22"/>
      <c r="D217" s="10"/>
      <c r="E217" s="84">
        <v>4</v>
      </c>
      <c r="F217" s="84">
        <v>1</v>
      </c>
      <c r="G217" s="75">
        <f>E217*F217</f>
        <v>4</v>
      </c>
      <c r="H217" s="84">
        <v>248.18</v>
      </c>
      <c r="I217" s="75">
        <f>G217*H217</f>
        <v>992.72</v>
      </c>
    </row>
    <row r="218" spans="2:9" s="8" customFormat="1" ht="12.75" x14ac:dyDescent="0.2">
      <c r="B218" s="22"/>
      <c r="C218" s="22"/>
      <c r="D218" s="10"/>
      <c r="E218" s="145"/>
      <c r="F218" s="145"/>
      <c r="G218" s="143"/>
      <c r="H218" s="144"/>
      <c r="I218" s="143"/>
    </row>
    <row r="219" spans="2:9" s="8" customFormat="1" ht="12.75" x14ac:dyDescent="0.25">
      <c r="B219" s="22" t="s">
        <v>45</v>
      </c>
      <c r="C219" s="22" t="s">
        <v>16</v>
      </c>
      <c r="D219" s="28" t="s">
        <v>179</v>
      </c>
      <c r="E219" s="112"/>
      <c r="F219" s="112"/>
      <c r="G219" s="80"/>
      <c r="H219" s="112"/>
      <c r="I219" s="80"/>
    </row>
    <row r="220" spans="2:9" s="8" customFormat="1" ht="63.75" x14ac:dyDescent="0.25">
      <c r="B220" s="22"/>
      <c r="C220" s="22"/>
      <c r="D220" s="10" t="s">
        <v>221</v>
      </c>
      <c r="E220" s="112"/>
      <c r="F220" s="112"/>
      <c r="G220" s="80"/>
      <c r="H220" s="112"/>
      <c r="I220" s="80"/>
    </row>
    <row r="221" spans="2:9" s="8" customFormat="1" ht="12.75" x14ac:dyDescent="0.25">
      <c r="B221" s="22"/>
      <c r="C221" s="22"/>
      <c r="D221" s="10"/>
      <c r="E221" s="84">
        <v>2</v>
      </c>
      <c r="F221" s="84">
        <v>1</v>
      </c>
      <c r="G221" s="75">
        <f>E221*F221</f>
        <v>2</v>
      </c>
      <c r="H221" s="84">
        <v>79.78</v>
      </c>
      <c r="I221" s="75">
        <f>G221*H221</f>
        <v>159.56</v>
      </c>
    </row>
    <row r="222" spans="2:9" s="8" customFormat="1" ht="12.75" x14ac:dyDescent="0.2">
      <c r="B222" s="22"/>
      <c r="C222" s="22"/>
      <c r="D222" s="10"/>
      <c r="E222" s="145"/>
      <c r="F222" s="145"/>
      <c r="G222" s="143"/>
      <c r="H222" s="144"/>
      <c r="I222" s="143"/>
    </row>
    <row r="223" spans="2:9" s="8" customFormat="1" ht="12.75" x14ac:dyDescent="0.25">
      <c r="B223" s="22" t="s">
        <v>46</v>
      </c>
      <c r="C223" s="22" t="s">
        <v>16</v>
      </c>
      <c r="D223" s="28" t="s">
        <v>76</v>
      </c>
      <c r="E223" s="141"/>
      <c r="F223" s="141"/>
      <c r="G223" s="141"/>
      <c r="H223" s="141"/>
      <c r="I223" s="141"/>
    </row>
    <row r="224" spans="2:9" s="10" customFormat="1" ht="54" customHeight="1" x14ac:dyDescent="0.3">
      <c r="B224" s="55"/>
      <c r="C224" s="56"/>
      <c r="D224" s="10" t="s">
        <v>77</v>
      </c>
      <c r="E224" s="112"/>
      <c r="F224" s="112"/>
      <c r="G224" s="80"/>
      <c r="H224" s="112"/>
      <c r="I224" s="80"/>
    </row>
    <row r="225" spans="1:9" s="10" customFormat="1" ht="12.75" x14ac:dyDescent="0.25">
      <c r="B225" s="140"/>
      <c r="C225" s="58"/>
      <c r="D225" s="7"/>
      <c r="E225" s="84">
        <v>4</v>
      </c>
      <c r="F225" s="84">
        <v>1</v>
      </c>
      <c r="G225" s="75">
        <f>E225*F225</f>
        <v>4</v>
      </c>
      <c r="H225" s="84">
        <v>64.2</v>
      </c>
      <c r="I225" s="75">
        <f>G225*H225</f>
        <v>256.8</v>
      </c>
    </row>
    <row r="226" spans="1:9" s="10" customFormat="1" ht="12.75" x14ac:dyDescent="0.25">
      <c r="B226" s="140"/>
      <c r="C226" s="58"/>
      <c r="D226" s="7"/>
      <c r="E226" s="132"/>
      <c r="F226" s="132"/>
      <c r="G226" s="130"/>
      <c r="H226" s="132"/>
      <c r="I226" s="130"/>
    </row>
    <row r="227" spans="1:9" s="10" customFormat="1" ht="12.75" x14ac:dyDescent="0.25">
      <c r="B227" s="22" t="s">
        <v>55</v>
      </c>
      <c r="C227" s="22" t="s">
        <v>16</v>
      </c>
      <c r="D227" s="28" t="s">
        <v>112</v>
      </c>
      <c r="E227" s="141"/>
      <c r="F227" s="141"/>
      <c r="G227" s="141"/>
      <c r="H227" s="141"/>
      <c r="I227" s="141"/>
    </row>
    <row r="228" spans="1:9" s="10" customFormat="1" ht="60" customHeight="1" x14ac:dyDescent="0.3">
      <c r="B228" s="65"/>
      <c r="C228" s="66"/>
      <c r="D228" s="10" t="s">
        <v>181</v>
      </c>
      <c r="E228" s="112"/>
      <c r="F228" s="112"/>
      <c r="G228" s="80"/>
      <c r="H228" s="112"/>
      <c r="I228" s="80"/>
    </row>
    <row r="229" spans="1:9" s="10" customFormat="1" ht="12.75" x14ac:dyDescent="0.25">
      <c r="B229" s="142"/>
      <c r="C229" s="68"/>
      <c r="D229" s="69"/>
      <c r="E229" s="114">
        <v>0</v>
      </c>
      <c r="F229" s="114">
        <v>0</v>
      </c>
      <c r="G229" s="78">
        <f>E229*F229</f>
        <v>0</v>
      </c>
      <c r="H229" s="114">
        <v>250.14</v>
      </c>
      <c r="I229" s="75">
        <f>G229*H229</f>
        <v>0</v>
      </c>
    </row>
    <row r="230" spans="1:9" s="10" customFormat="1" ht="12.75" x14ac:dyDescent="0.25">
      <c r="B230" s="140"/>
      <c r="C230" s="58"/>
      <c r="D230" s="12"/>
      <c r="E230" s="132"/>
      <c r="F230" s="132"/>
      <c r="G230" s="130"/>
      <c r="H230" s="132"/>
      <c r="I230" s="130"/>
    </row>
    <row r="231" spans="1:9" s="8" customFormat="1" ht="12.75" x14ac:dyDescent="0.25">
      <c r="B231" s="22" t="s">
        <v>46</v>
      </c>
      <c r="C231" s="22" t="s">
        <v>16</v>
      </c>
      <c r="D231" s="28" t="s">
        <v>222</v>
      </c>
      <c r="E231" s="141"/>
      <c r="F231" s="141"/>
      <c r="G231" s="141"/>
      <c r="H231" s="141"/>
      <c r="I231" s="141"/>
    </row>
    <row r="232" spans="1:9" s="10" customFormat="1" ht="31.5" customHeight="1" x14ac:dyDescent="0.3">
      <c r="B232" s="55"/>
      <c r="C232" s="56"/>
      <c r="D232" s="10" t="s">
        <v>197</v>
      </c>
      <c r="E232" s="112"/>
      <c r="F232" s="112"/>
      <c r="G232" s="80"/>
      <c r="H232" s="112"/>
      <c r="I232" s="80"/>
    </row>
    <row r="233" spans="1:9" s="10" customFormat="1" ht="12.75" x14ac:dyDescent="0.25">
      <c r="B233" s="140"/>
      <c r="C233" s="58"/>
      <c r="D233" s="7"/>
      <c r="E233" s="84">
        <v>0</v>
      </c>
      <c r="F233" s="84">
        <v>0</v>
      </c>
      <c r="G233" s="75">
        <f>E233*F233</f>
        <v>0</v>
      </c>
      <c r="H233" s="84">
        <v>282.99</v>
      </c>
      <c r="I233" s="75">
        <f>G233*H233</f>
        <v>0</v>
      </c>
    </row>
    <row r="234" spans="1:9" s="8" customFormat="1" ht="13.5" thickBot="1" x14ac:dyDescent="0.3">
      <c r="B234" s="23"/>
      <c r="C234" s="23"/>
      <c r="D234" s="23"/>
      <c r="E234" s="115"/>
      <c r="F234" s="115"/>
      <c r="G234" s="76"/>
      <c r="H234" s="74" t="s">
        <v>69</v>
      </c>
      <c r="I234" s="76">
        <f>SUM(I186:I233)</f>
        <v>2338.5468000000001</v>
      </c>
    </row>
    <row r="235" spans="1:9" s="8" customFormat="1" ht="12.75" x14ac:dyDescent="0.25">
      <c r="B235" s="23"/>
      <c r="C235" s="23"/>
      <c r="D235" s="23"/>
      <c r="E235" s="23"/>
      <c r="F235" s="23"/>
      <c r="G235" s="133"/>
      <c r="H235" s="134"/>
      <c r="I235" s="133"/>
    </row>
    <row r="236" spans="1:9" s="17" customFormat="1" ht="18" customHeight="1" x14ac:dyDescent="0.25">
      <c r="B236" s="15" t="s">
        <v>31</v>
      </c>
      <c r="C236" s="127" t="s">
        <v>30</v>
      </c>
      <c r="D236" s="127"/>
      <c r="E236" s="125"/>
      <c r="F236" s="125"/>
      <c r="G236" s="125"/>
      <c r="H236" s="125"/>
      <c r="I236" s="125"/>
    </row>
    <row r="237" spans="1:9" s="32" customFormat="1" ht="38.25" customHeight="1" x14ac:dyDescent="0.25">
      <c r="A237" s="8"/>
      <c r="B237" s="126" t="s">
        <v>2</v>
      </c>
      <c r="C237" s="126" t="s">
        <v>3</v>
      </c>
      <c r="D237" s="20" t="s">
        <v>4</v>
      </c>
      <c r="E237" s="33" t="s">
        <v>20</v>
      </c>
      <c r="F237" s="33"/>
      <c r="G237" s="34"/>
      <c r="H237" s="33" t="s">
        <v>5</v>
      </c>
      <c r="I237" s="34" t="s">
        <v>12</v>
      </c>
    </row>
    <row r="238" spans="1:9" s="8" customFormat="1" ht="12.75" x14ac:dyDescent="0.25">
      <c r="B238" s="22" t="s">
        <v>183</v>
      </c>
      <c r="C238" s="22" t="s">
        <v>16</v>
      </c>
      <c r="D238" s="28" t="s">
        <v>33</v>
      </c>
      <c r="E238" s="112"/>
      <c r="F238" s="112"/>
      <c r="G238" s="80"/>
      <c r="H238" s="112"/>
      <c r="I238" s="80"/>
    </row>
    <row r="239" spans="1:9" s="8" customFormat="1" ht="51" x14ac:dyDescent="0.25">
      <c r="B239" s="22"/>
      <c r="C239" s="22"/>
      <c r="D239" s="10" t="s">
        <v>198</v>
      </c>
      <c r="E239" s="112"/>
      <c r="F239" s="112"/>
      <c r="G239" s="80"/>
      <c r="H239" s="112"/>
      <c r="I239" s="80"/>
    </row>
    <row r="240" spans="1:9" s="8" customFormat="1" ht="12.75" x14ac:dyDescent="0.25">
      <c r="B240" s="23"/>
      <c r="C240" s="23"/>
      <c r="D240" s="7"/>
      <c r="E240" s="114">
        <v>1</v>
      </c>
      <c r="F240" s="114">
        <v>1</v>
      </c>
      <c r="G240" s="78">
        <f>E240*F240</f>
        <v>1</v>
      </c>
      <c r="H240" s="114">
        <v>507.77</v>
      </c>
      <c r="I240" s="78">
        <f>G240*H240</f>
        <v>507.77</v>
      </c>
    </row>
    <row r="241" spans="2:9" s="8" customFormat="1" ht="12.75" x14ac:dyDescent="0.2">
      <c r="B241" s="23"/>
      <c r="C241" s="23"/>
      <c r="E241" s="132"/>
      <c r="F241" s="132"/>
      <c r="G241" s="130"/>
      <c r="H241" s="131"/>
      <c r="I241" s="130"/>
    </row>
    <row r="242" spans="2:9" s="8" customFormat="1" ht="12.75" x14ac:dyDescent="0.25">
      <c r="B242" s="23" t="s">
        <v>184</v>
      </c>
      <c r="C242" s="23" t="s">
        <v>16</v>
      </c>
      <c r="D242" s="9" t="s">
        <v>71</v>
      </c>
      <c r="E242" s="95"/>
      <c r="F242" s="95"/>
      <c r="G242" s="77"/>
      <c r="H242" s="95"/>
      <c r="I242" s="77"/>
    </row>
    <row r="243" spans="2:9" s="8" customFormat="1" ht="25.5" x14ac:dyDescent="0.25">
      <c r="B243" s="23"/>
      <c r="C243" s="23"/>
      <c r="D243" s="8" t="s">
        <v>199</v>
      </c>
      <c r="E243" s="95"/>
      <c r="F243" s="95"/>
      <c r="G243" s="77"/>
      <c r="H243" s="95"/>
      <c r="I243" s="77"/>
    </row>
    <row r="244" spans="2:9" s="8" customFormat="1" ht="12.75" x14ac:dyDescent="0.25">
      <c r="B244" s="23"/>
      <c r="C244" s="23"/>
      <c r="D244" s="7"/>
      <c r="E244" s="114">
        <v>1</v>
      </c>
      <c r="F244" s="114">
        <v>1</v>
      </c>
      <c r="G244" s="78">
        <f>E244*F244</f>
        <v>1</v>
      </c>
      <c r="H244" s="114">
        <v>56.14</v>
      </c>
      <c r="I244" s="78">
        <f>G244*H244</f>
        <v>56.14</v>
      </c>
    </row>
    <row r="245" spans="2:9" s="8" customFormat="1" ht="12.75" x14ac:dyDescent="0.25">
      <c r="B245" s="23"/>
      <c r="C245" s="23"/>
      <c r="E245" s="95"/>
      <c r="F245" s="95"/>
      <c r="G245" s="77"/>
      <c r="H245" s="95"/>
      <c r="I245" s="77"/>
    </row>
    <row r="246" spans="2:9" s="8" customFormat="1" ht="12.75" x14ac:dyDescent="0.25">
      <c r="B246" s="23" t="s">
        <v>185</v>
      </c>
      <c r="C246" s="23" t="s">
        <v>16</v>
      </c>
      <c r="D246" s="9" t="s">
        <v>34</v>
      </c>
      <c r="E246" s="95"/>
      <c r="F246" s="95"/>
      <c r="G246" s="77"/>
      <c r="H246" s="95"/>
      <c r="I246" s="77"/>
    </row>
    <row r="247" spans="2:9" s="8" customFormat="1" ht="76.5" x14ac:dyDescent="0.25">
      <c r="B247" s="23"/>
      <c r="C247" s="23"/>
      <c r="D247" s="8" t="s">
        <v>200</v>
      </c>
      <c r="E247" s="95"/>
      <c r="F247" s="95"/>
      <c r="G247" s="77"/>
      <c r="H247" s="95"/>
      <c r="I247" s="77"/>
    </row>
    <row r="248" spans="2:9" s="8" customFormat="1" ht="12.75" x14ac:dyDescent="0.25">
      <c r="B248" s="23"/>
      <c r="C248" s="23"/>
      <c r="D248" s="7"/>
      <c r="E248" s="114">
        <v>1</v>
      </c>
      <c r="F248" s="114">
        <v>1</v>
      </c>
      <c r="G248" s="78">
        <f>E248*F248</f>
        <v>1</v>
      </c>
      <c r="H248" s="114">
        <v>417.51</v>
      </c>
      <c r="I248" s="78">
        <f>G248*H248</f>
        <v>417.51</v>
      </c>
    </row>
    <row r="249" spans="2:9" s="8" customFormat="1" ht="12.75" x14ac:dyDescent="0.25">
      <c r="B249" s="23"/>
      <c r="C249" s="23"/>
      <c r="E249" s="95"/>
      <c r="F249" s="95"/>
      <c r="G249" s="77"/>
      <c r="H249" s="95"/>
      <c r="I249" s="77"/>
    </row>
    <row r="250" spans="2:9" s="8" customFormat="1" ht="12.75" x14ac:dyDescent="0.25">
      <c r="B250" s="23" t="s">
        <v>186</v>
      </c>
      <c r="C250" s="23" t="s">
        <v>16</v>
      </c>
      <c r="D250" s="9" t="s">
        <v>201</v>
      </c>
      <c r="E250" s="95"/>
      <c r="F250" s="95"/>
      <c r="G250" s="77"/>
      <c r="H250" s="95"/>
      <c r="I250" s="77"/>
    </row>
    <row r="251" spans="2:9" s="8" customFormat="1" ht="63.75" x14ac:dyDescent="0.25">
      <c r="B251" s="23"/>
      <c r="C251" s="23"/>
      <c r="D251" s="8" t="s">
        <v>203</v>
      </c>
      <c r="E251" s="95"/>
      <c r="F251" s="95"/>
      <c r="G251" s="77"/>
      <c r="H251" s="95"/>
      <c r="I251" s="77"/>
    </row>
    <row r="252" spans="2:9" s="8" customFormat="1" ht="12.75" x14ac:dyDescent="0.25">
      <c r="B252" s="23"/>
      <c r="C252" s="23"/>
      <c r="D252" s="7"/>
      <c r="E252" s="114">
        <v>0</v>
      </c>
      <c r="F252" s="114">
        <v>0</v>
      </c>
      <c r="G252" s="78">
        <f>E252*F252</f>
        <v>0</v>
      </c>
      <c r="H252" s="114">
        <v>396.09</v>
      </c>
      <c r="I252" s="78">
        <f>G252*H252</f>
        <v>0</v>
      </c>
    </row>
    <row r="253" spans="2:9" s="8" customFormat="1" ht="12.75" x14ac:dyDescent="0.25">
      <c r="B253" s="23"/>
      <c r="C253" s="23"/>
      <c r="E253" s="95"/>
      <c r="F253" s="95"/>
      <c r="G253" s="77"/>
      <c r="H253" s="95"/>
      <c r="I253" s="77"/>
    </row>
    <row r="254" spans="2:9" s="8" customFormat="1" ht="12.75" x14ac:dyDescent="0.25">
      <c r="B254" s="22" t="s">
        <v>187</v>
      </c>
      <c r="C254" s="22" t="s">
        <v>16</v>
      </c>
      <c r="D254" s="28" t="s">
        <v>100</v>
      </c>
      <c r="E254" s="112"/>
      <c r="F254" s="112"/>
      <c r="G254" s="80"/>
      <c r="H254" s="112"/>
      <c r="I254" s="80"/>
    </row>
    <row r="255" spans="2:9" s="8" customFormat="1" ht="38.25" x14ac:dyDescent="0.25">
      <c r="B255" s="10"/>
      <c r="C255" s="22"/>
      <c r="D255" s="10" t="s">
        <v>202</v>
      </c>
      <c r="E255" s="112"/>
      <c r="F255" s="112"/>
      <c r="G255" s="80"/>
      <c r="H255" s="112"/>
      <c r="I255" s="80"/>
    </row>
    <row r="256" spans="2:9" s="8" customFormat="1" ht="12.75" x14ac:dyDescent="0.25">
      <c r="B256" s="22"/>
      <c r="C256" s="22"/>
      <c r="D256" s="7"/>
      <c r="E256" s="114">
        <v>1</v>
      </c>
      <c r="F256" s="114">
        <v>1</v>
      </c>
      <c r="G256" s="78">
        <f>E256*F256</f>
        <v>1</v>
      </c>
      <c r="H256" s="114">
        <v>47.37</v>
      </c>
      <c r="I256" s="78">
        <f>G256*H256</f>
        <v>47.37</v>
      </c>
    </row>
    <row r="257" spans="1:9" s="8" customFormat="1" ht="12.75" x14ac:dyDescent="0.25">
      <c r="B257" s="22"/>
      <c r="C257" s="22"/>
      <c r="D257" s="10"/>
      <c r="E257" s="132"/>
      <c r="F257" s="132"/>
      <c r="G257" s="130"/>
      <c r="H257" s="132"/>
      <c r="I257" s="130"/>
    </row>
    <row r="258" spans="1:9" s="8" customFormat="1" ht="12.75" x14ac:dyDescent="0.25">
      <c r="B258" s="22" t="s">
        <v>188</v>
      </c>
      <c r="C258" s="22" t="s">
        <v>16</v>
      </c>
      <c r="D258" s="9" t="s">
        <v>101</v>
      </c>
      <c r="E258" s="112"/>
      <c r="F258" s="112"/>
      <c r="G258" s="80"/>
      <c r="H258" s="112"/>
      <c r="I258" s="80"/>
    </row>
    <row r="259" spans="1:9" s="10" customFormat="1" ht="63.75" x14ac:dyDescent="0.25">
      <c r="C259" s="22"/>
      <c r="D259" s="8" t="s">
        <v>102</v>
      </c>
      <c r="E259" s="112"/>
      <c r="F259" s="112"/>
      <c r="G259" s="80"/>
      <c r="H259" s="112"/>
      <c r="I259" s="80"/>
    </row>
    <row r="260" spans="1:9" s="10" customFormat="1" ht="12.75" x14ac:dyDescent="0.25">
      <c r="B260" s="22"/>
      <c r="C260" s="22"/>
      <c r="D260" s="7"/>
      <c r="E260" s="114">
        <v>1</v>
      </c>
      <c r="F260" s="114">
        <v>1</v>
      </c>
      <c r="G260" s="78">
        <f>E260*F260</f>
        <v>1</v>
      </c>
      <c r="H260" s="114">
        <v>303.85000000000002</v>
      </c>
      <c r="I260" s="78">
        <f>G260*H260</f>
        <v>303.85000000000002</v>
      </c>
    </row>
    <row r="261" spans="1:9" s="40" customFormat="1" ht="13.5" thickBot="1" x14ac:dyDescent="0.3">
      <c r="B261" s="23"/>
      <c r="C261" s="23"/>
      <c r="D261" s="8"/>
      <c r="E261" s="91"/>
      <c r="F261" s="91"/>
      <c r="G261" s="74"/>
      <c r="H261" s="74" t="s">
        <v>69</v>
      </c>
      <c r="I261" s="74">
        <f>SUM(I238:I260)</f>
        <v>1332.6399999999999</v>
      </c>
    </row>
    <row r="262" spans="1:9" s="40" customFormat="1" ht="12.75" x14ac:dyDescent="0.25">
      <c r="B262" s="23"/>
      <c r="C262" s="23"/>
      <c r="D262" s="8"/>
      <c r="E262" s="163"/>
      <c r="F262" s="163"/>
      <c r="G262" s="134"/>
      <c r="H262" s="134"/>
      <c r="I262" s="134"/>
    </row>
    <row r="263" spans="1:9" ht="16.5" customHeight="1" x14ac:dyDescent="0.3">
      <c r="B263" s="15" t="s">
        <v>97</v>
      </c>
      <c r="C263" s="127" t="s">
        <v>37</v>
      </c>
      <c r="D263" s="127"/>
      <c r="E263" s="125"/>
      <c r="F263" s="125"/>
      <c r="G263" s="125"/>
      <c r="H263" s="125"/>
      <c r="I263" s="125"/>
    </row>
    <row r="264" spans="1:9" ht="38.25" x14ac:dyDescent="0.3">
      <c r="B264" s="126" t="s">
        <v>2</v>
      </c>
      <c r="C264" s="126" t="s">
        <v>3</v>
      </c>
      <c r="D264" s="20" t="s">
        <v>4</v>
      </c>
      <c r="E264" s="33" t="s">
        <v>20</v>
      </c>
      <c r="F264" s="33"/>
      <c r="G264" s="34"/>
      <c r="H264" s="33" t="s">
        <v>5</v>
      </c>
      <c r="I264" s="34" t="s">
        <v>12</v>
      </c>
    </row>
    <row r="265" spans="1:9" s="17" customFormat="1" ht="13.5" customHeight="1" x14ac:dyDescent="0.25">
      <c r="B265" s="23" t="s">
        <v>189</v>
      </c>
      <c r="C265" s="23" t="s">
        <v>16</v>
      </c>
      <c r="D265" s="9" t="s">
        <v>38</v>
      </c>
      <c r="E265" s="95"/>
      <c r="F265" s="95"/>
      <c r="G265" s="77"/>
      <c r="H265" s="95"/>
      <c r="I265" s="77"/>
    </row>
    <row r="266" spans="1:9" s="32" customFormat="1" ht="38.25" x14ac:dyDescent="0.25">
      <c r="A266" s="8"/>
      <c r="B266" s="23"/>
      <c r="C266" s="23"/>
      <c r="D266" s="8" t="s">
        <v>204</v>
      </c>
      <c r="E266" s="95"/>
      <c r="F266" s="95"/>
      <c r="G266" s="77"/>
      <c r="H266" s="95"/>
      <c r="I266" s="77"/>
    </row>
    <row r="267" spans="1:9" s="8" customFormat="1" ht="13.5" customHeight="1" x14ac:dyDescent="0.25">
      <c r="B267" s="23"/>
      <c r="C267" s="23"/>
      <c r="D267" s="9"/>
      <c r="E267" s="114">
        <v>1</v>
      </c>
      <c r="F267" s="114">
        <v>1</v>
      </c>
      <c r="G267" s="78">
        <f>E267*F267</f>
        <v>1</v>
      </c>
      <c r="H267" s="114">
        <v>204.71</v>
      </c>
      <c r="I267" s="78">
        <f>G267*H267</f>
        <v>204.71</v>
      </c>
    </row>
    <row r="268" spans="1:9" s="8" customFormat="1" ht="13.5" customHeight="1" x14ac:dyDescent="0.25">
      <c r="B268" s="23"/>
      <c r="C268" s="23"/>
      <c r="E268" s="95"/>
      <c r="F268" s="95"/>
      <c r="G268" s="77"/>
      <c r="H268" s="95"/>
      <c r="I268" s="77"/>
    </row>
    <row r="269" spans="1:9" s="8" customFormat="1" ht="13.5" customHeight="1" x14ac:dyDescent="0.25">
      <c r="B269" s="23" t="s">
        <v>190</v>
      </c>
      <c r="C269" s="23" t="s">
        <v>16</v>
      </c>
      <c r="D269" s="9" t="s">
        <v>39</v>
      </c>
      <c r="E269" s="95"/>
      <c r="F269" s="95"/>
      <c r="G269" s="77"/>
      <c r="H269" s="95"/>
      <c r="I269" s="77"/>
    </row>
    <row r="270" spans="1:9" s="8" customFormat="1" ht="38.25" x14ac:dyDescent="0.25">
      <c r="B270" s="23"/>
      <c r="C270" s="23"/>
      <c r="D270" s="8" t="s">
        <v>205</v>
      </c>
      <c r="E270" s="95"/>
      <c r="F270" s="95"/>
      <c r="G270" s="77"/>
      <c r="H270" s="95"/>
      <c r="I270" s="77"/>
    </row>
    <row r="271" spans="1:9" s="8" customFormat="1" ht="13.5" customHeight="1" x14ac:dyDescent="0.25">
      <c r="B271" s="23"/>
      <c r="C271" s="23"/>
      <c r="D271" s="9"/>
      <c r="E271" s="114">
        <v>1</v>
      </c>
      <c r="F271" s="114">
        <v>1</v>
      </c>
      <c r="G271" s="78">
        <f>E271*F271</f>
        <v>1</v>
      </c>
      <c r="H271" s="114">
        <v>51.19</v>
      </c>
      <c r="I271" s="78">
        <f>G271*H271</f>
        <v>51.19</v>
      </c>
    </row>
    <row r="272" spans="1:9" s="8" customFormat="1" ht="13.5" customHeight="1" x14ac:dyDescent="0.25">
      <c r="B272" s="23"/>
      <c r="C272" s="23"/>
      <c r="E272" s="95"/>
      <c r="F272" s="95"/>
      <c r="G272" s="77"/>
      <c r="H272" s="95"/>
      <c r="I272" s="77"/>
    </row>
    <row r="273" spans="2:9" s="8" customFormat="1" ht="13.5" customHeight="1" x14ac:dyDescent="0.25">
      <c r="B273" s="23" t="s">
        <v>191</v>
      </c>
      <c r="C273" s="23" t="s">
        <v>16</v>
      </c>
      <c r="D273" s="9" t="s">
        <v>40</v>
      </c>
      <c r="E273" s="95"/>
      <c r="F273" s="95"/>
      <c r="G273" s="77"/>
      <c r="H273" s="95"/>
      <c r="I273" s="77"/>
    </row>
    <row r="274" spans="2:9" ht="51" x14ac:dyDescent="0.3">
      <c r="B274" s="23"/>
      <c r="C274" s="23"/>
      <c r="D274" s="8" t="s">
        <v>206</v>
      </c>
      <c r="E274" s="95"/>
      <c r="F274" s="95"/>
      <c r="G274" s="77"/>
      <c r="H274" s="95"/>
      <c r="I274" s="77"/>
    </row>
    <row r="275" spans="2:9" ht="13.5" customHeight="1" x14ac:dyDescent="0.3">
      <c r="B275" s="23"/>
      <c r="C275" s="23"/>
      <c r="D275" s="9"/>
      <c r="E275" s="114">
        <v>1</v>
      </c>
      <c r="F275" s="114">
        <v>1</v>
      </c>
      <c r="G275" s="78">
        <f>E275*F275</f>
        <v>1</v>
      </c>
      <c r="H275" s="114">
        <v>72.19</v>
      </c>
      <c r="I275" s="78">
        <f>G275*H275</f>
        <v>72.19</v>
      </c>
    </row>
    <row r="276" spans="2:9" ht="13.5" customHeight="1" x14ac:dyDescent="0.3">
      <c r="B276" s="23"/>
      <c r="C276" s="23"/>
      <c r="D276" s="8"/>
      <c r="E276" s="95"/>
      <c r="F276" s="95"/>
      <c r="G276" s="77"/>
      <c r="H276" s="95"/>
      <c r="I276" s="77"/>
    </row>
    <row r="277" spans="2:9" ht="13.5" customHeight="1" x14ac:dyDescent="0.3">
      <c r="B277" s="23" t="s">
        <v>192</v>
      </c>
      <c r="C277" s="23" t="s">
        <v>16</v>
      </c>
      <c r="D277" s="9" t="s">
        <v>41</v>
      </c>
      <c r="E277" s="95"/>
      <c r="F277" s="95"/>
      <c r="G277" s="77"/>
      <c r="H277" s="95"/>
      <c r="I277" s="77"/>
    </row>
    <row r="278" spans="2:9" ht="25.5" x14ac:dyDescent="0.3">
      <c r="B278" s="23"/>
      <c r="C278" s="23"/>
      <c r="D278" s="8" t="s">
        <v>207</v>
      </c>
      <c r="E278" s="95"/>
      <c r="F278" s="95"/>
      <c r="G278" s="77"/>
      <c r="H278" s="95"/>
      <c r="I278" s="77"/>
    </row>
    <row r="279" spans="2:9" ht="13.5" customHeight="1" x14ac:dyDescent="0.3">
      <c r="B279" s="23"/>
      <c r="C279" s="23"/>
      <c r="D279" s="9"/>
      <c r="E279" s="114">
        <v>4</v>
      </c>
      <c r="F279" s="114">
        <v>1</v>
      </c>
      <c r="G279" s="78">
        <f>E279*F279</f>
        <v>4</v>
      </c>
      <c r="H279" s="114">
        <v>23.32</v>
      </c>
      <c r="I279" s="78">
        <f>G279*H279</f>
        <v>93.28</v>
      </c>
    </row>
    <row r="280" spans="2:9" ht="13.5" customHeight="1" x14ac:dyDescent="0.3">
      <c r="B280" s="23"/>
      <c r="C280" s="23"/>
      <c r="D280" s="8"/>
      <c r="E280" s="95"/>
      <c r="F280" s="95"/>
      <c r="G280" s="77"/>
      <c r="H280" s="95"/>
      <c r="I280" s="77"/>
    </row>
    <row r="281" spans="2:9" ht="13.5" customHeight="1" x14ac:dyDescent="0.3">
      <c r="B281" s="23" t="s">
        <v>193</v>
      </c>
      <c r="C281" s="23" t="s">
        <v>16</v>
      </c>
      <c r="D281" s="9" t="s">
        <v>36</v>
      </c>
      <c r="E281" s="95"/>
      <c r="F281" s="95"/>
      <c r="G281" s="77"/>
      <c r="H281" s="95"/>
      <c r="I281" s="77"/>
    </row>
    <row r="282" spans="2:9" ht="25.5" x14ac:dyDescent="0.3">
      <c r="B282" s="23"/>
      <c r="C282" s="23"/>
      <c r="D282" s="8" t="s">
        <v>208</v>
      </c>
      <c r="E282" s="95"/>
      <c r="F282" s="95"/>
      <c r="G282" s="77"/>
      <c r="H282" s="95"/>
      <c r="I282" s="77"/>
    </row>
    <row r="283" spans="2:9" ht="13.5" customHeight="1" x14ac:dyDescent="0.3">
      <c r="B283" s="23"/>
      <c r="C283" s="23"/>
      <c r="D283" s="8"/>
      <c r="E283" s="114">
        <v>1</v>
      </c>
      <c r="F283" s="114">
        <v>1</v>
      </c>
      <c r="G283" s="78">
        <f>E283*F283</f>
        <v>1</v>
      </c>
      <c r="H283" s="114">
        <v>69.599999999999994</v>
      </c>
      <c r="I283" s="78">
        <f>G283*H283</f>
        <v>69.599999999999994</v>
      </c>
    </row>
    <row r="284" spans="2:9" ht="13.5" customHeight="1" x14ac:dyDescent="0.3">
      <c r="B284" s="23"/>
      <c r="C284" s="23"/>
      <c r="D284" s="8"/>
      <c r="E284" s="95"/>
      <c r="F284" s="95"/>
      <c r="G284" s="77"/>
      <c r="H284" s="95"/>
      <c r="I284" s="77"/>
    </row>
    <row r="285" spans="2:9" ht="13.5" customHeight="1" x14ac:dyDescent="0.3">
      <c r="B285" s="23" t="s">
        <v>194</v>
      </c>
      <c r="C285" s="23" t="s">
        <v>16</v>
      </c>
      <c r="D285" s="9" t="s">
        <v>42</v>
      </c>
      <c r="E285" s="95"/>
      <c r="F285" s="95"/>
      <c r="G285" s="77"/>
      <c r="H285" s="95"/>
      <c r="I285" s="77"/>
    </row>
    <row r="286" spans="2:9" ht="28.5" customHeight="1" x14ac:dyDescent="0.3">
      <c r="B286" s="23"/>
      <c r="C286" s="23"/>
      <c r="D286" s="8" t="s">
        <v>209</v>
      </c>
      <c r="E286" s="95"/>
      <c r="F286" s="95"/>
      <c r="G286" s="77"/>
      <c r="H286" s="95"/>
      <c r="I286" s="77"/>
    </row>
    <row r="287" spans="2:9" ht="13.5" customHeight="1" x14ac:dyDescent="0.3">
      <c r="B287" s="23"/>
      <c r="C287" s="23"/>
      <c r="D287" s="9"/>
      <c r="E287" s="114">
        <v>1</v>
      </c>
      <c r="F287" s="114">
        <v>1</v>
      </c>
      <c r="G287" s="78">
        <f>E287*F287</f>
        <v>1</v>
      </c>
      <c r="H287" s="114">
        <v>48.92</v>
      </c>
      <c r="I287" s="78">
        <f>G287*H287</f>
        <v>48.92</v>
      </c>
    </row>
    <row r="288" spans="2:9" ht="13.5" customHeight="1" x14ac:dyDescent="0.3">
      <c r="B288" s="23"/>
      <c r="C288" s="23"/>
      <c r="D288" s="9"/>
      <c r="E288" s="132"/>
      <c r="F288" s="132"/>
      <c r="G288" s="130"/>
      <c r="H288" s="131"/>
      <c r="I288" s="130"/>
    </row>
    <row r="289" spans="2:9" ht="13.5" customHeight="1" x14ac:dyDescent="0.3">
      <c r="B289" s="23" t="s">
        <v>194</v>
      </c>
      <c r="C289" s="23" t="s">
        <v>16</v>
      </c>
      <c r="D289" s="9" t="s">
        <v>103</v>
      </c>
      <c r="E289" s="95"/>
      <c r="F289" s="95"/>
      <c r="G289" s="77"/>
      <c r="H289" s="95"/>
      <c r="I289" s="77"/>
    </row>
    <row r="290" spans="2:9" x14ac:dyDescent="0.3">
      <c r="B290" s="23"/>
      <c r="C290" s="23"/>
      <c r="D290" s="10"/>
      <c r="E290" s="95"/>
      <c r="F290" s="95"/>
      <c r="G290" s="77"/>
      <c r="H290" s="95"/>
      <c r="I290" s="77"/>
    </row>
    <row r="291" spans="2:9" ht="13.5" customHeight="1" x14ac:dyDescent="0.3">
      <c r="B291" s="23"/>
      <c r="C291" s="23"/>
      <c r="D291" s="9"/>
      <c r="E291" s="114">
        <v>1</v>
      </c>
      <c r="F291" s="114">
        <v>1</v>
      </c>
      <c r="G291" s="78">
        <f>E291*F291</f>
        <v>1</v>
      </c>
      <c r="H291" s="114">
        <v>180</v>
      </c>
      <c r="I291" s="78">
        <f>G291*H291</f>
        <v>180</v>
      </c>
    </row>
    <row r="292" spans="2:9" ht="13.5" customHeight="1" x14ac:dyDescent="0.3">
      <c r="B292" s="23"/>
      <c r="C292" s="23"/>
      <c r="D292" s="9"/>
      <c r="E292" s="132"/>
      <c r="F292" s="132"/>
      <c r="G292" s="130"/>
      <c r="H292" s="131"/>
      <c r="I292" s="130"/>
    </row>
    <row r="293" spans="2:9" ht="13.5" customHeight="1" x14ac:dyDescent="0.3">
      <c r="B293" s="23" t="s">
        <v>194</v>
      </c>
      <c r="C293" s="23" t="s">
        <v>16</v>
      </c>
      <c r="D293" s="9" t="s">
        <v>210</v>
      </c>
      <c r="E293" s="95"/>
      <c r="F293" s="95"/>
      <c r="G293" s="77"/>
      <c r="H293" s="95"/>
      <c r="I293" s="77"/>
    </row>
    <row r="294" spans="2:9" x14ac:dyDescent="0.3">
      <c r="B294" s="23"/>
      <c r="C294" s="23"/>
      <c r="D294" s="8"/>
      <c r="E294" s="95"/>
      <c r="F294" s="95"/>
      <c r="G294" s="77"/>
      <c r="H294" s="95"/>
      <c r="I294" s="77"/>
    </row>
    <row r="295" spans="2:9" ht="13.5" customHeight="1" x14ac:dyDescent="0.3">
      <c r="B295" s="23"/>
      <c r="C295" s="23"/>
      <c r="D295" s="9"/>
      <c r="E295" s="114">
        <v>2</v>
      </c>
      <c r="F295" s="114">
        <v>1</v>
      </c>
      <c r="G295" s="78">
        <f>E295*F295</f>
        <v>2</v>
      </c>
      <c r="H295" s="114">
        <v>44.64</v>
      </c>
      <c r="I295" s="78">
        <f>G295*H295</f>
        <v>89.28</v>
      </c>
    </row>
    <row r="296" spans="2:9" ht="13.5" customHeight="1" x14ac:dyDescent="0.3">
      <c r="B296" s="23"/>
      <c r="C296" s="23"/>
      <c r="D296" s="9"/>
      <c r="E296" s="132"/>
      <c r="F296" s="132"/>
      <c r="G296" s="130"/>
      <c r="H296" s="131"/>
      <c r="I296" s="130"/>
    </row>
    <row r="297" spans="2:9" ht="13.5" customHeight="1" x14ac:dyDescent="0.3">
      <c r="B297" s="23" t="s">
        <v>194</v>
      </c>
      <c r="C297" s="23" t="s">
        <v>16</v>
      </c>
      <c r="D297" s="9" t="s">
        <v>211</v>
      </c>
      <c r="E297" s="95"/>
      <c r="F297" s="95"/>
      <c r="G297" s="77"/>
      <c r="H297" s="95"/>
      <c r="I297" s="77"/>
    </row>
    <row r="298" spans="2:9" ht="13.5" customHeight="1" x14ac:dyDescent="0.3">
      <c r="B298" s="23"/>
      <c r="C298" s="23"/>
      <c r="D298" s="9"/>
      <c r="E298" s="95"/>
      <c r="F298" s="95"/>
      <c r="G298" s="77"/>
      <c r="H298" s="95"/>
      <c r="I298" s="77"/>
    </row>
    <row r="299" spans="2:9" ht="13.5" customHeight="1" x14ac:dyDescent="0.3">
      <c r="B299" s="23"/>
      <c r="C299" s="23"/>
      <c r="D299" s="8"/>
      <c r="E299" s="95"/>
      <c r="F299" s="95"/>
      <c r="G299" s="77"/>
      <c r="H299" s="95"/>
      <c r="I299" s="77"/>
    </row>
    <row r="300" spans="2:9" ht="13.5" customHeight="1" x14ac:dyDescent="0.3">
      <c r="B300" s="23"/>
      <c r="C300" s="23"/>
      <c r="D300" s="9"/>
      <c r="E300" s="114">
        <v>1</v>
      </c>
      <c r="F300" s="114">
        <v>1</v>
      </c>
      <c r="G300" s="78">
        <f>E300*F300</f>
        <v>1</v>
      </c>
      <c r="H300" s="114">
        <v>121.87</v>
      </c>
      <c r="I300" s="78">
        <f>G300*H300</f>
        <v>121.87</v>
      </c>
    </row>
    <row r="301" spans="2:9" ht="13.5" customHeight="1" x14ac:dyDescent="0.3">
      <c r="B301" s="23"/>
      <c r="C301" s="23"/>
      <c r="D301" s="9"/>
      <c r="E301" s="132"/>
      <c r="F301" s="132"/>
      <c r="G301" s="130"/>
      <c r="H301" s="132"/>
      <c r="I301" s="130"/>
    </row>
    <row r="302" spans="2:9" ht="13.5" customHeight="1" x14ac:dyDescent="0.3">
      <c r="B302" s="23" t="s">
        <v>194</v>
      </c>
      <c r="C302" s="23" t="s">
        <v>16</v>
      </c>
      <c r="D302" s="9" t="s">
        <v>223</v>
      </c>
      <c r="E302" s="95"/>
      <c r="F302" s="95"/>
      <c r="G302" s="77"/>
      <c r="H302" s="95"/>
      <c r="I302" s="77"/>
    </row>
    <row r="303" spans="2:9" x14ac:dyDescent="0.3">
      <c r="B303" s="23"/>
      <c r="C303" s="23"/>
      <c r="D303" s="8"/>
      <c r="E303" s="95"/>
      <c r="F303" s="95"/>
      <c r="G303" s="77"/>
      <c r="H303" s="95"/>
      <c r="I303" s="77"/>
    </row>
    <row r="304" spans="2:9" ht="13.5" customHeight="1" x14ac:dyDescent="0.3">
      <c r="B304" s="23"/>
      <c r="C304" s="23"/>
      <c r="D304" s="7"/>
      <c r="E304" s="114">
        <v>2</v>
      </c>
      <c r="F304" s="114">
        <v>1</v>
      </c>
      <c r="G304" s="78">
        <f>E304*F304</f>
        <v>2</v>
      </c>
      <c r="H304" s="114">
        <v>201.41</v>
      </c>
      <c r="I304" s="78">
        <f>G304*H304</f>
        <v>402.82</v>
      </c>
    </row>
    <row r="305" spans="2:9" ht="13.5" customHeight="1" x14ac:dyDescent="0.3">
      <c r="B305" s="23"/>
      <c r="C305" s="23"/>
      <c r="D305" s="9"/>
      <c r="E305" s="132"/>
      <c r="F305" s="132"/>
      <c r="G305" s="130"/>
      <c r="H305" s="131"/>
      <c r="I305" s="130"/>
    </row>
    <row r="306" spans="2:9" ht="13.5" customHeight="1" x14ac:dyDescent="0.3">
      <c r="B306" s="22" t="s">
        <v>195</v>
      </c>
      <c r="C306" s="22" t="s">
        <v>16</v>
      </c>
      <c r="D306" s="28" t="s">
        <v>213</v>
      </c>
      <c r="E306" s="112"/>
      <c r="F306" s="112"/>
      <c r="G306" s="80"/>
      <c r="H306" s="112"/>
      <c r="I306" s="80"/>
    </row>
    <row r="307" spans="2:9" x14ac:dyDescent="0.3">
      <c r="B307" s="22"/>
      <c r="C307" s="22"/>
      <c r="D307" s="10" t="s">
        <v>212</v>
      </c>
      <c r="E307" s="112"/>
      <c r="F307" s="112"/>
      <c r="G307" s="80"/>
      <c r="H307" s="112"/>
      <c r="I307" s="80"/>
    </row>
    <row r="308" spans="2:9" ht="13.5" customHeight="1" x14ac:dyDescent="0.3">
      <c r="B308" s="54"/>
      <c r="C308" s="54"/>
      <c r="D308" s="61"/>
      <c r="E308" s="114">
        <v>1</v>
      </c>
      <c r="F308" s="114">
        <v>1</v>
      </c>
      <c r="G308" s="78">
        <f>E308*F308</f>
        <v>1</v>
      </c>
      <c r="H308" s="114">
        <v>6.33</v>
      </c>
      <c r="I308" s="78">
        <f>G308*H308</f>
        <v>6.33</v>
      </c>
    </row>
    <row r="309" spans="2:9" ht="13.5" customHeight="1" thickBot="1" x14ac:dyDescent="0.35">
      <c r="E309" s="117"/>
      <c r="F309" s="117"/>
      <c r="G309" s="118"/>
      <c r="H309" s="74" t="s">
        <v>69</v>
      </c>
      <c r="I309" s="74">
        <f>SUM(I265:I308)</f>
        <v>1340.1899999999998</v>
      </c>
    </row>
    <row r="310" spans="2:9" ht="13.5" customHeight="1" x14ac:dyDescent="0.3"/>
    <row r="311" spans="2:9" x14ac:dyDescent="0.3">
      <c r="B311" s="15" t="s">
        <v>98</v>
      </c>
      <c r="C311" s="127" t="s">
        <v>86</v>
      </c>
      <c r="D311" s="127"/>
      <c r="E311" s="125"/>
      <c r="F311" s="125"/>
      <c r="G311" s="125"/>
      <c r="H311" s="125"/>
      <c r="I311" s="125"/>
    </row>
    <row r="312" spans="2:9" ht="38.25" x14ac:dyDescent="0.3">
      <c r="B312" s="126" t="s">
        <v>2</v>
      </c>
      <c r="C312" s="126" t="s">
        <v>3</v>
      </c>
      <c r="D312" s="20" t="s">
        <v>4</v>
      </c>
      <c r="E312" s="33" t="s">
        <v>20</v>
      </c>
      <c r="F312" s="33"/>
      <c r="G312" s="34"/>
      <c r="H312" s="33" t="s">
        <v>5</v>
      </c>
      <c r="I312" s="34" t="s">
        <v>12</v>
      </c>
    </row>
    <row r="313" spans="2:9" ht="12.75" customHeight="1" x14ac:dyDescent="0.3">
      <c r="B313" s="23"/>
      <c r="C313" s="23"/>
      <c r="D313" s="8"/>
      <c r="E313" s="95"/>
      <c r="F313" s="95"/>
      <c r="G313" s="77"/>
      <c r="H313" s="95"/>
      <c r="I313" s="77"/>
    </row>
    <row r="314" spans="2:9" ht="12.75" customHeight="1" x14ac:dyDescent="0.3">
      <c r="B314" s="23" t="s">
        <v>196</v>
      </c>
      <c r="C314" s="23" t="s">
        <v>16</v>
      </c>
      <c r="D314" s="9" t="s">
        <v>105</v>
      </c>
      <c r="E314" s="95"/>
      <c r="F314" s="95"/>
      <c r="G314" s="77"/>
      <c r="H314" s="95"/>
      <c r="I314" s="77"/>
    </row>
    <row r="315" spans="2:9" ht="27" customHeight="1" x14ac:dyDescent="0.3">
      <c r="B315" s="23"/>
      <c r="C315" s="23"/>
      <c r="D315" s="8" t="s">
        <v>215</v>
      </c>
      <c r="E315" s="95"/>
      <c r="F315" s="95"/>
      <c r="G315" s="77"/>
      <c r="H315" s="95"/>
      <c r="I315" s="77"/>
    </row>
    <row r="316" spans="2:9" ht="12.75" customHeight="1" x14ac:dyDescent="0.3">
      <c r="B316" s="23"/>
      <c r="C316" s="23"/>
      <c r="D316" s="9"/>
      <c r="E316" s="114">
        <v>11.9</v>
      </c>
      <c r="F316" s="114">
        <v>1</v>
      </c>
      <c r="G316" s="78">
        <f>E316*F316</f>
        <v>11.9</v>
      </c>
      <c r="H316" s="114">
        <v>6.15</v>
      </c>
      <c r="I316" s="78">
        <f>G316*H316</f>
        <v>73.185000000000002</v>
      </c>
    </row>
    <row r="317" spans="2:9" ht="12.75" customHeight="1" x14ac:dyDescent="0.3">
      <c r="B317" s="23"/>
      <c r="C317" s="23"/>
      <c r="D317" s="8"/>
      <c r="E317" s="95"/>
      <c r="F317" s="95"/>
      <c r="G317" s="77"/>
      <c r="H317" s="95"/>
      <c r="I317" s="77"/>
    </row>
    <row r="318" spans="2:9" ht="12.75" customHeight="1" x14ac:dyDescent="0.3">
      <c r="B318" s="23" t="s">
        <v>196</v>
      </c>
      <c r="C318" s="23" t="s">
        <v>16</v>
      </c>
      <c r="D318" s="9" t="s">
        <v>106</v>
      </c>
      <c r="E318" s="95"/>
      <c r="F318" s="95"/>
      <c r="G318" s="77"/>
      <c r="H318" s="95"/>
      <c r="I318" s="77"/>
    </row>
    <row r="319" spans="2:9" ht="33.75" customHeight="1" x14ac:dyDescent="0.3">
      <c r="B319" s="23"/>
      <c r="C319" s="23"/>
      <c r="D319" s="8" t="s">
        <v>214</v>
      </c>
      <c r="E319" s="95"/>
      <c r="F319" s="95"/>
      <c r="G319" s="77"/>
      <c r="H319" s="95"/>
      <c r="I319" s="77"/>
    </row>
    <row r="320" spans="2:9" ht="12.75" customHeight="1" x14ac:dyDescent="0.3">
      <c r="B320" s="23"/>
      <c r="C320" s="23"/>
      <c r="D320" s="9"/>
      <c r="E320" s="114">
        <v>4.32</v>
      </c>
      <c r="F320" s="114">
        <v>2.2000000000000002</v>
      </c>
      <c r="G320" s="78">
        <f>E320*F320</f>
        <v>9.5040000000000013</v>
      </c>
      <c r="H320" s="114">
        <v>6.15</v>
      </c>
      <c r="I320" s="78">
        <f>G320*H320</f>
        <v>58.449600000000011</v>
      </c>
    </row>
    <row r="321" spans="3:9" ht="12.75" customHeight="1" thickBot="1" x14ac:dyDescent="0.35">
      <c r="E321" s="117"/>
      <c r="F321" s="117"/>
      <c r="G321" s="118"/>
      <c r="H321" s="74" t="s">
        <v>69</v>
      </c>
      <c r="I321" s="74">
        <f>SUM(I313:I320)</f>
        <v>131.63460000000001</v>
      </c>
    </row>
    <row r="322" spans="3:9" x14ac:dyDescent="0.3">
      <c r="D322" s="12"/>
    </row>
    <row r="324" spans="3:9" x14ac:dyDescent="0.3">
      <c r="C324" s="119" t="s">
        <v>226</v>
      </c>
      <c r="D324" s="120"/>
      <c r="E324" s="120"/>
      <c r="F324" s="120"/>
      <c r="G324" s="120"/>
      <c r="H324" s="120"/>
      <c r="I324" s="120"/>
    </row>
    <row r="325" spans="3:9" x14ac:dyDescent="0.3">
      <c r="C325" s="121" t="s">
        <v>227</v>
      </c>
      <c r="D325" s="121"/>
      <c r="E325" s="121"/>
      <c r="F325" s="121"/>
      <c r="G325" s="121"/>
      <c r="H325" s="121"/>
      <c r="I325" s="121"/>
    </row>
    <row r="326" spans="3:9" x14ac:dyDescent="0.3">
      <c r="C326" s="122" t="s">
        <v>6</v>
      </c>
      <c r="D326" s="123" t="s">
        <v>0</v>
      </c>
      <c r="E326" s="123"/>
      <c r="F326" s="123"/>
      <c r="G326" s="123"/>
      <c r="H326" s="123"/>
      <c r="I326" s="124">
        <f>I66</f>
        <v>2750.0371600000003</v>
      </c>
    </row>
    <row r="327" spans="3:9" x14ac:dyDescent="0.3">
      <c r="C327" s="122" t="s">
        <v>7</v>
      </c>
      <c r="D327" s="123" t="s">
        <v>94</v>
      </c>
      <c r="E327" s="123"/>
      <c r="F327" s="123"/>
      <c r="G327" s="123"/>
      <c r="H327" s="123"/>
      <c r="I327" s="124">
        <f>I98</f>
        <v>1009.7943400000001</v>
      </c>
    </row>
    <row r="328" spans="3:9" x14ac:dyDescent="0.3">
      <c r="C328" s="122" t="s">
        <v>8</v>
      </c>
      <c r="D328" s="123" t="s">
        <v>93</v>
      </c>
      <c r="E328" s="123"/>
      <c r="F328" s="123"/>
      <c r="G328" s="123"/>
      <c r="H328" s="123"/>
      <c r="I328" s="124">
        <f>I127</f>
        <v>4137.9427399999995</v>
      </c>
    </row>
    <row r="329" spans="3:9" x14ac:dyDescent="0.3">
      <c r="C329" s="122" t="s">
        <v>9</v>
      </c>
      <c r="D329" s="123" t="s">
        <v>96</v>
      </c>
      <c r="E329" s="123"/>
      <c r="F329" s="123"/>
      <c r="G329" s="123"/>
      <c r="H329" s="123"/>
      <c r="I329" s="124">
        <f>I155</f>
        <v>665.04</v>
      </c>
    </row>
    <row r="330" spans="3:9" x14ac:dyDescent="0.3">
      <c r="C330" s="122" t="s">
        <v>10</v>
      </c>
      <c r="D330" s="123" t="s">
        <v>29</v>
      </c>
      <c r="E330" s="123"/>
      <c r="F330" s="123"/>
      <c r="G330" s="123"/>
      <c r="H330" s="123"/>
      <c r="I330" s="124">
        <f>I181</f>
        <v>921.35</v>
      </c>
    </row>
    <row r="331" spans="3:9" x14ac:dyDescent="0.3">
      <c r="C331" s="122" t="s">
        <v>11</v>
      </c>
      <c r="D331" s="123" t="s">
        <v>1</v>
      </c>
      <c r="E331" s="123"/>
      <c r="F331" s="123"/>
      <c r="G331" s="123"/>
      <c r="H331" s="123"/>
      <c r="I331" s="124">
        <f>I234</f>
        <v>2338.5468000000001</v>
      </c>
    </row>
    <row r="332" spans="3:9" x14ac:dyDescent="0.3">
      <c r="C332" s="122" t="s">
        <v>31</v>
      </c>
      <c r="D332" s="123" t="s">
        <v>30</v>
      </c>
      <c r="E332" s="123"/>
      <c r="F332" s="123"/>
      <c r="G332" s="123"/>
      <c r="H332" s="123"/>
      <c r="I332" s="124">
        <f>I261</f>
        <v>1332.6399999999999</v>
      </c>
    </row>
    <row r="333" spans="3:9" x14ac:dyDescent="0.3">
      <c r="C333" s="122" t="s">
        <v>97</v>
      </c>
      <c r="D333" s="123" t="str">
        <f>C263</f>
        <v>ACCESSORIS</v>
      </c>
      <c r="E333" s="123"/>
      <c r="F333" s="123"/>
      <c r="G333" s="123"/>
      <c r="H333" s="123"/>
      <c r="I333" s="124">
        <f>I309</f>
        <v>1340.1899999999998</v>
      </c>
    </row>
    <row r="334" spans="3:9" x14ac:dyDescent="0.3">
      <c r="C334" s="122" t="s">
        <v>98</v>
      </c>
      <c r="D334" s="123" t="str">
        <f>C311</f>
        <v>PINTURA</v>
      </c>
      <c r="E334" s="123"/>
      <c r="F334" s="123"/>
      <c r="G334" s="123"/>
      <c r="H334" s="123"/>
      <c r="I334" s="124">
        <f>I321</f>
        <v>131.63460000000001</v>
      </c>
    </row>
    <row r="335" spans="3:9" x14ac:dyDescent="0.3">
      <c r="C335"/>
      <c r="D335"/>
      <c r="E335" s="169"/>
      <c r="F335" s="169"/>
      <c r="G335" s="169"/>
      <c r="H335" s="169"/>
      <c r="I335" s="169"/>
    </row>
    <row r="336" spans="3:9" ht="17.25" thickBot="1" x14ac:dyDescent="0.35">
      <c r="C336"/>
      <c r="D336" s="1" t="s">
        <v>228</v>
      </c>
      <c r="E336" s="117"/>
      <c r="F336" s="117"/>
      <c r="G336" s="118"/>
      <c r="H336" s="74"/>
      <c r="I336" s="170">
        <f>SUM(I326:I335)</f>
        <v>14627.175639999999</v>
      </c>
    </row>
    <row r="337" spans="4:9" x14ac:dyDescent="0.3">
      <c r="E337" s="171">
        <v>0.06</v>
      </c>
      <c r="I337" s="124">
        <f>I336*E337</f>
        <v>877.63053839999998</v>
      </c>
    </row>
    <row r="338" spans="4:9" x14ac:dyDescent="0.3">
      <c r="E338" s="171">
        <v>0.13</v>
      </c>
      <c r="I338" s="124">
        <f>I336*E338</f>
        <v>1901.5328331999999</v>
      </c>
    </row>
    <row r="339" spans="4:9" ht="17.25" thickBot="1" x14ac:dyDescent="0.35">
      <c r="D339" s="1" t="s">
        <v>268</v>
      </c>
      <c r="E339" s="117"/>
      <c r="F339" s="117"/>
      <c r="G339" s="118"/>
      <c r="H339" s="74"/>
      <c r="I339" s="170">
        <f>SUM(I336:I338)</f>
        <v>17406.339011600001</v>
      </c>
    </row>
  </sheetData>
  <mergeCells count="10">
    <mergeCell ref="C183:D183"/>
    <mergeCell ref="C236:D236"/>
    <mergeCell ref="C263:D263"/>
    <mergeCell ref="C311:D311"/>
    <mergeCell ref="C1:D1"/>
    <mergeCell ref="E2:F2"/>
    <mergeCell ref="C69:D69"/>
    <mergeCell ref="C101:D101"/>
    <mergeCell ref="C130:D130"/>
    <mergeCell ref="C158:D158"/>
  </mergeCells>
  <pageMargins left="0.7" right="0.7" top="0.75" bottom="0.75" header="0.3" footer="0.3"/>
  <pageSetup paperSize="9" scale="70" orientation="portrait" r:id="rId1"/>
  <rowBreaks count="8" manualBreakCount="8">
    <brk id="68" max="8" man="1"/>
    <brk id="100" max="8" man="1"/>
    <brk id="129" max="8" man="1"/>
    <brk id="157" max="8" man="1"/>
    <brk id="182" max="8" man="1"/>
    <brk id="235" max="8" man="1"/>
    <brk id="262" max="8" man="1"/>
    <brk id="310" max="8" man="1"/>
  </rowBreaks>
  <colBreaks count="1" manualBreakCount="1">
    <brk id="1" max="322"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00C27-9F4A-4C82-B7B0-4EBBD2E6E334}">
  <sheetPr>
    <pageSetUpPr fitToPage="1"/>
  </sheetPr>
  <dimension ref="A1:K335"/>
  <sheetViews>
    <sheetView topLeftCell="A315" zoomScaleNormal="100" workbookViewId="0">
      <selection activeCell="H341" sqref="H341"/>
    </sheetView>
  </sheetViews>
  <sheetFormatPr baseColWidth="10" defaultRowHeight="16.5" x14ac:dyDescent="0.3"/>
  <cols>
    <col min="1" max="1" width="5.5703125" style="62" customWidth="1"/>
    <col min="2" max="2" width="3.7109375" style="62" bestFit="1" customWidth="1"/>
    <col min="3" max="3" width="70.7109375" style="2" customWidth="1"/>
    <col min="4" max="4" width="6" style="2" bestFit="1" customWidth="1"/>
    <col min="5" max="5" width="5.7109375" style="2" customWidth="1"/>
    <col min="6" max="6" width="5.7109375" style="63" customWidth="1"/>
    <col min="7" max="7" width="8.7109375" style="2" customWidth="1"/>
    <col min="8" max="8" width="8.7109375" style="63" customWidth="1"/>
    <col min="9" max="16384" width="11.42578125" style="2"/>
  </cols>
  <sheetData>
    <row r="1" spans="1:8" s="17" customFormat="1" ht="18" customHeight="1" x14ac:dyDescent="0.25">
      <c r="A1" s="15" t="s">
        <v>6</v>
      </c>
      <c r="B1" s="129" t="s">
        <v>0</v>
      </c>
      <c r="C1" s="129"/>
      <c r="D1" s="125"/>
      <c r="E1" s="125"/>
      <c r="F1" s="125"/>
      <c r="G1" s="125"/>
      <c r="H1" s="125"/>
    </row>
    <row r="2" spans="1:8" s="8" customFormat="1" ht="38.25" customHeight="1" x14ac:dyDescent="0.25">
      <c r="A2" s="126" t="s">
        <v>2</v>
      </c>
      <c r="B2" s="126" t="s">
        <v>3</v>
      </c>
      <c r="C2" s="20" t="s">
        <v>4</v>
      </c>
      <c r="D2" s="128" t="s">
        <v>20</v>
      </c>
      <c r="E2" s="128"/>
      <c r="F2" s="21" t="s">
        <v>69</v>
      </c>
      <c r="G2" s="126" t="s">
        <v>5</v>
      </c>
      <c r="H2" s="21" t="s">
        <v>12</v>
      </c>
    </row>
    <row r="3" spans="1:8" s="8" customFormat="1" ht="12.75" x14ac:dyDescent="0.25">
      <c r="A3" s="22" t="s">
        <v>13</v>
      </c>
      <c r="B3" s="23" t="s">
        <v>23</v>
      </c>
      <c r="C3" s="9" t="s">
        <v>56</v>
      </c>
      <c r="D3" s="132"/>
      <c r="E3" s="132"/>
      <c r="F3" s="130"/>
      <c r="G3" s="132"/>
      <c r="H3" s="130"/>
    </row>
    <row r="4" spans="1:8" s="8" customFormat="1" ht="105.75" customHeight="1" x14ac:dyDescent="0.25">
      <c r="A4" s="22"/>
      <c r="B4" s="23"/>
      <c r="C4" s="3" t="s">
        <v>57</v>
      </c>
      <c r="D4" s="95"/>
      <c r="E4" s="95"/>
      <c r="F4" s="77"/>
      <c r="G4" s="95"/>
      <c r="H4" s="77"/>
    </row>
    <row r="5" spans="1:8" s="8" customFormat="1" ht="12.75" x14ac:dyDescent="0.25">
      <c r="A5" s="22"/>
      <c r="B5" s="23"/>
      <c r="D5" s="84">
        <v>18.760000000000002</v>
      </c>
      <c r="E5" s="84">
        <v>1</v>
      </c>
      <c r="F5" s="75">
        <f>D5*E5</f>
        <v>18.760000000000002</v>
      </c>
      <c r="G5" s="84">
        <f>125/5</f>
        <v>25</v>
      </c>
      <c r="H5" s="75">
        <f>F5*G5</f>
        <v>469.00000000000006</v>
      </c>
    </row>
    <row r="6" spans="1:8" s="8" customFormat="1" ht="12.75" x14ac:dyDescent="0.25">
      <c r="A6" s="10"/>
      <c r="B6" s="23"/>
      <c r="D6" s="95"/>
      <c r="E6" s="95"/>
      <c r="F6" s="77"/>
      <c r="G6" s="95"/>
      <c r="H6" s="77"/>
    </row>
    <row r="7" spans="1:8" s="8" customFormat="1" ht="12.75" x14ac:dyDescent="0.25">
      <c r="A7" s="22" t="s">
        <v>15</v>
      </c>
      <c r="B7" s="23" t="s">
        <v>16</v>
      </c>
      <c r="C7" s="28" t="s">
        <v>58</v>
      </c>
      <c r="D7" s="132"/>
      <c r="E7" s="132"/>
      <c r="F7" s="130"/>
      <c r="G7" s="132"/>
      <c r="H7" s="130"/>
    </row>
    <row r="8" spans="1:8" s="8" customFormat="1" ht="25.5" x14ac:dyDescent="0.25">
      <c r="A8" s="22"/>
      <c r="B8" s="23"/>
      <c r="C8" s="8" t="s">
        <v>62</v>
      </c>
      <c r="D8" s="95"/>
      <c r="E8" s="95"/>
      <c r="F8" s="77"/>
      <c r="G8" s="95"/>
      <c r="H8" s="77"/>
    </row>
    <row r="9" spans="1:8" s="8" customFormat="1" ht="12.75" x14ac:dyDescent="0.25">
      <c r="A9" s="22"/>
      <c r="B9" s="23"/>
      <c r="D9" s="84">
        <v>3</v>
      </c>
      <c r="E9" s="84">
        <v>1</v>
      </c>
      <c r="F9" s="75">
        <f>D9*E9</f>
        <v>3</v>
      </c>
      <c r="G9" s="84">
        <v>188.37</v>
      </c>
      <c r="H9" s="75">
        <f>F9*G9</f>
        <v>565.11</v>
      </c>
    </row>
    <row r="10" spans="1:8" s="8" customFormat="1" ht="12.75" x14ac:dyDescent="0.25">
      <c r="A10" s="10"/>
      <c r="B10" s="23"/>
      <c r="D10" s="95"/>
      <c r="E10" s="95"/>
      <c r="F10" s="77"/>
      <c r="G10" s="95"/>
      <c r="H10" s="77"/>
    </row>
    <row r="11" spans="1:8" s="7" customFormat="1" ht="12.75" x14ac:dyDescent="0.25">
      <c r="B11" s="30"/>
      <c r="D11" s="167"/>
      <c r="E11" s="167"/>
      <c r="F11" s="166"/>
      <c r="G11" s="167"/>
      <c r="H11" s="166"/>
    </row>
    <row r="12" spans="1:8" s="8" customFormat="1" ht="12.75" x14ac:dyDescent="0.25">
      <c r="A12" s="22" t="s">
        <v>17</v>
      </c>
      <c r="B12" s="23" t="s">
        <v>23</v>
      </c>
      <c r="C12" s="9" t="s">
        <v>14</v>
      </c>
      <c r="D12" s="132"/>
      <c r="E12" s="132"/>
      <c r="F12" s="130"/>
      <c r="G12" s="132"/>
      <c r="H12" s="130"/>
    </row>
    <row r="13" spans="1:8" s="8" customFormat="1" ht="63.75" x14ac:dyDescent="0.25">
      <c r="A13" s="22"/>
      <c r="B13" s="23"/>
      <c r="C13" s="8" t="s">
        <v>113</v>
      </c>
      <c r="D13" s="132"/>
      <c r="E13" s="132"/>
      <c r="F13" s="130"/>
      <c r="G13" s="132"/>
      <c r="H13" s="130"/>
    </row>
    <row r="14" spans="1:8" s="8" customFormat="1" ht="12.75" x14ac:dyDescent="0.25">
      <c r="A14" s="22"/>
      <c r="B14" s="23"/>
      <c r="D14" s="84">
        <v>18.760000000000002</v>
      </c>
      <c r="E14" s="84">
        <v>1</v>
      </c>
      <c r="F14" s="75">
        <f>D14*E14</f>
        <v>18.760000000000002</v>
      </c>
      <c r="G14" s="84">
        <f>75/5</f>
        <v>15</v>
      </c>
      <c r="H14" s="75">
        <f>F14*G14</f>
        <v>281.40000000000003</v>
      </c>
    </row>
    <row r="15" spans="1:8" s="8" customFormat="1" ht="12.75" x14ac:dyDescent="0.25">
      <c r="A15" s="22"/>
      <c r="B15" s="23"/>
      <c r="D15" s="95"/>
      <c r="E15" s="95"/>
      <c r="F15" s="77"/>
      <c r="G15" s="95"/>
      <c r="H15" s="77"/>
    </row>
    <row r="16" spans="1:8" s="8" customFormat="1" ht="12.75" x14ac:dyDescent="0.25">
      <c r="A16" s="22" t="s">
        <v>19</v>
      </c>
      <c r="B16" s="23" t="s">
        <v>23</v>
      </c>
      <c r="C16" s="9" t="s">
        <v>224</v>
      </c>
      <c r="D16" s="132"/>
      <c r="E16" s="132"/>
      <c r="F16" s="130"/>
      <c r="G16" s="132"/>
      <c r="H16" s="130"/>
    </row>
    <row r="17" spans="1:8" s="8" customFormat="1" ht="51" x14ac:dyDescent="0.25">
      <c r="A17" s="22"/>
      <c r="B17" s="23"/>
      <c r="C17" s="8" t="s">
        <v>63</v>
      </c>
      <c r="D17" s="95"/>
      <c r="E17" s="95"/>
      <c r="F17" s="77"/>
      <c r="G17" s="95"/>
      <c r="H17" s="77"/>
    </row>
    <row r="18" spans="1:8" s="8" customFormat="1" ht="12.75" x14ac:dyDescent="0.25">
      <c r="A18" s="22"/>
      <c r="B18" s="23"/>
      <c r="D18" s="84">
        <v>18.760000000000002</v>
      </c>
      <c r="E18" s="84">
        <v>1</v>
      </c>
      <c r="F18" s="75">
        <f>D18*E18</f>
        <v>18.760000000000002</v>
      </c>
      <c r="G18" s="84">
        <v>45.7</v>
      </c>
      <c r="H18" s="75">
        <f>F18*G18</f>
        <v>857.33200000000011</v>
      </c>
    </row>
    <row r="19" spans="1:8" s="8" customFormat="1" ht="12.75" x14ac:dyDescent="0.25">
      <c r="A19" s="10"/>
      <c r="B19" s="23"/>
      <c r="D19" s="95"/>
      <c r="E19" s="95"/>
      <c r="F19" s="77"/>
      <c r="G19" s="95"/>
      <c r="H19" s="77"/>
    </row>
    <row r="20" spans="1:8" s="8" customFormat="1" ht="12.75" x14ac:dyDescent="0.25">
      <c r="A20" s="22" t="s">
        <v>21</v>
      </c>
      <c r="B20" s="23" t="s">
        <v>23</v>
      </c>
      <c r="C20" s="9" t="s">
        <v>59</v>
      </c>
      <c r="D20" s="132"/>
      <c r="E20" s="132"/>
      <c r="F20" s="130"/>
      <c r="G20" s="132"/>
      <c r="H20" s="130"/>
    </row>
    <row r="21" spans="1:8" s="8" customFormat="1" ht="111" customHeight="1" x14ac:dyDescent="0.25">
      <c r="A21" s="22"/>
      <c r="B21" s="23"/>
      <c r="C21" s="10" t="s">
        <v>64</v>
      </c>
      <c r="D21" s="95"/>
      <c r="E21" s="95"/>
      <c r="F21" s="77"/>
      <c r="G21" s="95"/>
      <c r="H21" s="77"/>
    </row>
    <row r="22" spans="1:8" s="8" customFormat="1" ht="12.75" x14ac:dyDescent="0.25">
      <c r="A22" s="22"/>
      <c r="B22" s="23"/>
      <c r="C22" s="7"/>
      <c r="D22" s="84">
        <v>18.760000000000002</v>
      </c>
      <c r="E22" s="84">
        <v>1</v>
      </c>
      <c r="F22" s="75">
        <f>D22*E22</f>
        <v>18.760000000000002</v>
      </c>
      <c r="G22" s="84">
        <v>31.45</v>
      </c>
      <c r="H22" s="75">
        <f>F22*G22</f>
        <v>590.00200000000007</v>
      </c>
    </row>
    <row r="23" spans="1:8" s="8" customFormat="1" ht="12.75" x14ac:dyDescent="0.25">
      <c r="A23" s="22"/>
      <c r="B23" s="23"/>
      <c r="D23" s="95"/>
      <c r="E23" s="95"/>
      <c r="F23" s="77"/>
      <c r="G23" s="95"/>
      <c r="H23" s="77"/>
    </row>
    <row r="24" spans="1:8" s="8" customFormat="1" ht="12.75" x14ac:dyDescent="0.25">
      <c r="A24" s="22" t="s">
        <v>22</v>
      </c>
      <c r="B24" s="23" t="s">
        <v>217</v>
      </c>
      <c r="C24" s="9" t="s">
        <v>18</v>
      </c>
      <c r="D24" s="132"/>
      <c r="E24" s="132"/>
      <c r="F24" s="130"/>
      <c r="G24" s="132"/>
      <c r="H24" s="130"/>
    </row>
    <row r="25" spans="1:8" s="8" customFormat="1" ht="25.5" x14ac:dyDescent="0.25">
      <c r="A25" s="22"/>
      <c r="B25" s="23"/>
      <c r="C25" s="8" t="s">
        <v>116</v>
      </c>
      <c r="D25" s="95"/>
      <c r="E25" s="95"/>
      <c r="F25" s="77"/>
      <c r="G25" s="95"/>
      <c r="H25" s="77"/>
    </row>
    <row r="26" spans="1:8" s="8" customFormat="1" ht="12.75" x14ac:dyDescent="0.25">
      <c r="A26" s="22"/>
      <c r="B26" s="23"/>
      <c r="D26" s="84">
        <v>4</v>
      </c>
      <c r="E26" s="84">
        <v>1</v>
      </c>
      <c r="F26" s="75">
        <f>D26*E26</f>
        <v>4</v>
      </c>
      <c r="G26" s="84">
        <v>14.29</v>
      </c>
      <c r="H26" s="75">
        <f>F26*G26</f>
        <v>57.16</v>
      </c>
    </row>
    <row r="27" spans="1:8" s="8" customFormat="1" ht="12" customHeight="1" x14ac:dyDescent="0.25">
      <c r="A27" s="22"/>
      <c r="B27" s="23"/>
      <c r="D27" s="95"/>
      <c r="E27" s="95"/>
      <c r="F27" s="77"/>
      <c r="G27" s="95"/>
      <c r="H27" s="77"/>
    </row>
    <row r="28" spans="1:8" s="10" customFormat="1" ht="12.75" x14ac:dyDescent="0.25">
      <c r="A28" s="22" t="s">
        <v>24</v>
      </c>
      <c r="B28" s="22" t="s">
        <v>23</v>
      </c>
      <c r="C28" s="28" t="s">
        <v>72</v>
      </c>
      <c r="D28" s="145"/>
      <c r="E28" s="145"/>
      <c r="F28" s="143"/>
      <c r="G28" s="145"/>
      <c r="H28" s="143"/>
    </row>
    <row r="29" spans="1:8" s="10" customFormat="1" ht="25.5" x14ac:dyDescent="0.25">
      <c r="A29" s="22"/>
      <c r="B29" s="22"/>
      <c r="C29" s="10" t="s">
        <v>74</v>
      </c>
      <c r="D29" s="112"/>
      <c r="E29" s="112"/>
      <c r="F29" s="80"/>
      <c r="G29" s="112"/>
      <c r="H29" s="80"/>
    </row>
    <row r="30" spans="1:8" s="10" customFormat="1" ht="12.75" x14ac:dyDescent="0.25">
      <c r="A30" s="22"/>
      <c r="B30" s="22"/>
      <c r="C30" s="7"/>
      <c r="D30" s="84">
        <v>18.760000000000002</v>
      </c>
      <c r="E30" s="84">
        <v>1</v>
      </c>
      <c r="F30" s="75">
        <f>D30*E30</f>
        <v>18.760000000000002</v>
      </c>
      <c r="G30" s="84">
        <v>8.08</v>
      </c>
      <c r="H30" s="75">
        <f>F30*G30</f>
        <v>151.58080000000001</v>
      </c>
    </row>
    <row r="31" spans="1:8" s="10" customFormat="1" ht="12.75" x14ac:dyDescent="0.25">
      <c r="A31" s="22"/>
      <c r="B31" s="22"/>
      <c r="D31" s="145"/>
      <c r="E31" s="145"/>
      <c r="F31" s="143"/>
      <c r="G31" s="145"/>
      <c r="H31" s="143"/>
    </row>
    <row r="32" spans="1:8" s="10" customFormat="1" ht="12.75" x14ac:dyDescent="0.25">
      <c r="A32" s="22" t="s">
        <v>25</v>
      </c>
      <c r="B32" s="22" t="s">
        <v>23</v>
      </c>
      <c r="C32" s="28" t="s">
        <v>73</v>
      </c>
      <c r="D32" s="145"/>
      <c r="E32" s="145"/>
      <c r="F32" s="143"/>
      <c r="G32" s="145"/>
      <c r="H32" s="143"/>
    </row>
    <row r="33" spans="1:8" s="10" customFormat="1" ht="45" customHeight="1" x14ac:dyDescent="0.25">
      <c r="A33" s="22"/>
      <c r="B33" s="22"/>
      <c r="C33" s="10" t="s">
        <v>115</v>
      </c>
      <c r="D33" s="112"/>
      <c r="E33" s="112"/>
      <c r="F33" s="80"/>
      <c r="G33" s="112"/>
      <c r="H33" s="80"/>
    </row>
    <row r="34" spans="1:8" s="10" customFormat="1" ht="12.75" x14ac:dyDescent="0.25">
      <c r="A34" s="22"/>
      <c r="B34" s="22"/>
      <c r="D34" s="114">
        <f>12.08+11.98</f>
        <v>24.060000000000002</v>
      </c>
      <c r="E34" s="84">
        <v>2.5</v>
      </c>
      <c r="F34" s="75">
        <f>D34*E34</f>
        <v>60.150000000000006</v>
      </c>
      <c r="G34" s="84">
        <v>9.3000000000000007</v>
      </c>
      <c r="H34" s="75">
        <f>F34*G34</f>
        <v>559.3950000000001</v>
      </c>
    </row>
    <row r="35" spans="1:8" s="8" customFormat="1" ht="12" customHeight="1" x14ac:dyDescent="0.25">
      <c r="A35" s="22"/>
      <c r="B35" s="23"/>
      <c r="D35" s="95"/>
      <c r="E35" s="95"/>
      <c r="F35" s="77"/>
      <c r="G35" s="95"/>
      <c r="H35" s="77"/>
    </row>
    <row r="36" spans="1:8" s="10" customFormat="1" ht="12.75" x14ac:dyDescent="0.25">
      <c r="A36" s="22" t="s">
        <v>26</v>
      </c>
      <c r="B36" s="22" t="s">
        <v>23</v>
      </c>
      <c r="C36" s="28" t="s">
        <v>87</v>
      </c>
      <c r="D36" s="145"/>
      <c r="E36" s="145"/>
      <c r="F36" s="143"/>
      <c r="G36" s="145"/>
      <c r="H36" s="143"/>
    </row>
    <row r="37" spans="1:8" s="10" customFormat="1" ht="96.75" customHeight="1" x14ac:dyDescent="0.25">
      <c r="A37" s="22"/>
      <c r="B37" s="22"/>
      <c r="C37" s="10" t="s">
        <v>114</v>
      </c>
      <c r="D37" s="112"/>
      <c r="E37" s="112"/>
      <c r="F37" s="80"/>
      <c r="G37" s="112"/>
      <c r="H37" s="80"/>
    </row>
    <row r="38" spans="1:8" s="10" customFormat="1" ht="12.75" customHeight="1" x14ac:dyDescent="0.25">
      <c r="A38" s="22"/>
      <c r="B38" s="22"/>
      <c r="C38" s="13" t="s">
        <v>117</v>
      </c>
      <c r="D38" s="112">
        <f>9.29-2.4</f>
        <v>6.8899999999999988</v>
      </c>
      <c r="E38" s="112">
        <v>2.7</v>
      </c>
      <c r="F38" s="130">
        <f>D38*E38</f>
        <v>18.602999999999998</v>
      </c>
      <c r="G38" s="112">
        <v>5.86</v>
      </c>
      <c r="H38" s="130">
        <f>F38*G38</f>
        <v>109.01357999999999</v>
      </c>
    </row>
    <row r="39" spans="1:8" s="10" customFormat="1" ht="12.75" customHeight="1" x14ac:dyDescent="0.25">
      <c r="A39" s="22"/>
      <c r="B39" s="22"/>
      <c r="C39" s="13" t="s">
        <v>118</v>
      </c>
      <c r="D39" s="112">
        <v>0</v>
      </c>
      <c r="E39" s="112">
        <v>0</v>
      </c>
      <c r="F39" s="130">
        <f t="shared" ref="F39:F41" si="0">D39*E39</f>
        <v>0</v>
      </c>
      <c r="G39" s="112">
        <v>7.07</v>
      </c>
      <c r="H39" s="130">
        <f t="shared" ref="H39:H41" si="1">F39*G39</f>
        <v>0</v>
      </c>
    </row>
    <row r="40" spans="1:8" s="10" customFormat="1" ht="12.75" customHeight="1" x14ac:dyDescent="0.25">
      <c r="A40" s="22"/>
      <c r="B40" s="22"/>
      <c r="C40" s="13" t="s">
        <v>119</v>
      </c>
      <c r="D40" s="112">
        <v>0</v>
      </c>
      <c r="E40" s="112">
        <v>0</v>
      </c>
      <c r="F40" s="130">
        <f t="shared" si="0"/>
        <v>0</v>
      </c>
      <c r="G40" s="112">
        <v>10.1</v>
      </c>
      <c r="H40" s="130">
        <f t="shared" si="1"/>
        <v>0</v>
      </c>
    </row>
    <row r="41" spans="1:8" s="10" customFormat="1" ht="12.75" customHeight="1" x14ac:dyDescent="0.25">
      <c r="A41" s="22"/>
      <c r="B41" s="22"/>
      <c r="C41" s="13" t="s">
        <v>120</v>
      </c>
      <c r="D41" s="112">
        <v>0</v>
      </c>
      <c r="E41" s="112">
        <v>0</v>
      </c>
      <c r="F41" s="130">
        <f t="shared" si="0"/>
        <v>0</v>
      </c>
      <c r="G41" s="112">
        <v>11.09</v>
      </c>
      <c r="H41" s="130">
        <f t="shared" si="1"/>
        <v>0</v>
      </c>
    </row>
    <row r="42" spans="1:8" s="10" customFormat="1" ht="12.75" x14ac:dyDescent="0.25">
      <c r="A42" s="22"/>
      <c r="B42" s="22"/>
      <c r="C42" s="7"/>
      <c r="D42" s="84"/>
      <c r="E42" s="84"/>
      <c r="F42" s="75"/>
      <c r="G42" s="84"/>
      <c r="H42" s="75">
        <f>H38+H39+H40+H41</f>
        <v>109.01357999999999</v>
      </c>
    </row>
    <row r="43" spans="1:8" s="8" customFormat="1" ht="12" customHeight="1" x14ac:dyDescent="0.25">
      <c r="A43" s="22"/>
      <c r="B43" s="23"/>
      <c r="D43" s="95"/>
      <c r="E43" s="95"/>
      <c r="F43" s="77"/>
      <c r="G43" s="95"/>
      <c r="H43" s="77"/>
    </row>
    <row r="44" spans="1:8" s="10" customFormat="1" ht="12.75" x14ac:dyDescent="0.25">
      <c r="A44" s="22" t="s">
        <v>48</v>
      </c>
      <c r="B44" s="22" t="s">
        <v>23</v>
      </c>
      <c r="C44" s="28" t="s">
        <v>88</v>
      </c>
      <c r="D44" s="145"/>
      <c r="E44" s="145"/>
      <c r="F44" s="143"/>
      <c r="G44" s="145"/>
      <c r="H44" s="143"/>
    </row>
    <row r="45" spans="1:8" s="10" customFormat="1" ht="25.5" x14ac:dyDescent="0.25">
      <c r="A45" s="22"/>
      <c r="B45" s="22"/>
      <c r="C45" s="10" t="s">
        <v>121</v>
      </c>
      <c r="D45" s="112"/>
      <c r="E45" s="112"/>
      <c r="F45" s="80"/>
      <c r="G45" s="112"/>
      <c r="H45" s="80"/>
    </row>
    <row r="46" spans="1:8" s="10" customFormat="1" ht="12.75" x14ac:dyDescent="0.25">
      <c r="A46" s="22"/>
      <c r="B46" s="22"/>
      <c r="D46" s="84">
        <v>0</v>
      </c>
      <c r="E46" s="84">
        <v>1</v>
      </c>
      <c r="F46" s="75">
        <f>D46*E46</f>
        <v>0</v>
      </c>
      <c r="G46" s="84">
        <v>12.17</v>
      </c>
      <c r="H46" s="75">
        <f>F46*G46</f>
        <v>0</v>
      </c>
    </row>
    <row r="47" spans="1:8" s="8" customFormat="1" ht="12" customHeight="1" x14ac:dyDescent="0.25">
      <c r="A47" s="22"/>
      <c r="B47" s="23"/>
      <c r="D47" s="95"/>
      <c r="E47" s="95"/>
      <c r="F47" s="77"/>
      <c r="G47" s="95"/>
      <c r="H47" s="77"/>
    </row>
    <row r="48" spans="1:8" s="8" customFormat="1" ht="12.75" x14ac:dyDescent="0.25">
      <c r="A48" s="22" t="s">
        <v>108</v>
      </c>
      <c r="B48" s="22" t="s">
        <v>217</v>
      </c>
      <c r="C48" s="28" t="s">
        <v>92</v>
      </c>
      <c r="D48" s="145"/>
      <c r="E48" s="145"/>
      <c r="F48" s="143"/>
      <c r="G48" s="145"/>
      <c r="H48" s="143"/>
    </row>
    <row r="49" spans="1:8" s="8" customFormat="1" ht="89.25" x14ac:dyDescent="0.25">
      <c r="A49" s="22"/>
      <c r="B49" s="22"/>
      <c r="C49" s="10" t="s">
        <v>122</v>
      </c>
      <c r="D49" s="112"/>
      <c r="E49" s="112"/>
      <c r="F49" s="80"/>
      <c r="G49" s="112"/>
      <c r="H49" s="80"/>
    </row>
    <row r="50" spans="1:8" s="8" customFormat="1" ht="12.75" x14ac:dyDescent="0.25">
      <c r="A50" s="22"/>
      <c r="B50" s="22"/>
      <c r="C50" s="10"/>
      <c r="D50" s="84">
        <v>4</v>
      </c>
      <c r="E50" s="84">
        <v>1</v>
      </c>
      <c r="F50" s="75">
        <f>D50*E50</f>
        <v>4</v>
      </c>
      <c r="G50" s="84">
        <v>10.1</v>
      </c>
      <c r="H50" s="75">
        <f>F50*G50</f>
        <v>40.4</v>
      </c>
    </row>
    <row r="51" spans="1:8" s="17" customFormat="1" ht="18" customHeight="1" x14ac:dyDescent="0.25">
      <c r="A51" s="22"/>
      <c r="B51" s="22"/>
      <c r="C51" s="10"/>
      <c r="D51" s="132"/>
      <c r="E51" s="132"/>
      <c r="F51" s="130"/>
      <c r="G51" s="132"/>
      <c r="H51" s="130"/>
    </row>
    <row r="52" spans="1:8" s="32" customFormat="1" ht="12" customHeight="1" x14ac:dyDescent="0.25">
      <c r="A52" s="22" t="s">
        <v>109</v>
      </c>
      <c r="B52" s="22" t="s">
        <v>217</v>
      </c>
      <c r="C52" s="28" t="s">
        <v>90</v>
      </c>
      <c r="D52" s="145"/>
      <c r="E52" s="145"/>
      <c r="F52" s="143"/>
      <c r="G52" s="145"/>
      <c r="H52" s="143"/>
    </row>
    <row r="53" spans="1:8" s="8" customFormat="1" ht="25.5" x14ac:dyDescent="0.25">
      <c r="A53" s="22"/>
      <c r="B53" s="22"/>
      <c r="C53" s="10" t="s">
        <v>91</v>
      </c>
      <c r="D53" s="112"/>
      <c r="E53" s="112"/>
      <c r="F53" s="80"/>
      <c r="G53" s="112"/>
      <c r="H53" s="80"/>
    </row>
    <row r="54" spans="1:8" s="8" customFormat="1" ht="12.75" x14ac:dyDescent="0.25">
      <c r="A54" s="22"/>
      <c r="B54" s="22"/>
      <c r="C54" s="10"/>
      <c r="D54" s="84">
        <v>0</v>
      </c>
      <c r="E54" s="84">
        <v>0</v>
      </c>
      <c r="F54" s="75">
        <v>0</v>
      </c>
      <c r="G54" s="84">
        <v>6.97</v>
      </c>
      <c r="H54" s="75">
        <f>F54*G54</f>
        <v>0</v>
      </c>
    </row>
    <row r="55" spans="1:8" s="8" customFormat="1" ht="12.75" x14ac:dyDescent="0.25">
      <c r="A55" s="22"/>
      <c r="B55" s="22"/>
      <c r="C55" s="10"/>
      <c r="D55" s="132"/>
      <c r="E55" s="132"/>
      <c r="F55" s="130"/>
      <c r="G55" s="132"/>
      <c r="H55" s="130"/>
    </row>
    <row r="56" spans="1:8" s="8" customFormat="1" ht="12.75" x14ac:dyDescent="0.25">
      <c r="A56" s="22" t="s">
        <v>110</v>
      </c>
      <c r="B56" s="22" t="s">
        <v>23</v>
      </c>
      <c r="C56" s="28" t="s">
        <v>89</v>
      </c>
      <c r="D56" s="145"/>
      <c r="E56" s="145"/>
      <c r="F56" s="143"/>
      <c r="G56" s="145"/>
      <c r="H56" s="143"/>
    </row>
    <row r="57" spans="1:8" s="8" customFormat="1" ht="63.75" x14ac:dyDescent="0.25">
      <c r="A57" s="22"/>
      <c r="B57" s="22"/>
      <c r="C57" s="10" t="s">
        <v>123</v>
      </c>
      <c r="D57" s="112"/>
      <c r="E57" s="112"/>
      <c r="F57" s="80"/>
      <c r="G57" s="112"/>
      <c r="H57" s="80"/>
    </row>
    <row r="58" spans="1:8" s="8" customFormat="1" ht="12.75" x14ac:dyDescent="0.25">
      <c r="A58" s="22"/>
      <c r="B58" s="22"/>
      <c r="C58" s="10"/>
      <c r="D58" s="84">
        <v>0</v>
      </c>
      <c r="E58" s="84">
        <v>0</v>
      </c>
      <c r="F58" s="75">
        <f>D58*E58</f>
        <v>0</v>
      </c>
      <c r="G58" s="84">
        <v>6.47</v>
      </c>
      <c r="H58" s="75">
        <f>F58*G58</f>
        <v>0</v>
      </c>
    </row>
    <row r="59" spans="1:8" s="10" customFormat="1" ht="12.75" x14ac:dyDescent="0.25">
      <c r="A59" s="22" t="s">
        <v>125</v>
      </c>
      <c r="B59" s="22" t="s">
        <v>217</v>
      </c>
      <c r="C59" s="28" t="s">
        <v>85</v>
      </c>
      <c r="D59" s="145"/>
      <c r="E59" s="145"/>
      <c r="F59" s="143"/>
      <c r="G59" s="145"/>
      <c r="H59" s="143"/>
    </row>
    <row r="60" spans="1:8" s="10" customFormat="1" ht="25.5" x14ac:dyDescent="0.25">
      <c r="A60" s="22"/>
      <c r="B60" s="22"/>
      <c r="C60" s="10" t="s">
        <v>124</v>
      </c>
      <c r="D60" s="112"/>
      <c r="E60" s="112"/>
      <c r="F60" s="80"/>
      <c r="G60" s="112"/>
      <c r="H60" s="80"/>
    </row>
    <row r="61" spans="1:8" s="10" customFormat="1" ht="12.75" x14ac:dyDescent="0.25">
      <c r="A61" s="22"/>
      <c r="B61" s="22"/>
      <c r="D61" s="84">
        <v>1</v>
      </c>
      <c r="E61" s="84">
        <v>1</v>
      </c>
      <c r="F61" s="75">
        <f>D61*E61</f>
        <v>1</v>
      </c>
      <c r="G61" s="84">
        <v>92.95</v>
      </c>
      <c r="H61" s="75">
        <f>F61*G61</f>
        <v>92.95</v>
      </c>
    </row>
    <row r="62" spans="1:8" s="8" customFormat="1" ht="12" customHeight="1" x14ac:dyDescent="0.25">
      <c r="A62" s="22"/>
      <c r="B62" s="23"/>
      <c r="D62" s="95"/>
      <c r="E62" s="95"/>
      <c r="F62" s="77"/>
      <c r="G62" s="95"/>
      <c r="H62" s="77"/>
    </row>
    <row r="63" spans="1:8" s="10" customFormat="1" ht="12.75" x14ac:dyDescent="0.25">
      <c r="A63" s="22" t="s">
        <v>127</v>
      </c>
      <c r="B63" s="22" t="s">
        <v>217</v>
      </c>
      <c r="C63" s="28" t="s">
        <v>111</v>
      </c>
      <c r="D63" s="145"/>
      <c r="E63" s="145"/>
      <c r="F63" s="143"/>
      <c r="G63" s="145"/>
      <c r="H63" s="143"/>
    </row>
    <row r="64" spans="1:8" s="10" customFormat="1" ht="144.75" customHeight="1" x14ac:dyDescent="0.25">
      <c r="A64" s="22"/>
      <c r="B64" s="22"/>
      <c r="C64" s="10" t="s">
        <v>126</v>
      </c>
      <c r="D64" s="112"/>
      <c r="E64" s="112"/>
      <c r="F64" s="80"/>
      <c r="G64" s="112"/>
      <c r="H64" s="80"/>
    </row>
    <row r="65" spans="1:8" s="10" customFormat="1" ht="12.75" x14ac:dyDescent="0.25">
      <c r="A65" s="22"/>
      <c r="B65" s="22"/>
      <c r="D65" s="84">
        <v>0</v>
      </c>
      <c r="E65" s="84">
        <v>0</v>
      </c>
      <c r="F65" s="75">
        <f>D65*E65</f>
        <v>0</v>
      </c>
      <c r="G65" s="84">
        <v>478.4</v>
      </c>
      <c r="H65" s="75">
        <f>F65*G65</f>
        <v>0</v>
      </c>
    </row>
    <row r="66" spans="1:8" s="8" customFormat="1" ht="13.5" thickBot="1" x14ac:dyDescent="0.3">
      <c r="A66" s="22"/>
      <c r="B66" s="23"/>
      <c r="D66" s="91"/>
      <c r="E66" s="91"/>
      <c r="F66" s="74"/>
      <c r="G66" s="74" t="s">
        <v>69</v>
      </c>
      <c r="H66" s="74">
        <f>SUM(H3:H65)</f>
        <v>3882.3569600000001</v>
      </c>
    </row>
    <row r="67" spans="1:8" s="8" customFormat="1" ht="12" customHeight="1" x14ac:dyDescent="0.25">
      <c r="A67" s="22"/>
      <c r="B67" s="23"/>
      <c r="D67" s="132"/>
      <c r="E67" s="132"/>
      <c r="F67" s="130"/>
      <c r="G67" s="130"/>
      <c r="H67" s="130"/>
    </row>
    <row r="68" spans="1:8" s="8" customFormat="1" ht="12.75" x14ac:dyDescent="0.25">
      <c r="A68" s="22"/>
      <c r="B68" s="23"/>
      <c r="D68" s="132"/>
      <c r="E68" s="132"/>
      <c r="F68" s="130"/>
      <c r="G68" s="130"/>
      <c r="H68" s="130"/>
    </row>
    <row r="69" spans="1:8" s="8" customFormat="1" ht="15.75" x14ac:dyDescent="0.25">
      <c r="A69" s="15" t="s">
        <v>7</v>
      </c>
      <c r="B69" s="127" t="s">
        <v>94</v>
      </c>
      <c r="C69" s="127"/>
      <c r="D69" s="92"/>
      <c r="E69" s="92"/>
      <c r="F69" s="92"/>
      <c r="G69" s="92"/>
      <c r="H69" s="92"/>
    </row>
    <row r="70" spans="1:8" s="8" customFormat="1" ht="38.25" x14ac:dyDescent="0.25">
      <c r="A70" s="126" t="s">
        <v>2</v>
      </c>
      <c r="B70" s="126" t="s">
        <v>3</v>
      </c>
      <c r="C70" s="20" t="s">
        <v>4</v>
      </c>
      <c r="D70" s="93" t="s">
        <v>20</v>
      </c>
      <c r="E70" s="93"/>
      <c r="F70" s="94"/>
      <c r="G70" s="93" t="s">
        <v>5</v>
      </c>
      <c r="H70" s="94" t="s">
        <v>12</v>
      </c>
    </row>
    <row r="71" spans="1:8" s="8" customFormat="1" ht="12.75" x14ac:dyDescent="0.25">
      <c r="A71" s="23" t="s">
        <v>27</v>
      </c>
      <c r="B71" s="23" t="s">
        <v>23</v>
      </c>
      <c r="C71" s="9" t="s">
        <v>95</v>
      </c>
      <c r="D71" s="95"/>
      <c r="E71" s="95"/>
      <c r="F71" s="77"/>
      <c r="G71" s="95"/>
      <c r="H71" s="77"/>
    </row>
    <row r="72" spans="1:8" s="8" customFormat="1" ht="165.75" x14ac:dyDescent="0.25">
      <c r="A72" s="23"/>
      <c r="B72" s="23"/>
      <c r="C72" s="8" t="s">
        <v>128</v>
      </c>
      <c r="D72" s="95"/>
      <c r="E72" s="95"/>
      <c r="F72" s="77"/>
      <c r="G72" s="95"/>
      <c r="H72" s="77"/>
    </row>
    <row r="73" spans="1:8" s="8" customFormat="1" ht="12.75" x14ac:dyDescent="0.25">
      <c r="A73" s="23"/>
      <c r="B73" s="23"/>
      <c r="C73" s="7"/>
      <c r="D73" s="84">
        <f>2.47+2.42</f>
        <v>4.8900000000000006</v>
      </c>
      <c r="E73" s="84">
        <v>2.7</v>
      </c>
      <c r="F73" s="75">
        <f>D73*E73</f>
        <v>13.203000000000003</v>
      </c>
      <c r="G73" s="84">
        <v>42.49</v>
      </c>
      <c r="H73" s="75">
        <f>F73*G73</f>
        <v>560.99547000000018</v>
      </c>
    </row>
    <row r="74" spans="1:8" s="8" customFormat="1" ht="12.75" x14ac:dyDescent="0.25">
      <c r="A74" s="23"/>
      <c r="B74" s="23"/>
      <c r="C74" s="7"/>
      <c r="D74" s="132"/>
      <c r="E74" s="132"/>
      <c r="F74" s="130"/>
      <c r="G74" s="132"/>
      <c r="H74" s="130"/>
    </row>
    <row r="75" spans="1:8" s="32" customFormat="1" ht="12" customHeight="1" x14ac:dyDescent="0.25">
      <c r="A75" s="23" t="s">
        <v>28</v>
      </c>
      <c r="B75" s="23" t="s">
        <v>23</v>
      </c>
      <c r="C75" s="9" t="s">
        <v>143</v>
      </c>
      <c r="D75" s="95"/>
      <c r="E75" s="95"/>
      <c r="F75" s="77"/>
      <c r="G75" s="95"/>
      <c r="H75" s="77"/>
    </row>
    <row r="76" spans="1:8" s="32" customFormat="1" ht="66.75" customHeight="1" x14ac:dyDescent="0.25">
      <c r="A76" s="23"/>
      <c r="B76" s="23"/>
      <c r="C76" s="8" t="s">
        <v>131</v>
      </c>
      <c r="D76" s="95"/>
      <c r="E76" s="95"/>
      <c r="F76" s="77"/>
      <c r="G76" s="95"/>
      <c r="H76" s="77"/>
    </row>
    <row r="77" spans="1:8" s="8" customFormat="1" ht="12.75" x14ac:dyDescent="0.25">
      <c r="A77" s="23"/>
      <c r="B77" s="23"/>
      <c r="C77" s="9"/>
      <c r="D77" s="84">
        <v>0</v>
      </c>
      <c r="E77" s="84">
        <v>0</v>
      </c>
      <c r="F77" s="75">
        <f>D77*E77</f>
        <v>0</v>
      </c>
      <c r="G77" s="84">
        <v>24.51</v>
      </c>
      <c r="H77" s="75">
        <f>F77*G77</f>
        <v>0</v>
      </c>
    </row>
    <row r="78" spans="1:8" s="8" customFormat="1" ht="12.75" x14ac:dyDescent="0.25">
      <c r="A78" s="23"/>
      <c r="B78" s="23"/>
      <c r="C78" s="9"/>
      <c r="D78" s="95"/>
      <c r="E78" s="95"/>
      <c r="F78" s="77"/>
      <c r="G78" s="95"/>
      <c r="H78" s="77"/>
    </row>
    <row r="79" spans="1:8" s="32" customFormat="1" ht="12" customHeight="1" x14ac:dyDescent="0.25">
      <c r="A79" s="23" t="s">
        <v>47</v>
      </c>
      <c r="B79" s="23" t="s">
        <v>23</v>
      </c>
      <c r="C79" s="9" t="s">
        <v>129</v>
      </c>
      <c r="D79" s="95"/>
      <c r="E79" s="95"/>
      <c r="F79" s="77"/>
      <c r="G79" s="95"/>
      <c r="H79" s="77"/>
    </row>
    <row r="80" spans="1:8" s="32" customFormat="1" ht="78" customHeight="1" x14ac:dyDescent="0.25">
      <c r="A80" s="23"/>
      <c r="B80" s="23"/>
      <c r="C80" s="8" t="s">
        <v>139</v>
      </c>
      <c r="D80" s="95"/>
      <c r="E80" s="95"/>
      <c r="F80" s="77"/>
      <c r="G80" s="95"/>
      <c r="H80" s="77"/>
    </row>
    <row r="81" spans="1:8" s="8" customFormat="1" ht="12.75" x14ac:dyDescent="0.25">
      <c r="A81" s="23"/>
      <c r="B81" s="23"/>
      <c r="C81" s="9"/>
      <c r="D81" s="84">
        <v>1.3</v>
      </c>
      <c r="E81" s="84">
        <v>2.5</v>
      </c>
      <c r="F81" s="75">
        <f>D81*E81</f>
        <v>3.25</v>
      </c>
      <c r="G81" s="84">
        <v>101.6</v>
      </c>
      <c r="H81" s="75">
        <f>F81*G81</f>
        <v>330.2</v>
      </c>
    </row>
    <row r="82" spans="1:8" s="8" customFormat="1" ht="12.75" x14ac:dyDescent="0.25">
      <c r="A82" s="23"/>
      <c r="B82" s="23"/>
      <c r="C82" s="9"/>
      <c r="D82" s="95"/>
      <c r="E82" s="95"/>
      <c r="F82" s="77"/>
      <c r="G82" s="95"/>
      <c r="H82" s="77"/>
    </row>
    <row r="83" spans="1:8" s="32" customFormat="1" ht="12" customHeight="1" x14ac:dyDescent="0.25">
      <c r="A83" s="23" t="s">
        <v>134</v>
      </c>
      <c r="B83" s="23" t="s">
        <v>23</v>
      </c>
      <c r="C83" s="9" t="s">
        <v>99</v>
      </c>
      <c r="D83" s="95"/>
      <c r="E83" s="95"/>
      <c r="F83" s="77"/>
      <c r="G83" s="95"/>
      <c r="H83" s="77"/>
    </row>
    <row r="84" spans="1:8" s="32" customFormat="1" ht="57.75" customHeight="1" x14ac:dyDescent="0.25">
      <c r="A84" s="23"/>
      <c r="B84" s="23"/>
      <c r="C84" s="8" t="s">
        <v>132</v>
      </c>
      <c r="D84" s="95"/>
      <c r="E84" s="95"/>
      <c r="F84" s="77"/>
      <c r="G84" s="95"/>
      <c r="H84" s="77"/>
    </row>
    <row r="85" spans="1:8" s="8" customFormat="1" ht="12.75" x14ac:dyDescent="0.25">
      <c r="A85" s="23"/>
      <c r="B85" s="23"/>
      <c r="C85" s="9"/>
      <c r="D85" s="84">
        <v>24.26</v>
      </c>
      <c r="E85" s="84">
        <v>2.7</v>
      </c>
      <c r="F85" s="75">
        <f>D85*E85</f>
        <v>65.50200000000001</v>
      </c>
      <c r="G85" s="84">
        <v>5.86</v>
      </c>
      <c r="H85" s="75">
        <f>F85*G85</f>
        <v>383.84172000000007</v>
      </c>
    </row>
    <row r="86" spans="1:8" s="8" customFormat="1" ht="12.75" x14ac:dyDescent="0.25">
      <c r="A86" s="23"/>
      <c r="B86" s="23"/>
      <c r="C86" s="9"/>
      <c r="D86" s="95"/>
      <c r="E86" s="95"/>
      <c r="F86" s="77"/>
      <c r="G86" s="95"/>
      <c r="H86" s="77"/>
    </row>
    <row r="87" spans="1:8" s="8" customFormat="1" ht="12.75" x14ac:dyDescent="0.25">
      <c r="A87" s="23" t="s">
        <v>135</v>
      </c>
      <c r="B87" s="23" t="s">
        <v>23</v>
      </c>
      <c r="C87" s="28" t="s">
        <v>130</v>
      </c>
      <c r="D87" s="95"/>
      <c r="E87" s="95"/>
      <c r="F87" s="77"/>
      <c r="G87" s="95"/>
      <c r="H87" s="77"/>
    </row>
    <row r="88" spans="1:8" s="32" customFormat="1" ht="72.75" customHeight="1" x14ac:dyDescent="0.25">
      <c r="A88" s="23"/>
      <c r="B88" s="23"/>
      <c r="C88" s="8" t="s">
        <v>133</v>
      </c>
      <c r="D88" s="95"/>
      <c r="E88" s="95"/>
      <c r="F88" s="77"/>
      <c r="G88" s="95"/>
      <c r="H88" s="77"/>
    </row>
    <row r="89" spans="1:8" s="8" customFormat="1" ht="12.75" x14ac:dyDescent="0.25">
      <c r="A89" s="23"/>
      <c r="B89" s="23"/>
      <c r="C89" s="7"/>
      <c r="D89" s="84">
        <v>0</v>
      </c>
      <c r="E89" s="84">
        <v>0</v>
      </c>
      <c r="F89" s="75">
        <f>D89*E89</f>
        <v>0</v>
      </c>
      <c r="G89" s="84">
        <v>32.85</v>
      </c>
      <c r="H89" s="75">
        <f>F89*G89</f>
        <v>0</v>
      </c>
    </row>
    <row r="90" spans="1:8" s="8" customFormat="1" ht="12.75" x14ac:dyDescent="0.25">
      <c r="A90" s="23"/>
      <c r="B90" s="23"/>
      <c r="C90" s="9"/>
      <c r="D90" s="95"/>
      <c r="E90" s="95"/>
      <c r="F90" s="77"/>
      <c r="G90" s="95"/>
      <c r="H90" s="77"/>
    </row>
    <row r="91" spans="1:8" s="8" customFormat="1" ht="12.75" x14ac:dyDescent="0.25">
      <c r="A91" s="23" t="s">
        <v>138</v>
      </c>
      <c r="B91" s="23" t="s">
        <v>23</v>
      </c>
      <c r="C91" s="28" t="s">
        <v>65</v>
      </c>
      <c r="D91" s="95"/>
      <c r="E91" s="95"/>
      <c r="F91" s="77"/>
      <c r="G91" s="95"/>
      <c r="H91" s="77"/>
    </row>
    <row r="92" spans="1:8" s="32" customFormat="1" ht="59.25" customHeight="1" x14ac:dyDescent="0.25">
      <c r="A92" s="23"/>
      <c r="B92" s="23"/>
      <c r="C92" s="8" t="s">
        <v>136</v>
      </c>
      <c r="D92" s="95"/>
      <c r="E92" s="95"/>
      <c r="F92" s="77"/>
      <c r="G92" s="95"/>
      <c r="H92" s="77"/>
    </row>
    <row r="93" spans="1:8" s="8" customFormat="1" ht="12.75" x14ac:dyDescent="0.25">
      <c r="A93" s="23"/>
      <c r="B93" s="23"/>
      <c r="C93" s="7"/>
      <c r="D93" s="84">
        <v>19.059999999999999</v>
      </c>
      <c r="E93" s="84">
        <v>1</v>
      </c>
      <c r="F93" s="75">
        <f>D93*E93</f>
        <v>19.059999999999999</v>
      </c>
      <c r="G93" s="84">
        <v>35.39</v>
      </c>
      <c r="H93" s="75">
        <f>F93*G93</f>
        <v>674.53339999999992</v>
      </c>
    </row>
    <row r="94" spans="1:8" s="8" customFormat="1" ht="12.75" x14ac:dyDescent="0.25">
      <c r="A94" s="23"/>
      <c r="B94" s="23"/>
      <c r="C94" s="9"/>
      <c r="D94" s="95"/>
      <c r="E94" s="95"/>
      <c r="F94" s="77"/>
      <c r="G94" s="95"/>
      <c r="H94" s="77"/>
    </row>
    <row r="95" spans="1:8" s="8" customFormat="1" ht="12.75" x14ac:dyDescent="0.25">
      <c r="A95" s="23" t="s">
        <v>140</v>
      </c>
      <c r="B95" s="23" t="s">
        <v>23</v>
      </c>
      <c r="C95" s="28" t="s">
        <v>218</v>
      </c>
      <c r="D95" s="95"/>
      <c r="E95" s="95"/>
      <c r="F95" s="77"/>
      <c r="G95" s="95"/>
      <c r="H95" s="77"/>
    </row>
    <row r="96" spans="1:8" s="32" customFormat="1" ht="69" customHeight="1" x14ac:dyDescent="0.25">
      <c r="A96" s="23"/>
      <c r="B96" s="23"/>
      <c r="C96" s="8" t="s">
        <v>137</v>
      </c>
      <c r="D96" s="95"/>
      <c r="E96" s="95"/>
      <c r="F96" s="77"/>
      <c r="G96" s="95"/>
      <c r="H96" s="77"/>
    </row>
    <row r="97" spans="1:8" s="8" customFormat="1" ht="12.75" x14ac:dyDescent="0.25">
      <c r="A97" s="23"/>
      <c r="B97" s="23"/>
      <c r="C97" s="7"/>
      <c r="D97" s="84">
        <v>0</v>
      </c>
      <c r="E97" s="84">
        <v>0</v>
      </c>
      <c r="F97" s="75">
        <f>D97*E97</f>
        <v>0</v>
      </c>
      <c r="G97" s="84">
        <v>48.19</v>
      </c>
      <c r="H97" s="75">
        <f>F97*G97</f>
        <v>0</v>
      </c>
    </row>
    <row r="98" spans="1:8" s="8" customFormat="1" ht="13.5" thickBot="1" x14ac:dyDescent="0.3">
      <c r="A98" s="22"/>
      <c r="B98" s="23"/>
      <c r="D98" s="91"/>
      <c r="E98" s="91"/>
      <c r="F98" s="74"/>
      <c r="G98" s="74" t="s">
        <v>69</v>
      </c>
      <c r="H98" s="74">
        <f>SUM(H71:H97)</f>
        <v>1949.5705900000003</v>
      </c>
    </row>
    <row r="99" spans="1:8" s="8" customFormat="1" ht="12.75" x14ac:dyDescent="0.25">
      <c r="A99" s="22"/>
      <c r="B99" s="23"/>
      <c r="D99" s="163"/>
      <c r="E99" s="163"/>
      <c r="F99" s="134"/>
      <c r="G99" s="134"/>
      <c r="H99" s="134"/>
    </row>
    <row r="100" spans="1:8" s="32" customFormat="1" ht="12" customHeight="1" x14ac:dyDescent="0.25">
      <c r="A100" s="22"/>
      <c r="B100" s="23"/>
      <c r="C100" s="8"/>
      <c r="D100" s="163"/>
      <c r="E100" s="163"/>
      <c r="F100" s="134"/>
      <c r="G100" s="134"/>
      <c r="H100" s="134"/>
    </row>
    <row r="101" spans="1:8" s="8" customFormat="1" ht="15.75" x14ac:dyDescent="0.25">
      <c r="A101" s="15" t="s">
        <v>8</v>
      </c>
      <c r="B101" s="127" t="s">
        <v>93</v>
      </c>
      <c r="C101" s="127"/>
      <c r="D101" s="125"/>
      <c r="E101" s="125"/>
      <c r="F101" s="125"/>
      <c r="G101" s="125"/>
      <c r="H101" s="125"/>
    </row>
    <row r="102" spans="1:8" s="8" customFormat="1" ht="38.25" x14ac:dyDescent="0.25">
      <c r="A102" s="126" t="s">
        <v>2</v>
      </c>
      <c r="B102" s="126" t="s">
        <v>3</v>
      </c>
      <c r="C102" s="20" t="s">
        <v>4</v>
      </c>
      <c r="D102" s="33" t="s">
        <v>20</v>
      </c>
      <c r="E102" s="33"/>
      <c r="F102" s="34"/>
      <c r="G102" s="33" t="s">
        <v>5</v>
      </c>
      <c r="H102" s="34" t="s">
        <v>12</v>
      </c>
    </row>
    <row r="103" spans="1:8" s="8" customFormat="1" ht="12.75" x14ac:dyDescent="0.25">
      <c r="A103" s="23" t="s">
        <v>49</v>
      </c>
      <c r="B103" s="23" t="s">
        <v>23</v>
      </c>
      <c r="C103" s="9" t="s">
        <v>148</v>
      </c>
      <c r="D103" s="95"/>
      <c r="E103" s="95"/>
      <c r="F103" s="77"/>
      <c r="G103" s="95"/>
      <c r="H103" s="77"/>
    </row>
    <row r="104" spans="1:8" s="7" customFormat="1" ht="53.25" customHeight="1" x14ac:dyDescent="0.25">
      <c r="A104" s="23"/>
      <c r="B104" s="23"/>
      <c r="C104" s="8" t="s">
        <v>147</v>
      </c>
      <c r="D104" s="95"/>
      <c r="E104" s="95"/>
      <c r="F104" s="77"/>
      <c r="G104" s="95"/>
      <c r="H104" s="77"/>
    </row>
    <row r="105" spans="1:8" s="8" customFormat="1" ht="12.75" x14ac:dyDescent="0.25">
      <c r="A105" s="23"/>
      <c r="B105" s="23"/>
      <c r="C105" s="9"/>
      <c r="D105" s="84">
        <v>6.63</v>
      </c>
      <c r="E105" s="84">
        <v>2.7</v>
      </c>
      <c r="F105" s="75">
        <f>D105*E105</f>
        <v>17.901</v>
      </c>
      <c r="G105" s="84">
        <v>24.31</v>
      </c>
      <c r="H105" s="75">
        <f>F105*G105</f>
        <v>435.17330999999996</v>
      </c>
    </row>
    <row r="106" spans="1:8" s="17" customFormat="1" ht="18" customHeight="1" x14ac:dyDescent="0.25">
      <c r="A106" s="23"/>
      <c r="B106" s="23"/>
      <c r="C106" s="9"/>
      <c r="D106" s="95"/>
      <c r="E106" s="95"/>
      <c r="F106" s="77"/>
      <c r="G106" s="95"/>
      <c r="H106" s="77"/>
    </row>
    <row r="107" spans="1:8" s="8" customFormat="1" ht="25.5" x14ac:dyDescent="0.25">
      <c r="A107" s="23" t="s">
        <v>50</v>
      </c>
      <c r="B107" s="23" t="s">
        <v>23</v>
      </c>
      <c r="C107" s="9" t="s">
        <v>60</v>
      </c>
      <c r="D107" s="95"/>
      <c r="E107" s="95"/>
      <c r="F107" s="77"/>
      <c r="G107" s="95"/>
      <c r="H107" s="77"/>
    </row>
    <row r="108" spans="1:8" s="7" customFormat="1" ht="64.5" customHeight="1" x14ac:dyDescent="0.25">
      <c r="A108" s="23"/>
      <c r="B108" s="23"/>
      <c r="C108" s="8" t="s">
        <v>61</v>
      </c>
      <c r="D108" s="95"/>
      <c r="E108" s="95"/>
      <c r="F108" s="77"/>
      <c r="G108" s="95"/>
      <c r="H108" s="77"/>
    </row>
    <row r="109" spans="1:8" s="8" customFormat="1" ht="12.75" x14ac:dyDescent="0.25">
      <c r="A109" s="23"/>
      <c r="B109" s="23"/>
      <c r="C109" s="9"/>
      <c r="D109" s="84">
        <f>9.34+6.3+4.61+4.17</f>
        <v>24.42</v>
      </c>
      <c r="E109" s="84">
        <v>2.5</v>
      </c>
      <c r="F109" s="75">
        <f>D109*E109</f>
        <v>61.050000000000004</v>
      </c>
      <c r="G109" s="84">
        <v>42.55</v>
      </c>
      <c r="H109" s="75">
        <f>F109*G109</f>
        <v>2597.6774999999998</v>
      </c>
    </row>
    <row r="110" spans="1:8" s="17" customFormat="1" ht="18" customHeight="1" x14ac:dyDescent="0.25">
      <c r="A110" s="23"/>
      <c r="B110" s="23"/>
      <c r="C110" s="9"/>
      <c r="D110" s="95"/>
      <c r="E110" s="95"/>
      <c r="F110" s="77"/>
      <c r="G110" s="95"/>
      <c r="H110" s="77"/>
    </row>
    <row r="111" spans="1:8" s="32" customFormat="1" ht="12" customHeight="1" x14ac:dyDescent="0.25">
      <c r="A111" s="23" t="s">
        <v>51</v>
      </c>
      <c r="B111" s="23" t="s">
        <v>23</v>
      </c>
      <c r="C111" s="9" t="s">
        <v>70</v>
      </c>
      <c r="D111" s="95"/>
      <c r="E111" s="95"/>
      <c r="F111" s="77"/>
      <c r="G111" s="95"/>
      <c r="H111" s="77"/>
    </row>
    <row r="112" spans="1:8" s="32" customFormat="1" ht="50.25" customHeight="1" x14ac:dyDescent="0.25">
      <c r="A112" s="23"/>
      <c r="B112" s="23"/>
      <c r="C112" s="8" t="s">
        <v>141</v>
      </c>
      <c r="D112" s="95"/>
      <c r="E112" s="95"/>
      <c r="F112" s="77"/>
      <c r="G112" s="95"/>
      <c r="H112" s="77"/>
    </row>
    <row r="113" spans="1:8" s="32" customFormat="1" ht="12" customHeight="1" x14ac:dyDescent="0.25">
      <c r="A113" s="23"/>
      <c r="B113" s="23"/>
      <c r="C113" s="9"/>
      <c r="D113" s="84">
        <v>19.36</v>
      </c>
      <c r="E113" s="84">
        <v>1</v>
      </c>
      <c r="F113" s="75">
        <f>D113*E113</f>
        <v>19.36</v>
      </c>
      <c r="G113" s="84">
        <v>52.14</v>
      </c>
      <c r="H113" s="75">
        <f>F113*G113</f>
        <v>1009.4304</v>
      </c>
    </row>
    <row r="114" spans="1:8" s="32" customFormat="1" ht="12" customHeight="1" x14ac:dyDescent="0.25">
      <c r="A114" s="23"/>
      <c r="B114" s="23"/>
      <c r="C114" s="9"/>
      <c r="D114" s="132"/>
      <c r="E114" s="132"/>
      <c r="F114" s="130"/>
      <c r="G114" s="132"/>
      <c r="H114" s="130"/>
    </row>
    <row r="115" spans="1:8" s="32" customFormat="1" ht="12" customHeight="1" x14ac:dyDescent="0.25">
      <c r="A115" s="23" t="s">
        <v>107</v>
      </c>
      <c r="B115" s="23" t="s">
        <v>23</v>
      </c>
      <c r="C115" s="9" t="s">
        <v>144</v>
      </c>
      <c r="D115" s="95"/>
      <c r="E115" s="95"/>
      <c r="F115" s="77"/>
      <c r="G115" s="95"/>
      <c r="H115" s="77"/>
    </row>
    <row r="116" spans="1:8" s="32" customFormat="1" ht="36" customHeight="1" x14ac:dyDescent="0.25">
      <c r="A116" s="23"/>
      <c r="B116" s="23"/>
      <c r="C116" s="8" t="s">
        <v>142</v>
      </c>
      <c r="D116" s="95"/>
      <c r="E116" s="95"/>
      <c r="F116" s="77"/>
      <c r="G116" s="95"/>
      <c r="H116" s="77"/>
    </row>
    <row r="117" spans="1:8" s="32" customFormat="1" ht="12" customHeight="1" x14ac:dyDescent="0.25">
      <c r="A117" s="23"/>
      <c r="B117" s="23"/>
      <c r="C117" s="9"/>
      <c r="D117" s="84">
        <v>0.11</v>
      </c>
      <c r="E117" s="84">
        <v>3</v>
      </c>
      <c r="F117" s="75">
        <f>D117*E117</f>
        <v>0.33</v>
      </c>
      <c r="G117" s="84">
        <v>104.04</v>
      </c>
      <c r="H117" s="75">
        <f>F117*G117</f>
        <v>34.333200000000005</v>
      </c>
    </row>
    <row r="118" spans="1:8" s="162" customFormat="1" ht="12" customHeight="1" x14ac:dyDescent="0.25">
      <c r="A118" s="22"/>
      <c r="B118" s="23"/>
      <c r="C118" s="8"/>
      <c r="D118" s="132"/>
      <c r="E118" s="132"/>
      <c r="F118" s="130"/>
      <c r="G118" s="130"/>
      <c r="H118" s="130"/>
    </row>
    <row r="119" spans="1:8" s="32" customFormat="1" ht="12" customHeight="1" x14ac:dyDescent="0.25">
      <c r="A119" s="23" t="s">
        <v>149</v>
      </c>
      <c r="B119" s="23" t="s">
        <v>216</v>
      </c>
      <c r="C119" s="9" t="s">
        <v>145</v>
      </c>
      <c r="D119" s="95"/>
      <c r="E119" s="95"/>
      <c r="F119" s="77"/>
      <c r="G119" s="95"/>
      <c r="H119" s="77"/>
    </row>
    <row r="120" spans="1:8" s="32" customFormat="1" ht="36.75" customHeight="1" x14ac:dyDescent="0.25">
      <c r="A120" s="23"/>
      <c r="B120" s="23"/>
      <c r="C120" s="8" t="s">
        <v>146</v>
      </c>
      <c r="D120" s="95"/>
      <c r="E120" s="95"/>
      <c r="F120" s="77"/>
      <c r="G120" s="95"/>
      <c r="H120" s="77"/>
    </row>
    <row r="121" spans="1:8" s="32" customFormat="1" ht="12" customHeight="1" x14ac:dyDescent="0.25">
      <c r="A121" s="23"/>
      <c r="B121" s="23"/>
      <c r="C121" s="9"/>
      <c r="D121" s="84">
        <f>35.16-0.8-0.8-0.8-0.8-0.8-0.8-0.8</f>
        <v>29.560000000000002</v>
      </c>
      <c r="E121" s="84">
        <v>1</v>
      </c>
      <c r="F121" s="75">
        <f>D121*E121</f>
        <v>29.560000000000002</v>
      </c>
      <c r="G121" s="84">
        <v>44.32</v>
      </c>
      <c r="H121" s="75">
        <f>F121*G121</f>
        <v>1310.0992000000001</v>
      </c>
    </row>
    <row r="122" spans="1:8" s="32" customFormat="1" ht="12" customHeight="1" x14ac:dyDescent="0.25">
      <c r="A122" s="23"/>
      <c r="B122" s="23"/>
      <c r="C122" s="9"/>
      <c r="D122" s="132"/>
      <c r="E122" s="132"/>
      <c r="F122" s="130"/>
      <c r="G122" s="132"/>
      <c r="H122" s="130"/>
    </row>
    <row r="123" spans="1:8" s="8" customFormat="1" ht="13.5" thickBot="1" x14ac:dyDescent="0.3">
      <c r="A123" s="22"/>
      <c r="B123" s="23"/>
      <c r="D123" s="91"/>
      <c r="E123" s="91"/>
      <c r="F123" s="74"/>
      <c r="G123" s="74" t="s">
        <v>69</v>
      </c>
      <c r="H123" s="74">
        <f>SUM(H104:H122)</f>
        <v>5386.7136100000007</v>
      </c>
    </row>
    <row r="124" spans="1:8" s="162" customFormat="1" ht="12" customHeight="1" x14ac:dyDescent="0.25">
      <c r="A124" s="22"/>
      <c r="B124" s="23"/>
      <c r="C124" s="7"/>
      <c r="D124" s="163"/>
      <c r="E124" s="163"/>
      <c r="F124" s="134"/>
      <c r="G124" s="134"/>
      <c r="H124" s="134"/>
    </row>
    <row r="125" spans="1:8" s="162" customFormat="1" ht="28.5" customHeight="1" x14ac:dyDescent="0.25">
      <c r="A125" s="23"/>
      <c r="B125" s="23"/>
      <c r="C125" s="8"/>
      <c r="D125" s="8"/>
      <c r="E125" s="8"/>
      <c r="F125" s="9"/>
      <c r="G125" s="134"/>
      <c r="H125" s="9"/>
    </row>
    <row r="126" spans="1:8" s="162" customFormat="1" ht="16.5" customHeight="1" x14ac:dyDescent="0.25">
      <c r="A126" s="15" t="s">
        <v>9</v>
      </c>
      <c r="B126" s="127" t="s">
        <v>96</v>
      </c>
      <c r="C126" s="127"/>
      <c r="D126" s="125"/>
      <c r="E126" s="125"/>
      <c r="F126" s="125"/>
      <c r="G126" s="125"/>
      <c r="H126" s="125"/>
    </row>
    <row r="127" spans="1:8" s="162" customFormat="1" ht="38.25" customHeight="1" x14ac:dyDescent="0.25">
      <c r="A127" s="126" t="s">
        <v>2</v>
      </c>
      <c r="B127" s="126" t="s">
        <v>3</v>
      </c>
      <c r="C127" s="20" t="s">
        <v>4</v>
      </c>
      <c r="D127" s="33" t="s">
        <v>20</v>
      </c>
      <c r="E127" s="33"/>
      <c r="F127" s="34"/>
      <c r="G127" s="33" t="s">
        <v>5</v>
      </c>
      <c r="H127" s="34" t="s">
        <v>12</v>
      </c>
    </row>
    <row r="128" spans="1:8" s="10" customFormat="1" ht="12.75" x14ac:dyDescent="0.25">
      <c r="A128" s="23" t="s">
        <v>32</v>
      </c>
      <c r="B128" s="23" t="s">
        <v>16</v>
      </c>
      <c r="C128" s="9" t="s">
        <v>153</v>
      </c>
      <c r="D128" s="95"/>
      <c r="E128" s="95"/>
      <c r="F128" s="77"/>
      <c r="G128" s="95"/>
      <c r="H128" s="77"/>
    </row>
    <row r="129" spans="1:8" s="10" customFormat="1" ht="89.25" x14ac:dyDescent="0.25">
      <c r="A129" s="23"/>
      <c r="B129" s="23"/>
      <c r="C129" s="3" t="s">
        <v>150</v>
      </c>
      <c r="D129" s="95"/>
      <c r="E129" s="95"/>
      <c r="F129" s="77"/>
      <c r="G129" s="95"/>
      <c r="H129" s="77"/>
    </row>
    <row r="130" spans="1:8" s="40" customFormat="1" ht="12.75" x14ac:dyDescent="0.25">
      <c r="A130" s="23"/>
      <c r="B130" s="23"/>
      <c r="C130" s="7"/>
      <c r="D130" s="84">
        <v>0</v>
      </c>
      <c r="E130" s="84">
        <v>0</v>
      </c>
      <c r="F130" s="75">
        <f>D130*E130</f>
        <v>0</v>
      </c>
      <c r="G130" s="84">
        <v>229.96</v>
      </c>
      <c r="H130" s="75">
        <f>F130*G130</f>
        <v>0</v>
      </c>
    </row>
    <row r="131" spans="1:8" s="40" customFormat="1" ht="12.75" x14ac:dyDescent="0.25">
      <c r="A131" s="23"/>
      <c r="B131" s="23"/>
      <c r="C131" s="7"/>
      <c r="D131" s="132"/>
      <c r="E131" s="132"/>
      <c r="F131" s="130"/>
      <c r="G131" s="132"/>
      <c r="H131" s="130"/>
    </row>
    <row r="132" spans="1:8" s="10" customFormat="1" ht="12.75" x14ac:dyDescent="0.25">
      <c r="A132" s="23" t="s">
        <v>82</v>
      </c>
      <c r="B132" s="23" t="s">
        <v>16</v>
      </c>
      <c r="C132" s="9" t="s">
        <v>152</v>
      </c>
      <c r="D132" s="95"/>
      <c r="E132" s="95"/>
      <c r="F132" s="77"/>
      <c r="G132" s="95"/>
      <c r="H132" s="77"/>
    </row>
    <row r="133" spans="1:8" s="10" customFormat="1" ht="66.75" customHeight="1" x14ac:dyDescent="0.25">
      <c r="A133" s="23"/>
      <c r="B133" s="23"/>
      <c r="C133" s="8" t="s">
        <v>154</v>
      </c>
      <c r="D133" s="95"/>
      <c r="E133" s="95"/>
      <c r="F133" s="77"/>
      <c r="G133" s="95"/>
      <c r="H133" s="77"/>
    </row>
    <row r="134" spans="1:8" s="40" customFormat="1" ht="12.75" x14ac:dyDescent="0.25">
      <c r="A134" s="23"/>
      <c r="B134" s="23"/>
      <c r="C134" s="7"/>
      <c r="D134" s="84">
        <v>0</v>
      </c>
      <c r="E134" s="84">
        <v>0</v>
      </c>
      <c r="F134" s="75">
        <f>D134*E134</f>
        <v>0</v>
      </c>
      <c r="G134" s="84">
        <v>357.11</v>
      </c>
      <c r="H134" s="75">
        <f>F134*G134</f>
        <v>0</v>
      </c>
    </row>
    <row r="135" spans="1:8" s="40" customFormat="1" ht="12.75" x14ac:dyDescent="0.25">
      <c r="A135" s="23"/>
      <c r="B135" s="23"/>
      <c r="C135" s="7"/>
      <c r="D135" s="132"/>
      <c r="E135" s="132"/>
      <c r="F135" s="130"/>
      <c r="G135" s="132"/>
      <c r="H135" s="130"/>
    </row>
    <row r="136" spans="1:8" s="10" customFormat="1" ht="12.75" x14ac:dyDescent="0.25">
      <c r="A136" s="23" t="s">
        <v>83</v>
      </c>
      <c r="B136" s="23" t="s">
        <v>16</v>
      </c>
      <c r="C136" s="9" t="s">
        <v>151</v>
      </c>
      <c r="D136" s="95"/>
      <c r="E136" s="95"/>
      <c r="F136" s="77"/>
      <c r="G136" s="95"/>
      <c r="H136" s="77"/>
    </row>
    <row r="137" spans="1:8" s="10" customFormat="1" ht="76.5" x14ac:dyDescent="0.25">
      <c r="A137" s="23"/>
      <c r="B137" s="23"/>
      <c r="C137" s="3" t="s">
        <v>155</v>
      </c>
      <c r="D137" s="95"/>
      <c r="E137" s="95"/>
      <c r="F137" s="77"/>
      <c r="G137" s="95"/>
      <c r="H137" s="77"/>
    </row>
    <row r="138" spans="1:8" s="40" customFormat="1" ht="12.75" x14ac:dyDescent="0.25">
      <c r="A138" s="23"/>
      <c r="B138" s="23"/>
      <c r="C138" s="7"/>
      <c r="D138" s="84">
        <v>2</v>
      </c>
      <c r="E138" s="84">
        <v>1</v>
      </c>
      <c r="F138" s="75">
        <f>D138*E138</f>
        <v>2</v>
      </c>
      <c r="G138" s="84">
        <v>221.68</v>
      </c>
      <c r="H138" s="75">
        <f>F138*G138</f>
        <v>443.36</v>
      </c>
    </row>
    <row r="139" spans="1:8" s="40" customFormat="1" ht="12.75" x14ac:dyDescent="0.25">
      <c r="A139" s="23"/>
      <c r="B139" s="23"/>
      <c r="C139" s="7"/>
      <c r="D139" s="132"/>
      <c r="E139" s="132"/>
      <c r="F139" s="130"/>
      <c r="G139" s="132"/>
      <c r="H139" s="130"/>
    </row>
    <row r="140" spans="1:8" s="10" customFormat="1" ht="12.75" x14ac:dyDescent="0.25">
      <c r="A140" s="23" t="s">
        <v>84</v>
      </c>
      <c r="B140" s="23" t="s">
        <v>23</v>
      </c>
      <c r="C140" s="9" t="s">
        <v>104</v>
      </c>
      <c r="D140" s="95"/>
      <c r="E140" s="95"/>
      <c r="F140" s="77"/>
      <c r="G140" s="95"/>
      <c r="H140" s="77"/>
    </row>
    <row r="141" spans="1:8" s="10" customFormat="1" ht="25.5" x14ac:dyDescent="0.25">
      <c r="A141" s="23"/>
      <c r="B141" s="23"/>
      <c r="C141" s="8" t="s">
        <v>225</v>
      </c>
      <c r="D141" s="95"/>
      <c r="E141" s="95"/>
      <c r="F141" s="77"/>
      <c r="G141" s="95"/>
      <c r="H141" s="77"/>
    </row>
    <row r="142" spans="1:8" s="40" customFormat="1" ht="12.75" x14ac:dyDescent="0.25">
      <c r="A142" s="23"/>
      <c r="B142" s="23"/>
      <c r="C142" s="9"/>
      <c r="D142" s="84">
        <v>0</v>
      </c>
      <c r="E142" s="84">
        <v>0</v>
      </c>
      <c r="F142" s="75">
        <f>D142*E142</f>
        <v>0</v>
      </c>
      <c r="G142" s="84">
        <v>250.8</v>
      </c>
      <c r="H142" s="75">
        <f>F142*G142</f>
        <v>0</v>
      </c>
    </row>
    <row r="143" spans="1:8" s="40" customFormat="1" ht="12.75" x14ac:dyDescent="0.25">
      <c r="A143" s="23"/>
      <c r="B143" s="23"/>
      <c r="C143" s="9"/>
      <c r="D143" s="132"/>
      <c r="E143" s="132"/>
      <c r="F143" s="130"/>
      <c r="G143" s="132"/>
      <c r="H143" s="130"/>
    </row>
    <row r="144" spans="1:8" s="10" customFormat="1" ht="12.75" x14ac:dyDescent="0.25">
      <c r="A144" s="23" t="s">
        <v>182</v>
      </c>
      <c r="B144" s="23" t="s">
        <v>23</v>
      </c>
      <c r="C144" s="9" t="s">
        <v>156</v>
      </c>
      <c r="D144" s="95"/>
      <c r="E144" s="95"/>
      <c r="F144" s="77"/>
      <c r="G144" s="95"/>
      <c r="H144" s="77"/>
    </row>
    <row r="145" spans="1:8" s="10" customFormat="1" ht="69.75" customHeight="1" x14ac:dyDescent="0.25">
      <c r="A145" s="23"/>
      <c r="B145" s="23"/>
      <c r="C145" s="8" t="s">
        <v>157</v>
      </c>
      <c r="D145" s="95"/>
      <c r="E145" s="95"/>
      <c r="F145" s="77"/>
      <c r="G145" s="95"/>
      <c r="H145" s="77"/>
    </row>
    <row r="146" spans="1:8" s="40" customFormat="1" ht="12.75" x14ac:dyDescent="0.25">
      <c r="A146" s="23"/>
      <c r="B146" s="23"/>
      <c r="C146" s="9"/>
      <c r="D146" s="84">
        <v>0</v>
      </c>
      <c r="E146" s="84">
        <v>0</v>
      </c>
      <c r="F146" s="75">
        <f>D146*E146</f>
        <v>0</v>
      </c>
      <c r="G146" s="84">
        <v>144.08000000000001</v>
      </c>
      <c r="H146" s="75">
        <f>F146*G146</f>
        <v>0</v>
      </c>
    </row>
    <row r="147" spans="1:8" s="40" customFormat="1" ht="12.75" x14ac:dyDescent="0.25">
      <c r="A147" s="23"/>
      <c r="B147" s="23"/>
      <c r="C147" s="9"/>
      <c r="D147" s="132"/>
      <c r="E147" s="132"/>
      <c r="F147" s="130"/>
      <c r="G147" s="132"/>
      <c r="H147" s="130"/>
    </row>
    <row r="148" spans="1:8" s="10" customFormat="1" ht="12.75" x14ac:dyDescent="0.25">
      <c r="A148" s="23" t="s">
        <v>241</v>
      </c>
      <c r="B148" s="23" t="s">
        <v>23</v>
      </c>
      <c r="C148" s="28" t="s">
        <v>158</v>
      </c>
      <c r="D148" s="95"/>
      <c r="E148" s="95"/>
      <c r="F148" s="77"/>
      <c r="G148" s="95"/>
      <c r="H148" s="77"/>
    </row>
    <row r="149" spans="1:8" s="10" customFormat="1" ht="70.5" customHeight="1" x14ac:dyDescent="0.25">
      <c r="A149" s="23"/>
      <c r="B149" s="23"/>
      <c r="C149" s="8" t="s">
        <v>159</v>
      </c>
      <c r="D149" s="95"/>
      <c r="E149" s="95"/>
      <c r="F149" s="77"/>
      <c r="G149" s="95"/>
      <c r="H149" s="77"/>
    </row>
    <row r="150" spans="1:8" s="40" customFormat="1" ht="12.75" x14ac:dyDescent="0.25">
      <c r="A150" s="23"/>
      <c r="B150" s="23"/>
      <c r="C150" s="9"/>
      <c r="D150" s="84">
        <v>0</v>
      </c>
      <c r="E150" s="84">
        <v>0</v>
      </c>
      <c r="F150" s="75">
        <f>D150*E150</f>
        <v>0</v>
      </c>
      <c r="G150" s="84">
        <v>283.02</v>
      </c>
      <c r="H150" s="75">
        <f>F150*G150</f>
        <v>0</v>
      </c>
    </row>
    <row r="151" spans="1:8" s="8" customFormat="1" ht="13.5" thickBot="1" x14ac:dyDescent="0.3">
      <c r="A151" s="22"/>
      <c r="B151" s="23"/>
      <c r="D151" s="91"/>
      <c r="E151" s="91"/>
      <c r="F151" s="74"/>
      <c r="G151" s="74" t="s">
        <v>69</v>
      </c>
      <c r="H151" s="74">
        <f>SUM(H129:H150)</f>
        <v>443.36</v>
      </c>
    </row>
    <row r="152" spans="1:8" s="40" customFormat="1" ht="12.75" x14ac:dyDescent="0.25">
      <c r="A152" s="23"/>
      <c r="B152" s="23"/>
      <c r="C152" s="9"/>
      <c r="D152" s="8"/>
      <c r="E152" s="8"/>
      <c r="F152" s="9"/>
      <c r="G152" s="8"/>
      <c r="H152" s="9"/>
    </row>
    <row r="153" spans="1:8" s="10" customFormat="1" ht="12.75" x14ac:dyDescent="0.25">
      <c r="A153" s="23"/>
      <c r="B153" s="23"/>
      <c r="C153" s="8"/>
      <c r="D153" s="8"/>
      <c r="E153" s="8"/>
      <c r="F153" s="9"/>
      <c r="G153" s="134"/>
      <c r="H153" s="9"/>
    </row>
    <row r="154" spans="1:8" s="10" customFormat="1" ht="15.75" x14ac:dyDescent="0.25">
      <c r="A154" s="15" t="s">
        <v>10</v>
      </c>
      <c r="B154" s="127" t="s">
        <v>29</v>
      </c>
      <c r="C154" s="127"/>
      <c r="D154" s="125"/>
      <c r="E154" s="125"/>
      <c r="F154" s="125"/>
      <c r="G154" s="125"/>
      <c r="H154" s="125"/>
    </row>
    <row r="155" spans="1:8" s="40" customFormat="1" ht="38.25" x14ac:dyDescent="0.25">
      <c r="A155" s="126" t="s">
        <v>2</v>
      </c>
      <c r="B155" s="126" t="s">
        <v>3</v>
      </c>
      <c r="C155" s="20" t="s">
        <v>4</v>
      </c>
      <c r="D155" s="33" t="s">
        <v>20</v>
      </c>
      <c r="E155" s="33"/>
      <c r="F155" s="34"/>
      <c r="G155" s="33" t="s">
        <v>5</v>
      </c>
      <c r="H155" s="34" t="s">
        <v>12</v>
      </c>
    </row>
    <row r="156" spans="1:8" s="40" customFormat="1" ht="12.75" x14ac:dyDescent="0.25">
      <c r="A156" s="23"/>
      <c r="B156" s="23"/>
      <c r="C156" s="23"/>
      <c r="D156" s="157"/>
      <c r="E156" s="157"/>
      <c r="F156" s="156"/>
      <c r="G156" s="157"/>
      <c r="H156" s="156"/>
    </row>
    <row r="157" spans="1:8" s="10" customFormat="1" ht="12.75" x14ac:dyDescent="0.25">
      <c r="A157" s="23" t="s">
        <v>52</v>
      </c>
      <c r="B157" s="23" t="s">
        <v>16</v>
      </c>
      <c r="C157" s="9" t="s">
        <v>66</v>
      </c>
      <c r="D157" s="95"/>
      <c r="E157" s="95"/>
      <c r="F157" s="77"/>
      <c r="G157" s="95"/>
      <c r="H157" s="77"/>
    </row>
    <row r="158" spans="1:8" s="10" customFormat="1" ht="31.5" customHeight="1" x14ac:dyDescent="0.25">
      <c r="A158" s="23"/>
      <c r="B158" s="23"/>
      <c r="C158" s="8" t="s">
        <v>162</v>
      </c>
      <c r="D158" s="95"/>
      <c r="E158" s="95"/>
      <c r="F158" s="77"/>
      <c r="G158" s="95"/>
      <c r="H158" s="77"/>
    </row>
    <row r="159" spans="1:8" s="10" customFormat="1" ht="12.75" x14ac:dyDescent="0.25">
      <c r="A159" s="23"/>
      <c r="B159" s="23"/>
      <c r="C159" s="8"/>
      <c r="D159" s="84">
        <v>1</v>
      </c>
      <c r="E159" s="84">
        <v>1</v>
      </c>
      <c r="F159" s="75">
        <f>D159*E159</f>
        <v>1</v>
      </c>
      <c r="G159" s="84">
        <v>30.5</v>
      </c>
      <c r="H159" s="75">
        <f>F159*G159</f>
        <v>30.5</v>
      </c>
    </row>
    <row r="160" spans="1:8" s="10" customFormat="1" ht="12.75" x14ac:dyDescent="0.25">
      <c r="A160" s="23"/>
      <c r="B160" s="23"/>
      <c r="C160" s="23"/>
      <c r="D160" s="157"/>
      <c r="E160" s="157"/>
      <c r="F160" s="156"/>
      <c r="G160" s="157"/>
      <c r="H160" s="156"/>
    </row>
    <row r="161" spans="1:11" s="10" customFormat="1" ht="12.75" x14ac:dyDescent="0.25">
      <c r="A161" s="23" t="s">
        <v>53</v>
      </c>
      <c r="B161" s="23" t="s">
        <v>217</v>
      </c>
      <c r="C161" s="9" t="s">
        <v>35</v>
      </c>
      <c r="D161" s="95"/>
      <c r="E161" s="95"/>
      <c r="F161" s="77"/>
      <c r="G161" s="95"/>
      <c r="H161" s="77"/>
      <c r="I161" s="161"/>
      <c r="J161" s="161"/>
      <c r="K161" s="160"/>
    </row>
    <row r="162" spans="1:11" s="10" customFormat="1" ht="109.5" customHeight="1" x14ac:dyDescent="0.3">
      <c r="A162" s="23"/>
      <c r="B162" s="23"/>
      <c r="C162" s="8" t="s">
        <v>163</v>
      </c>
      <c r="D162" s="95"/>
      <c r="E162" s="95"/>
      <c r="F162" s="77"/>
      <c r="G162" s="95"/>
      <c r="H162" s="77"/>
      <c r="K162" s="44"/>
    </row>
    <row r="163" spans="1:11" s="10" customFormat="1" ht="12.75" customHeight="1" x14ac:dyDescent="0.3">
      <c r="A163" s="23"/>
      <c r="B163" s="23"/>
      <c r="C163" s="64" t="s">
        <v>160</v>
      </c>
      <c r="D163" s="95">
        <v>3</v>
      </c>
      <c r="E163" s="95"/>
      <c r="F163" s="77"/>
      <c r="G163" s="95"/>
      <c r="H163" s="77"/>
      <c r="K163" s="44"/>
    </row>
    <row r="164" spans="1:11" s="10" customFormat="1" ht="12.75" customHeight="1" x14ac:dyDescent="0.3">
      <c r="A164" s="23"/>
      <c r="B164" s="23"/>
      <c r="C164" s="64" t="s">
        <v>161</v>
      </c>
      <c r="D164" s="95">
        <v>0</v>
      </c>
      <c r="E164" s="95"/>
      <c r="F164" s="77"/>
      <c r="G164" s="95"/>
      <c r="H164" s="77"/>
      <c r="K164" s="44"/>
    </row>
    <row r="165" spans="1:11" s="40" customFormat="1" ht="12.75" x14ac:dyDescent="0.2">
      <c r="A165" s="23"/>
      <c r="B165" s="23"/>
      <c r="C165" s="12"/>
      <c r="D165" s="84">
        <f>SUM(D163:D164)</f>
        <v>3</v>
      </c>
      <c r="E165" s="84">
        <v>1</v>
      </c>
      <c r="F165" s="75">
        <f>D165*E165</f>
        <v>3</v>
      </c>
      <c r="G165" s="84">
        <v>159.86000000000001</v>
      </c>
      <c r="H165" s="75">
        <f>F165*G165</f>
        <v>479.58000000000004</v>
      </c>
      <c r="I165" s="159"/>
      <c r="J165" s="159"/>
      <c r="K165" s="158"/>
    </row>
    <row r="166" spans="1:11" s="10" customFormat="1" ht="12.75" x14ac:dyDescent="0.2">
      <c r="A166" s="23"/>
      <c r="B166" s="23"/>
      <c r="C166" s="8"/>
      <c r="D166" s="95"/>
      <c r="E166" s="95"/>
      <c r="F166" s="77"/>
      <c r="G166" s="95"/>
      <c r="H166" s="77"/>
      <c r="I166" s="159"/>
      <c r="J166" s="159"/>
      <c r="K166" s="158"/>
    </row>
    <row r="167" spans="1:11" s="10" customFormat="1" ht="12.75" x14ac:dyDescent="0.25">
      <c r="A167" s="23" t="s">
        <v>54</v>
      </c>
      <c r="B167" s="23" t="s">
        <v>217</v>
      </c>
      <c r="C167" s="9" t="s">
        <v>75</v>
      </c>
      <c r="D167" s="157"/>
      <c r="E167" s="157"/>
      <c r="F167" s="156"/>
      <c r="G167" s="157"/>
      <c r="H167" s="156"/>
    </row>
    <row r="168" spans="1:11" s="10" customFormat="1" ht="84" customHeight="1" x14ac:dyDescent="0.25">
      <c r="A168" s="23"/>
      <c r="B168" s="23"/>
      <c r="C168" s="8" t="s">
        <v>164</v>
      </c>
      <c r="D168" s="95"/>
      <c r="E168" s="95"/>
      <c r="F168" s="77"/>
      <c r="G168" s="95"/>
      <c r="H168" s="77"/>
    </row>
    <row r="169" spans="1:11" s="10" customFormat="1" ht="12.75" customHeight="1" x14ac:dyDescent="0.25">
      <c r="A169" s="23"/>
      <c r="B169" s="23"/>
      <c r="C169" s="64" t="s">
        <v>165</v>
      </c>
      <c r="D169" s="95">
        <v>1</v>
      </c>
      <c r="E169" s="95"/>
      <c r="F169" s="77"/>
      <c r="G169" s="95"/>
      <c r="H169" s="77"/>
    </row>
    <row r="170" spans="1:11" s="10" customFormat="1" ht="12.75" customHeight="1" x14ac:dyDescent="0.25">
      <c r="A170" s="23"/>
      <c r="B170" s="23"/>
      <c r="C170" s="64" t="s">
        <v>166</v>
      </c>
      <c r="D170" s="95">
        <v>1</v>
      </c>
      <c r="E170" s="95"/>
      <c r="F170" s="77"/>
      <c r="G170" s="95"/>
      <c r="H170" s="77"/>
    </row>
    <row r="171" spans="1:11" s="10" customFormat="1" ht="12.75" customHeight="1" x14ac:dyDescent="0.25">
      <c r="A171" s="23"/>
      <c r="B171" s="23"/>
      <c r="C171" s="64" t="s">
        <v>169</v>
      </c>
      <c r="D171" s="95"/>
      <c r="E171" s="95"/>
      <c r="F171" s="77"/>
      <c r="G171" s="95"/>
      <c r="H171" s="77"/>
    </row>
    <row r="172" spans="1:11" s="10" customFormat="1" ht="12.75" customHeight="1" x14ac:dyDescent="0.25">
      <c r="A172" s="23"/>
      <c r="B172" s="23"/>
      <c r="C172" s="64" t="s">
        <v>167</v>
      </c>
      <c r="D172" s="95"/>
      <c r="E172" s="95"/>
      <c r="F172" s="77"/>
      <c r="G172" s="95"/>
      <c r="H172" s="77"/>
    </row>
    <row r="173" spans="1:11" s="10" customFormat="1" ht="12.75" customHeight="1" x14ac:dyDescent="0.25">
      <c r="A173" s="23"/>
      <c r="B173" s="23"/>
      <c r="C173" s="64" t="s">
        <v>220</v>
      </c>
      <c r="D173" s="95"/>
      <c r="E173" s="95"/>
      <c r="F173" s="77"/>
      <c r="G173" s="95"/>
      <c r="H173" s="77"/>
    </row>
    <row r="174" spans="1:11" s="10" customFormat="1" ht="12.75" customHeight="1" x14ac:dyDescent="0.25">
      <c r="A174" s="23"/>
      <c r="B174" s="23"/>
      <c r="C174" s="64" t="s">
        <v>219</v>
      </c>
      <c r="D174" s="95">
        <v>1</v>
      </c>
      <c r="E174" s="95"/>
      <c r="F174" s="77"/>
      <c r="G174" s="95"/>
      <c r="H174" s="77"/>
    </row>
    <row r="175" spans="1:11" s="10" customFormat="1" ht="12.75" customHeight="1" x14ac:dyDescent="0.25">
      <c r="A175" s="23"/>
      <c r="B175" s="23"/>
      <c r="C175" s="64" t="s">
        <v>168</v>
      </c>
      <c r="D175" s="95"/>
      <c r="E175" s="95"/>
      <c r="F175" s="77"/>
      <c r="G175" s="95"/>
      <c r="H175" s="77"/>
    </row>
    <row r="176" spans="1:11" s="40" customFormat="1" ht="12.75" x14ac:dyDescent="0.25">
      <c r="A176" s="23"/>
      <c r="B176" s="23"/>
      <c r="C176" s="12"/>
      <c r="D176" s="84">
        <f>SUM(D169:D175)</f>
        <v>3</v>
      </c>
      <c r="E176" s="84">
        <v>1</v>
      </c>
      <c r="F176" s="75">
        <f>D176*E176</f>
        <v>3</v>
      </c>
      <c r="G176" s="84">
        <v>137.09</v>
      </c>
      <c r="H176" s="75">
        <f>F176*G176</f>
        <v>411.27</v>
      </c>
    </row>
    <row r="177" spans="1:8" s="32" customFormat="1" ht="12" customHeight="1" thickBot="1" x14ac:dyDescent="0.3">
      <c r="A177" s="30"/>
      <c r="B177" s="30"/>
      <c r="C177" s="12"/>
      <c r="D177" s="104"/>
      <c r="E177" s="104"/>
      <c r="F177" s="105"/>
      <c r="G177" s="106" t="s">
        <v>69</v>
      </c>
      <c r="H177" s="105">
        <f>SUM(H156:H176)</f>
        <v>921.35</v>
      </c>
    </row>
    <row r="178" spans="1:8" s="17" customFormat="1" ht="18" customHeight="1" x14ac:dyDescent="0.25">
      <c r="A178" s="23"/>
      <c r="B178" s="23"/>
      <c r="C178" s="9"/>
      <c r="D178" s="8"/>
      <c r="E178" s="8"/>
      <c r="F178" s="9"/>
      <c r="G178" s="134"/>
      <c r="H178" s="9"/>
    </row>
    <row r="179" spans="1:8" s="32" customFormat="1" ht="16.5" customHeight="1" x14ac:dyDescent="0.25">
      <c r="A179" s="15" t="s">
        <v>11</v>
      </c>
      <c r="B179" s="127" t="s">
        <v>1</v>
      </c>
      <c r="C179" s="127"/>
      <c r="D179" s="125"/>
      <c r="E179" s="125"/>
      <c r="F179" s="125"/>
      <c r="G179" s="125"/>
      <c r="H179" s="125"/>
    </row>
    <row r="180" spans="1:8" s="10" customFormat="1" ht="38.25" x14ac:dyDescent="0.25">
      <c r="A180" s="126" t="s">
        <v>2</v>
      </c>
      <c r="B180" s="126" t="s">
        <v>3</v>
      </c>
      <c r="C180" s="20" t="s">
        <v>4</v>
      </c>
      <c r="D180" s="33" t="s">
        <v>20</v>
      </c>
      <c r="E180" s="33"/>
      <c r="F180" s="34"/>
      <c r="G180" s="33" t="s">
        <v>5</v>
      </c>
      <c r="H180" s="34" t="s">
        <v>12</v>
      </c>
    </row>
    <row r="181" spans="1:8" s="10" customFormat="1" ht="12.75" x14ac:dyDescent="0.25">
      <c r="A181" s="155"/>
      <c r="B181" s="155"/>
      <c r="C181" s="154"/>
      <c r="D181" s="153"/>
      <c r="E181" s="153"/>
      <c r="F181" s="152"/>
      <c r="G181" s="153"/>
      <c r="H181" s="152"/>
    </row>
    <row r="182" spans="1:8" s="8" customFormat="1" ht="12.75" x14ac:dyDescent="0.25">
      <c r="A182" s="155"/>
      <c r="B182" s="155"/>
      <c r="C182" s="154"/>
      <c r="D182" s="153"/>
      <c r="E182" s="153"/>
      <c r="F182" s="152"/>
      <c r="G182" s="153"/>
      <c r="H182" s="152"/>
    </row>
    <row r="183" spans="1:8" s="8" customFormat="1" ht="12.75" x14ac:dyDescent="0.25">
      <c r="A183" s="22"/>
      <c r="B183" s="150"/>
      <c r="C183" s="28" t="s">
        <v>79</v>
      </c>
      <c r="D183" s="148"/>
      <c r="E183" s="148"/>
      <c r="F183" s="147"/>
      <c r="G183" s="148"/>
      <c r="H183" s="147"/>
    </row>
    <row r="184" spans="1:8" s="8" customFormat="1" ht="25.5" x14ac:dyDescent="0.25">
      <c r="A184" s="22"/>
      <c r="B184" s="150"/>
      <c r="C184" s="6" t="s">
        <v>81</v>
      </c>
      <c r="D184" s="148"/>
      <c r="E184" s="148"/>
      <c r="F184" s="147"/>
      <c r="G184" s="148"/>
      <c r="H184" s="147"/>
    </row>
    <row r="185" spans="1:8" s="8" customFormat="1" ht="12.75" x14ac:dyDescent="0.25">
      <c r="A185" s="22"/>
      <c r="B185" s="150"/>
      <c r="C185" s="151"/>
      <c r="D185" s="148"/>
      <c r="E185" s="148"/>
      <c r="F185" s="147"/>
      <c r="G185" s="148"/>
      <c r="H185" s="147"/>
    </row>
    <row r="186" spans="1:8" s="8" customFormat="1" ht="12.75" x14ac:dyDescent="0.25">
      <c r="A186" s="150"/>
      <c r="B186" s="150"/>
      <c r="C186" s="149"/>
      <c r="D186" s="148"/>
      <c r="E186" s="148"/>
      <c r="F186" s="147"/>
      <c r="G186" s="148"/>
      <c r="H186" s="147"/>
    </row>
    <row r="187" spans="1:8" s="10" customFormat="1" ht="12.75" x14ac:dyDescent="0.25">
      <c r="A187" s="22" t="s">
        <v>43</v>
      </c>
      <c r="B187" s="22" t="s">
        <v>16</v>
      </c>
      <c r="C187" s="28" t="s">
        <v>172</v>
      </c>
      <c r="D187" s="141"/>
      <c r="E187" s="141"/>
      <c r="F187" s="141"/>
      <c r="G187" s="141"/>
      <c r="H187" s="141"/>
    </row>
    <row r="188" spans="1:8" s="10" customFormat="1" ht="45" customHeight="1" x14ac:dyDescent="0.3">
      <c r="A188" s="65"/>
      <c r="B188" s="66"/>
      <c r="C188" s="10" t="s">
        <v>171</v>
      </c>
      <c r="D188" s="112"/>
      <c r="E188" s="112"/>
      <c r="F188" s="80"/>
      <c r="G188" s="112"/>
      <c r="H188" s="80"/>
    </row>
    <row r="189" spans="1:8" s="10" customFormat="1" ht="12.75" x14ac:dyDescent="0.25">
      <c r="A189" s="146"/>
      <c r="B189" s="53"/>
      <c r="C189" s="11"/>
      <c r="D189" s="84">
        <v>1</v>
      </c>
      <c r="E189" s="84">
        <v>1</v>
      </c>
      <c r="F189" s="75">
        <f>D189*E189</f>
        <v>1</v>
      </c>
      <c r="G189" s="84">
        <v>12.39</v>
      </c>
      <c r="H189" s="75">
        <f>F189*G189</f>
        <v>12.39</v>
      </c>
    </row>
    <row r="190" spans="1:8" s="8" customFormat="1" ht="12.75" x14ac:dyDescent="0.25">
      <c r="A190" s="54"/>
      <c r="B190" s="54"/>
      <c r="C190" s="40"/>
      <c r="D190" s="132"/>
      <c r="E190" s="132"/>
      <c r="F190" s="130"/>
      <c r="G190" s="132"/>
      <c r="H190" s="130"/>
    </row>
    <row r="191" spans="1:8" s="10" customFormat="1" ht="12.75" x14ac:dyDescent="0.25">
      <c r="A191" s="22" t="s">
        <v>44</v>
      </c>
      <c r="B191" s="22" t="s">
        <v>16</v>
      </c>
      <c r="C191" s="28" t="s">
        <v>170</v>
      </c>
      <c r="D191" s="112"/>
      <c r="E191" s="112"/>
      <c r="F191" s="80"/>
      <c r="G191" s="112"/>
      <c r="H191" s="80"/>
    </row>
    <row r="192" spans="1:8" s="10" customFormat="1" ht="89.25" x14ac:dyDescent="0.25">
      <c r="A192" s="22"/>
      <c r="B192" s="22"/>
      <c r="C192" s="10" t="s">
        <v>80</v>
      </c>
      <c r="D192" s="112"/>
      <c r="E192" s="112"/>
      <c r="F192" s="80"/>
      <c r="G192" s="112"/>
      <c r="H192" s="80"/>
    </row>
    <row r="193" spans="1:8" s="10" customFormat="1" ht="12.75" x14ac:dyDescent="0.25">
      <c r="A193" s="146"/>
      <c r="B193" s="53"/>
      <c r="C193" s="11"/>
      <c r="D193" s="84">
        <v>1</v>
      </c>
      <c r="E193" s="84">
        <v>1</v>
      </c>
      <c r="F193" s="75">
        <f>D193*E193</f>
        <v>1</v>
      </c>
      <c r="G193" s="84">
        <v>218.8</v>
      </c>
      <c r="H193" s="75">
        <f>F193*G193</f>
        <v>218.8</v>
      </c>
    </row>
    <row r="194" spans="1:8" s="8" customFormat="1" ht="12.75" x14ac:dyDescent="0.25">
      <c r="A194" s="54"/>
      <c r="B194" s="54"/>
      <c r="C194" s="40"/>
      <c r="D194" s="132"/>
      <c r="E194" s="132"/>
      <c r="F194" s="130"/>
      <c r="G194" s="132"/>
      <c r="H194" s="130"/>
    </row>
    <row r="195" spans="1:8" s="8" customFormat="1" ht="12.75" x14ac:dyDescent="0.25">
      <c r="A195" s="22" t="s">
        <v>45</v>
      </c>
      <c r="B195" s="22" t="s">
        <v>23</v>
      </c>
      <c r="C195" s="28" t="s">
        <v>78</v>
      </c>
      <c r="D195" s="141"/>
      <c r="E195" s="141"/>
      <c r="F195" s="141"/>
      <c r="G195" s="141"/>
      <c r="H195" s="141"/>
    </row>
    <row r="196" spans="1:8" s="8" customFormat="1" ht="38.25" x14ac:dyDescent="0.3">
      <c r="A196" s="55"/>
      <c r="B196" s="56"/>
      <c r="C196" s="10" t="s">
        <v>180</v>
      </c>
      <c r="D196" s="112"/>
      <c r="E196" s="112"/>
      <c r="F196" s="80"/>
      <c r="G196" s="112"/>
      <c r="H196" s="80"/>
    </row>
    <row r="197" spans="1:8" s="8" customFormat="1" ht="12.75" x14ac:dyDescent="0.25">
      <c r="A197" s="140"/>
      <c r="B197" s="58"/>
      <c r="C197" s="7"/>
      <c r="D197" s="84">
        <v>18.760000000000002</v>
      </c>
      <c r="E197" s="84">
        <v>1</v>
      </c>
      <c r="F197" s="75">
        <f>D197*E197</f>
        <v>18.760000000000002</v>
      </c>
      <c r="G197" s="84">
        <v>22.86</v>
      </c>
      <c r="H197" s="75">
        <f>F197*G197</f>
        <v>428.85360000000003</v>
      </c>
    </row>
    <row r="198" spans="1:8" s="8" customFormat="1" ht="12.75" x14ac:dyDescent="0.2">
      <c r="A198" s="140"/>
      <c r="B198" s="58"/>
      <c r="C198" s="4"/>
      <c r="D198" s="145"/>
      <c r="E198" s="145"/>
      <c r="F198" s="143"/>
      <c r="G198" s="144"/>
      <c r="H198" s="143"/>
    </row>
    <row r="199" spans="1:8" s="8" customFormat="1" ht="12.75" x14ac:dyDescent="0.25">
      <c r="A199" s="22" t="s">
        <v>46</v>
      </c>
      <c r="B199" s="22" t="s">
        <v>16</v>
      </c>
      <c r="C199" s="28" t="s">
        <v>173</v>
      </c>
      <c r="D199" s="112"/>
      <c r="E199" s="112"/>
      <c r="F199" s="80"/>
      <c r="G199" s="112"/>
      <c r="H199" s="80"/>
    </row>
    <row r="200" spans="1:8" s="8" customFormat="1" ht="38.25" x14ac:dyDescent="0.25">
      <c r="A200" s="22"/>
      <c r="B200" s="22"/>
      <c r="C200" s="10" t="s">
        <v>176</v>
      </c>
      <c r="D200" s="112"/>
      <c r="E200" s="112"/>
      <c r="F200" s="80"/>
      <c r="G200" s="112"/>
      <c r="H200" s="80"/>
    </row>
    <row r="201" spans="1:8" s="8" customFormat="1" ht="12.75" x14ac:dyDescent="0.25">
      <c r="A201" s="22"/>
      <c r="B201" s="22"/>
      <c r="C201" s="10"/>
      <c r="D201" s="84">
        <v>4</v>
      </c>
      <c r="E201" s="84">
        <v>1</v>
      </c>
      <c r="F201" s="75">
        <f>D201*E201</f>
        <v>4</v>
      </c>
      <c r="G201" s="84">
        <v>46.3</v>
      </c>
      <c r="H201" s="75">
        <f>F201*G201</f>
        <v>185.2</v>
      </c>
    </row>
    <row r="202" spans="1:8" s="8" customFormat="1" ht="12.75" x14ac:dyDescent="0.2">
      <c r="A202" s="22"/>
      <c r="B202" s="22"/>
      <c r="C202" s="10"/>
      <c r="D202" s="145"/>
      <c r="E202" s="145"/>
      <c r="F202" s="143"/>
      <c r="G202" s="144"/>
      <c r="H202" s="143"/>
    </row>
    <row r="203" spans="1:8" s="8" customFormat="1" ht="12.75" x14ac:dyDescent="0.25">
      <c r="A203" s="22" t="s">
        <v>235</v>
      </c>
      <c r="B203" s="22" t="s">
        <v>16</v>
      </c>
      <c r="C203" s="28" t="s">
        <v>174</v>
      </c>
      <c r="D203" s="112"/>
      <c r="E203" s="112"/>
      <c r="F203" s="80"/>
      <c r="G203" s="112"/>
      <c r="H203" s="80"/>
    </row>
    <row r="204" spans="1:8" s="8" customFormat="1" ht="25.5" x14ac:dyDescent="0.25">
      <c r="A204" s="22"/>
      <c r="B204" s="22"/>
      <c r="C204" s="10" t="s">
        <v>175</v>
      </c>
      <c r="D204" s="112"/>
      <c r="E204" s="112"/>
      <c r="F204" s="80"/>
      <c r="G204" s="112"/>
      <c r="H204" s="80"/>
    </row>
    <row r="205" spans="1:8" s="8" customFormat="1" ht="12.75" x14ac:dyDescent="0.25">
      <c r="A205" s="22"/>
      <c r="B205" s="22"/>
      <c r="C205" s="10"/>
      <c r="D205" s="84">
        <v>5</v>
      </c>
      <c r="E205" s="84">
        <v>1</v>
      </c>
      <c r="F205" s="75">
        <f>D205*E205</f>
        <v>5</v>
      </c>
      <c r="G205" s="84">
        <v>48.3</v>
      </c>
      <c r="H205" s="75">
        <f>F205*G205</f>
        <v>241.5</v>
      </c>
    </row>
    <row r="206" spans="1:8" s="8" customFormat="1" ht="12.75" x14ac:dyDescent="0.2">
      <c r="A206" s="22"/>
      <c r="B206" s="22"/>
      <c r="C206" s="10"/>
      <c r="D206" s="145"/>
      <c r="E206" s="145"/>
      <c r="F206" s="143"/>
      <c r="G206" s="144"/>
      <c r="H206" s="143"/>
    </row>
    <row r="207" spans="1:8" s="8" customFormat="1" ht="12.75" x14ac:dyDescent="0.25">
      <c r="A207" s="22" t="s">
        <v>55</v>
      </c>
      <c r="B207" s="22" t="s">
        <v>16</v>
      </c>
      <c r="C207" s="28" t="s">
        <v>67</v>
      </c>
      <c r="D207" s="112"/>
      <c r="E207" s="112"/>
      <c r="F207" s="80"/>
      <c r="G207" s="112"/>
      <c r="H207" s="80"/>
    </row>
    <row r="208" spans="1:8" s="8" customFormat="1" ht="25.5" x14ac:dyDescent="0.25">
      <c r="A208" s="22"/>
      <c r="B208" s="22"/>
      <c r="C208" s="10" t="s">
        <v>68</v>
      </c>
      <c r="D208" s="112"/>
      <c r="E208" s="112"/>
      <c r="F208" s="80"/>
      <c r="G208" s="112"/>
      <c r="H208" s="80"/>
    </row>
    <row r="209" spans="1:8" s="8" customFormat="1" ht="12.75" x14ac:dyDescent="0.25">
      <c r="A209" s="22"/>
      <c r="B209" s="22"/>
      <c r="C209" s="10"/>
      <c r="D209" s="84">
        <v>6</v>
      </c>
      <c r="E209" s="84">
        <v>1</v>
      </c>
      <c r="F209" s="75">
        <f>D209*E209</f>
        <v>6</v>
      </c>
      <c r="G209" s="84">
        <v>205.1</v>
      </c>
      <c r="H209" s="75">
        <f>F209*G209</f>
        <v>1230.5999999999999</v>
      </c>
    </row>
    <row r="210" spans="1:8" s="8" customFormat="1" ht="12.75" x14ac:dyDescent="0.2">
      <c r="A210" s="22"/>
      <c r="B210" s="22"/>
      <c r="C210" s="10"/>
      <c r="D210" s="145"/>
      <c r="E210" s="145"/>
      <c r="F210" s="143"/>
      <c r="G210" s="144"/>
      <c r="H210" s="143"/>
    </row>
    <row r="211" spans="1:8" s="8" customFormat="1" ht="12.75" x14ac:dyDescent="0.25">
      <c r="A211" s="22" t="s">
        <v>236</v>
      </c>
      <c r="B211" s="22" t="s">
        <v>16</v>
      </c>
      <c r="C211" s="28" t="s">
        <v>178</v>
      </c>
      <c r="D211" s="112"/>
      <c r="E211" s="112"/>
      <c r="F211" s="80"/>
      <c r="G211" s="112"/>
      <c r="H211" s="80"/>
    </row>
    <row r="212" spans="1:8" s="8" customFormat="1" ht="25.5" x14ac:dyDescent="0.25">
      <c r="A212" s="22"/>
      <c r="B212" s="22"/>
      <c r="C212" s="10" t="s">
        <v>177</v>
      </c>
      <c r="D212" s="112"/>
      <c r="E212" s="112"/>
      <c r="F212" s="80"/>
      <c r="G212" s="112"/>
      <c r="H212" s="80"/>
    </row>
    <row r="213" spans="1:8" s="8" customFormat="1" ht="12.75" x14ac:dyDescent="0.25">
      <c r="A213" s="22"/>
      <c r="B213" s="22"/>
      <c r="C213" s="10"/>
      <c r="D213" s="84">
        <v>0</v>
      </c>
      <c r="E213" s="84">
        <v>1</v>
      </c>
      <c r="F213" s="75">
        <f>D213*E213</f>
        <v>0</v>
      </c>
      <c r="G213" s="84">
        <v>248.18</v>
      </c>
      <c r="H213" s="75">
        <f>F213*G213</f>
        <v>0</v>
      </c>
    </row>
    <row r="214" spans="1:8" s="8" customFormat="1" ht="12.75" x14ac:dyDescent="0.2">
      <c r="A214" s="22"/>
      <c r="B214" s="22"/>
      <c r="C214" s="10"/>
      <c r="D214" s="145"/>
      <c r="E214" s="145"/>
      <c r="F214" s="143"/>
      <c r="G214" s="144"/>
      <c r="H214" s="143"/>
    </row>
    <row r="215" spans="1:8" s="8" customFormat="1" ht="12.75" x14ac:dyDescent="0.25">
      <c r="A215" s="22" t="s">
        <v>237</v>
      </c>
      <c r="B215" s="22" t="s">
        <v>16</v>
      </c>
      <c r="C215" s="28" t="s">
        <v>179</v>
      </c>
      <c r="D215" s="112"/>
      <c r="E215" s="112"/>
      <c r="F215" s="80"/>
      <c r="G215" s="112"/>
      <c r="H215" s="80"/>
    </row>
    <row r="216" spans="1:8" s="8" customFormat="1" ht="63.75" x14ac:dyDescent="0.25">
      <c r="A216" s="22"/>
      <c r="B216" s="22"/>
      <c r="C216" s="10" t="s">
        <v>221</v>
      </c>
      <c r="D216" s="112"/>
      <c r="E216" s="112"/>
      <c r="F216" s="80"/>
      <c r="G216" s="112"/>
      <c r="H216" s="80"/>
    </row>
    <row r="217" spans="1:8" s="8" customFormat="1" ht="12.75" x14ac:dyDescent="0.25">
      <c r="A217" s="22"/>
      <c r="B217" s="22"/>
      <c r="C217" s="10"/>
      <c r="D217" s="84">
        <v>0</v>
      </c>
      <c r="E217" s="84">
        <v>0</v>
      </c>
      <c r="F217" s="75">
        <f>D217*E217</f>
        <v>0</v>
      </c>
      <c r="G217" s="84">
        <v>79.78</v>
      </c>
      <c r="H217" s="75">
        <f>F217*G217</f>
        <v>0</v>
      </c>
    </row>
    <row r="218" spans="1:8" s="8" customFormat="1" ht="12.75" x14ac:dyDescent="0.2">
      <c r="A218" s="22"/>
      <c r="B218" s="22"/>
      <c r="C218" s="10"/>
      <c r="D218" s="145"/>
      <c r="E218" s="145"/>
      <c r="F218" s="143"/>
      <c r="G218" s="144"/>
      <c r="H218" s="143"/>
    </row>
    <row r="219" spans="1:8" s="8" customFormat="1" ht="12.75" x14ac:dyDescent="0.25">
      <c r="A219" s="22" t="s">
        <v>238</v>
      </c>
      <c r="B219" s="22" t="s">
        <v>16</v>
      </c>
      <c r="C219" s="28" t="s">
        <v>76</v>
      </c>
      <c r="D219" s="141"/>
      <c r="E219" s="141"/>
      <c r="F219" s="141"/>
      <c r="G219" s="141"/>
      <c r="H219" s="141"/>
    </row>
    <row r="220" spans="1:8" s="10" customFormat="1" ht="54" customHeight="1" x14ac:dyDescent="0.3">
      <c r="A220" s="55"/>
      <c r="B220" s="56"/>
      <c r="C220" s="10" t="s">
        <v>77</v>
      </c>
      <c r="D220" s="112"/>
      <c r="E220" s="112"/>
      <c r="F220" s="80"/>
      <c r="G220" s="112"/>
      <c r="H220" s="80"/>
    </row>
    <row r="221" spans="1:8" s="10" customFormat="1" ht="12.75" x14ac:dyDescent="0.25">
      <c r="A221" s="140"/>
      <c r="B221" s="58"/>
      <c r="C221" s="7"/>
      <c r="D221" s="84">
        <v>4</v>
      </c>
      <c r="E221" s="84">
        <v>1</v>
      </c>
      <c r="F221" s="75">
        <f>D221*E221</f>
        <v>4</v>
      </c>
      <c r="G221" s="84">
        <v>64.2</v>
      </c>
      <c r="H221" s="75">
        <f>F221*G221</f>
        <v>256.8</v>
      </c>
    </row>
    <row r="222" spans="1:8" s="10" customFormat="1" ht="12.75" x14ac:dyDescent="0.25">
      <c r="A222" s="140"/>
      <c r="B222" s="58"/>
      <c r="C222" s="7"/>
      <c r="D222" s="132"/>
      <c r="E222" s="132"/>
      <c r="F222" s="130"/>
      <c r="G222" s="132"/>
      <c r="H222" s="130"/>
    </row>
    <row r="223" spans="1:8" s="10" customFormat="1" ht="12.75" x14ac:dyDescent="0.25">
      <c r="A223" s="22" t="s">
        <v>239</v>
      </c>
      <c r="B223" s="22" t="s">
        <v>16</v>
      </c>
      <c r="C223" s="28" t="s">
        <v>112</v>
      </c>
      <c r="D223" s="141"/>
      <c r="E223" s="141"/>
      <c r="F223" s="141"/>
      <c r="G223" s="141"/>
      <c r="H223" s="141"/>
    </row>
    <row r="224" spans="1:8" s="10" customFormat="1" ht="60" customHeight="1" x14ac:dyDescent="0.3">
      <c r="A224" s="65"/>
      <c r="B224" s="66"/>
      <c r="C224" s="10" t="s">
        <v>181</v>
      </c>
      <c r="D224" s="112"/>
      <c r="E224" s="112"/>
      <c r="F224" s="80"/>
      <c r="G224" s="112"/>
      <c r="H224" s="80"/>
    </row>
    <row r="225" spans="1:8" s="10" customFormat="1" ht="12.75" x14ac:dyDescent="0.25">
      <c r="A225" s="142"/>
      <c r="B225" s="68"/>
      <c r="C225" s="69"/>
      <c r="D225" s="114">
        <v>0</v>
      </c>
      <c r="E225" s="114">
        <v>0</v>
      </c>
      <c r="F225" s="78">
        <f>D225*E225</f>
        <v>0</v>
      </c>
      <c r="G225" s="114">
        <v>250.14</v>
      </c>
      <c r="H225" s="75">
        <f>F225*G225</f>
        <v>0</v>
      </c>
    </row>
    <row r="226" spans="1:8" s="10" customFormat="1" ht="12.75" x14ac:dyDescent="0.25">
      <c r="A226" s="140"/>
      <c r="B226" s="58"/>
      <c r="C226" s="12"/>
      <c r="D226" s="132"/>
      <c r="E226" s="132"/>
      <c r="F226" s="130"/>
      <c r="G226" s="132"/>
      <c r="H226" s="130"/>
    </row>
    <row r="227" spans="1:8" s="8" customFormat="1" ht="12.75" x14ac:dyDescent="0.25">
      <c r="A227" s="22" t="s">
        <v>240</v>
      </c>
      <c r="B227" s="22" t="s">
        <v>16</v>
      </c>
      <c r="C227" s="28" t="s">
        <v>222</v>
      </c>
      <c r="D227" s="141"/>
      <c r="E227" s="141"/>
      <c r="F227" s="141"/>
      <c r="G227" s="141"/>
      <c r="H227" s="141"/>
    </row>
    <row r="228" spans="1:8" s="10" customFormat="1" ht="31.5" customHeight="1" x14ac:dyDescent="0.3">
      <c r="A228" s="55"/>
      <c r="B228" s="56"/>
      <c r="C228" s="10" t="s">
        <v>197</v>
      </c>
      <c r="D228" s="112"/>
      <c r="E228" s="112"/>
      <c r="F228" s="80"/>
      <c r="G228" s="112"/>
      <c r="H228" s="80"/>
    </row>
    <row r="229" spans="1:8" s="10" customFormat="1" ht="12.75" x14ac:dyDescent="0.25">
      <c r="A229" s="140"/>
      <c r="B229" s="58"/>
      <c r="C229" s="7"/>
      <c r="D229" s="84">
        <v>0</v>
      </c>
      <c r="E229" s="84">
        <v>0</v>
      </c>
      <c r="F229" s="75">
        <f>D229*E229</f>
        <v>0</v>
      </c>
      <c r="G229" s="84">
        <v>282.99</v>
      </c>
      <c r="H229" s="75">
        <f>F229*G229</f>
        <v>0</v>
      </c>
    </row>
    <row r="230" spans="1:8" s="8" customFormat="1" ht="13.5" thickBot="1" x14ac:dyDescent="0.3">
      <c r="A230" s="23"/>
      <c r="B230" s="23"/>
      <c r="C230" s="23"/>
      <c r="D230" s="115"/>
      <c r="E230" s="115"/>
      <c r="F230" s="76"/>
      <c r="G230" s="74" t="s">
        <v>69</v>
      </c>
      <c r="H230" s="76">
        <f>SUM(H183:H229)</f>
        <v>2574.1436000000003</v>
      </c>
    </row>
    <row r="231" spans="1:8" s="8" customFormat="1" ht="12.75" x14ac:dyDescent="0.25">
      <c r="A231" s="23"/>
      <c r="B231" s="23"/>
      <c r="C231" s="23"/>
      <c r="D231" s="23"/>
      <c r="E231" s="23"/>
      <c r="F231" s="133"/>
      <c r="G231" s="134"/>
      <c r="H231" s="133"/>
    </row>
    <row r="232" spans="1:8" s="17" customFormat="1" ht="18" customHeight="1" x14ac:dyDescent="0.25">
      <c r="A232" s="15" t="s">
        <v>31</v>
      </c>
      <c r="B232" s="127" t="s">
        <v>30</v>
      </c>
      <c r="C232" s="127"/>
      <c r="D232" s="125"/>
      <c r="E232" s="125"/>
      <c r="F232" s="125"/>
      <c r="G232" s="125"/>
      <c r="H232" s="125"/>
    </row>
    <row r="233" spans="1:8" s="32" customFormat="1" ht="38.25" customHeight="1" x14ac:dyDescent="0.25">
      <c r="A233" s="126" t="s">
        <v>2</v>
      </c>
      <c r="B233" s="126" t="s">
        <v>3</v>
      </c>
      <c r="C233" s="20" t="s">
        <v>4</v>
      </c>
      <c r="D233" s="33" t="s">
        <v>20</v>
      </c>
      <c r="E233" s="33"/>
      <c r="F233" s="34"/>
      <c r="G233" s="33" t="s">
        <v>5</v>
      </c>
      <c r="H233" s="34" t="s">
        <v>12</v>
      </c>
    </row>
    <row r="234" spans="1:8" s="8" customFormat="1" ht="12.75" x14ac:dyDescent="0.25">
      <c r="A234" s="22" t="s">
        <v>183</v>
      </c>
      <c r="B234" s="22" t="s">
        <v>16</v>
      </c>
      <c r="C234" s="28" t="s">
        <v>33</v>
      </c>
      <c r="D234" s="112"/>
      <c r="E234" s="112"/>
      <c r="F234" s="80"/>
      <c r="G234" s="112"/>
      <c r="H234" s="80"/>
    </row>
    <row r="235" spans="1:8" s="8" customFormat="1" ht="51" x14ac:dyDescent="0.25">
      <c r="A235" s="22"/>
      <c r="B235" s="22"/>
      <c r="C235" s="10" t="s">
        <v>198</v>
      </c>
      <c r="D235" s="112"/>
      <c r="E235" s="112"/>
      <c r="F235" s="80"/>
      <c r="G235" s="112"/>
      <c r="H235" s="80"/>
    </row>
    <row r="236" spans="1:8" s="8" customFormat="1" ht="12.75" x14ac:dyDescent="0.25">
      <c r="A236" s="23"/>
      <c r="B236" s="23"/>
      <c r="C236" s="7"/>
      <c r="D236" s="114">
        <v>1</v>
      </c>
      <c r="E236" s="114">
        <v>1</v>
      </c>
      <c r="F236" s="78">
        <f>D236*E236</f>
        <v>1</v>
      </c>
      <c r="G236" s="114">
        <v>507.77</v>
      </c>
      <c r="H236" s="78">
        <f>F236*G236</f>
        <v>507.77</v>
      </c>
    </row>
    <row r="237" spans="1:8" s="8" customFormat="1" ht="12.75" x14ac:dyDescent="0.2">
      <c r="A237" s="23"/>
      <c r="B237" s="23"/>
      <c r="D237" s="132"/>
      <c r="E237" s="132"/>
      <c r="F237" s="130"/>
      <c r="G237" s="131"/>
      <c r="H237" s="130"/>
    </row>
    <row r="238" spans="1:8" s="8" customFormat="1" ht="12.75" x14ac:dyDescent="0.25">
      <c r="A238" s="23" t="s">
        <v>184</v>
      </c>
      <c r="B238" s="23" t="s">
        <v>16</v>
      </c>
      <c r="C238" s="9" t="s">
        <v>71</v>
      </c>
      <c r="D238" s="95"/>
      <c r="E238" s="95"/>
      <c r="F238" s="77"/>
      <c r="G238" s="95"/>
      <c r="H238" s="77"/>
    </row>
    <row r="239" spans="1:8" s="8" customFormat="1" ht="25.5" x14ac:dyDescent="0.25">
      <c r="A239" s="23"/>
      <c r="B239" s="23"/>
      <c r="C239" s="8" t="s">
        <v>199</v>
      </c>
      <c r="D239" s="95"/>
      <c r="E239" s="95"/>
      <c r="F239" s="77"/>
      <c r="G239" s="95"/>
      <c r="H239" s="77"/>
    </row>
    <row r="240" spans="1:8" s="8" customFormat="1" ht="12.75" x14ac:dyDescent="0.25">
      <c r="A240" s="23"/>
      <c r="B240" s="23"/>
      <c r="C240" s="7"/>
      <c r="D240" s="114">
        <v>1</v>
      </c>
      <c r="E240" s="114">
        <v>1</v>
      </c>
      <c r="F240" s="78">
        <f>D240*E240</f>
        <v>1</v>
      </c>
      <c r="G240" s="114">
        <v>56.14</v>
      </c>
      <c r="H240" s="78">
        <f>F240*G240</f>
        <v>56.14</v>
      </c>
    </row>
    <row r="241" spans="1:8" s="8" customFormat="1" ht="12.75" x14ac:dyDescent="0.25">
      <c r="A241" s="23"/>
      <c r="B241" s="23"/>
      <c r="D241" s="95"/>
      <c r="E241" s="95"/>
      <c r="F241" s="77"/>
      <c r="G241" s="95"/>
      <c r="H241" s="77"/>
    </row>
    <row r="242" spans="1:8" s="8" customFormat="1" ht="12.75" x14ac:dyDescent="0.25">
      <c r="A242" s="23" t="s">
        <v>185</v>
      </c>
      <c r="B242" s="23" t="s">
        <v>16</v>
      </c>
      <c r="C242" s="9" t="s">
        <v>34</v>
      </c>
      <c r="D242" s="95"/>
      <c r="E242" s="95"/>
      <c r="F242" s="77"/>
      <c r="G242" s="95"/>
      <c r="H242" s="77"/>
    </row>
    <row r="243" spans="1:8" s="8" customFormat="1" ht="76.5" x14ac:dyDescent="0.25">
      <c r="A243" s="23"/>
      <c r="B243" s="23"/>
      <c r="C243" s="8" t="s">
        <v>200</v>
      </c>
      <c r="D243" s="95"/>
      <c r="E243" s="95"/>
      <c r="F243" s="77"/>
      <c r="G243" s="95"/>
      <c r="H243" s="77"/>
    </row>
    <row r="244" spans="1:8" s="8" customFormat="1" ht="12.75" x14ac:dyDescent="0.25">
      <c r="A244" s="23"/>
      <c r="B244" s="23"/>
      <c r="C244" s="7"/>
      <c r="D244" s="114">
        <v>1</v>
      </c>
      <c r="E244" s="114">
        <v>1</v>
      </c>
      <c r="F244" s="78">
        <f>D244*E244</f>
        <v>1</v>
      </c>
      <c r="G244" s="114">
        <v>417.51</v>
      </c>
      <c r="H244" s="78">
        <f>F244*G244</f>
        <v>417.51</v>
      </c>
    </row>
    <row r="245" spans="1:8" s="8" customFormat="1" ht="12.75" x14ac:dyDescent="0.25">
      <c r="A245" s="23"/>
      <c r="B245" s="23"/>
      <c r="D245" s="95"/>
      <c r="E245" s="95"/>
      <c r="F245" s="77"/>
      <c r="G245" s="95"/>
      <c r="H245" s="77"/>
    </row>
    <row r="246" spans="1:8" s="8" customFormat="1" ht="12.75" x14ac:dyDescent="0.25">
      <c r="A246" s="23" t="s">
        <v>186</v>
      </c>
      <c r="B246" s="23" t="s">
        <v>16</v>
      </c>
      <c r="C246" s="9" t="s">
        <v>201</v>
      </c>
      <c r="D246" s="95"/>
      <c r="E246" s="95"/>
      <c r="F246" s="77"/>
      <c r="G246" s="95"/>
      <c r="H246" s="77"/>
    </row>
    <row r="247" spans="1:8" s="8" customFormat="1" ht="63.75" x14ac:dyDescent="0.25">
      <c r="A247" s="23"/>
      <c r="B247" s="23"/>
      <c r="C247" s="8" t="s">
        <v>203</v>
      </c>
      <c r="D247" s="95"/>
      <c r="E247" s="95"/>
      <c r="F247" s="77"/>
      <c r="G247" s="95"/>
      <c r="H247" s="77"/>
    </row>
    <row r="248" spans="1:8" s="8" customFormat="1" ht="12.75" x14ac:dyDescent="0.25">
      <c r="A248" s="23"/>
      <c r="B248" s="23"/>
      <c r="C248" s="7"/>
      <c r="D248" s="114">
        <v>0</v>
      </c>
      <c r="E248" s="114">
        <v>0</v>
      </c>
      <c r="F248" s="78">
        <f>D248*E248</f>
        <v>0</v>
      </c>
      <c r="G248" s="114">
        <v>396.09</v>
      </c>
      <c r="H248" s="78">
        <f>F248*G248</f>
        <v>0</v>
      </c>
    </row>
    <row r="249" spans="1:8" s="8" customFormat="1" ht="12.75" x14ac:dyDescent="0.25">
      <c r="A249" s="23"/>
      <c r="B249" s="23"/>
      <c r="D249" s="95"/>
      <c r="E249" s="95"/>
      <c r="F249" s="77"/>
      <c r="G249" s="95"/>
      <c r="H249" s="77"/>
    </row>
    <row r="250" spans="1:8" s="8" customFormat="1" ht="12.75" x14ac:dyDescent="0.25">
      <c r="A250" s="22" t="s">
        <v>187</v>
      </c>
      <c r="B250" s="22" t="s">
        <v>16</v>
      </c>
      <c r="C250" s="28" t="s">
        <v>100</v>
      </c>
      <c r="D250" s="112"/>
      <c r="E250" s="112"/>
      <c r="F250" s="80"/>
      <c r="G250" s="112"/>
      <c r="H250" s="80"/>
    </row>
    <row r="251" spans="1:8" s="8" customFormat="1" ht="38.25" x14ac:dyDescent="0.25">
      <c r="A251" s="10"/>
      <c r="B251" s="22"/>
      <c r="C251" s="10" t="s">
        <v>202</v>
      </c>
      <c r="D251" s="112"/>
      <c r="E251" s="112"/>
      <c r="F251" s="80"/>
      <c r="G251" s="112"/>
      <c r="H251" s="80"/>
    </row>
    <row r="252" spans="1:8" s="8" customFormat="1" ht="12.75" x14ac:dyDescent="0.25">
      <c r="A252" s="22"/>
      <c r="B252" s="22"/>
      <c r="C252" s="7"/>
      <c r="D252" s="114">
        <v>0</v>
      </c>
      <c r="E252" s="114">
        <v>0</v>
      </c>
      <c r="F252" s="78">
        <f>D252*E252</f>
        <v>0</v>
      </c>
      <c r="G252" s="114">
        <v>47.37</v>
      </c>
      <c r="H252" s="78">
        <f>F252*G252</f>
        <v>0</v>
      </c>
    </row>
    <row r="253" spans="1:8" s="8" customFormat="1" ht="12.75" x14ac:dyDescent="0.25">
      <c r="A253" s="22"/>
      <c r="B253" s="22"/>
      <c r="C253" s="10"/>
      <c r="D253" s="132"/>
      <c r="E253" s="132"/>
      <c r="F253" s="130"/>
      <c r="G253" s="132"/>
      <c r="H253" s="130"/>
    </row>
    <row r="254" spans="1:8" s="8" customFormat="1" ht="12.75" x14ac:dyDescent="0.25">
      <c r="A254" s="22" t="s">
        <v>188</v>
      </c>
      <c r="B254" s="22" t="s">
        <v>16</v>
      </c>
      <c r="C254" s="9" t="s">
        <v>101</v>
      </c>
      <c r="D254" s="112"/>
      <c r="E254" s="112"/>
      <c r="F254" s="80"/>
      <c r="G254" s="112"/>
      <c r="H254" s="80"/>
    </row>
    <row r="255" spans="1:8" s="10" customFormat="1" ht="63.75" x14ac:dyDescent="0.25">
      <c r="B255" s="22"/>
      <c r="C255" s="8" t="s">
        <v>102</v>
      </c>
      <c r="D255" s="112"/>
      <c r="E255" s="112"/>
      <c r="F255" s="80"/>
      <c r="G255" s="112"/>
      <c r="H255" s="80"/>
    </row>
    <row r="256" spans="1:8" s="10" customFormat="1" ht="12.75" x14ac:dyDescent="0.25">
      <c r="A256" s="22"/>
      <c r="B256" s="22"/>
      <c r="C256" s="7"/>
      <c r="D256" s="114">
        <v>1</v>
      </c>
      <c r="E256" s="114">
        <v>1</v>
      </c>
      <c r="F256" s="78">
        <f>D256*E256</f>
        <v>1</v>
      </c>
      <c r="G256" s="114">
        <v>303.85000000000002</v>
      </c>
      <c r="H256" s="78">
        <f>F256*G256</f>
        <v>303.85000000000002</v>
      </c>
    </row>
    <row r="257" spans="1:8" s="40" customFormat="1" ht="13.5" thickBot="1" x14ac:dyDescent="0.3">
      <c r="A257" s="23"/>
      <c r="B257" s="23"/>
      <c r="C257" s="8"/>
      <c r="D257" s="91"/>
      <c r="E257" s="91"/>
      <c r="F257" s="74"/>
      <c r="G257" s="74" t="s">
        <v>69</v>
      </c>
      <c r="H257" s="74">
        <f>SUM(H234:H256)</f>
        <v>1285.27</v>
      </c>
    </row>
    <row r="258" spans="1:8" s="40" customFormat="1" ht="12.75" x14ac:dyDescent="0.25">
      <c r="A258" s="23"/>
      <c r="B258" s="23"/>
      <c r="C258" s="8"/>
      <c r="D258" s="163"/>
      <c r="E258" s="163"/>
      <c r="F258" s="134"/>
      <c r="G258" s="134"/>
      <c r="H258" s="134"/>
    </row>
    <row r="259" spans="1:8" ht="16.5" customHeight="1" x14ac:dyDescent="0.3">
      <c r="A259" s="15" t="s">
        <v>97</v>
      </c>
      <c r="B259" s="127" t="s">
        <v>37</v>
      </c>
      <c r="C259" s="127"/>
      <c r="D259" s="125"/>
      <c r="E259" s="125"/>
      <c r="F259" s="125"/>
      <c r="G259" s="125"/>
      <c r="H259" s="125"/>
    </row>
    <row r="260" spans="1:8" ht="38.25" x14ac:dyDescent="0.3">
      <c r="A260" s="126" t="s">
        <v>2</v>
      </c>
      <c r="B260" s="126" t="s">
        <v>3</v>
      </c>
      <c r="C260" s="20" t="s">
        <v>4</v>
      </c>
      <c r="D260" s="33" t="s">
        <v>20</v>
      </c>
      <c r="E260" s="33"/>
      <c r="F260" s="34"/>
      <c r="G260" s="33" t="s">
        <v>5</v>
      </c>
      <c r="H260" s="34" t="s">
        <v>12</v>
      </c>
    </row>
    <row r="261" spans="1:8" s="17" customFormat="1" ht="13.5" customHeight="1" x14ac:dyDescent="0.25">
      <c r="A261" s="23" t="s">
        <v>189</v>
      </c>
      <c r="B261" s="23" t="s">
        <v>16</v>
      </c>
      <c r="C261" s="9" t="s">
        <v>38</v>
      </c>
      <c r="D261" s="95"/>
      <c r="E261" s="95"/>
      <c r="F261" s="77"/>
      <c r="G261" s="95"/>
      <c r="H261" s="77"/>
    </row>
    <row r="262" spans="1:8" s="32" customFormat="1" ht="38.25" x14ac:dyDescent="0.25">
      <c r="A262" s="23"/>
      <c r="B262" s="23"/>
      <c r="C262" s="8" t="s">
        <v>204</v>
      </c>
      <c r="D262" s="95"/>
      <c r="E262" s="95"/>
      <c r="F262" s="77"/>
      <c r="G262" s="95"/>
      <c r="H262" s="77"/>
    </row>
    <row r="263" spans="1:8" s="8" customFormat="1" ht="13.5" customHeight="1" x14ac:dyDescent="0.25">
      <c r="A263" s="23"/>
      <c r="B263" s="23"/>
      <c r="C263" s="9"/>
      <c r="D263" s="114">
        <v>1</v>
      </c>
      <c r="E263" s="114">
        <v>1</v>
      </c>
      <c r="F263" s="78">
        <f>D263*E263</f>
        <v>1</v>
      </c>
      <c r="G263" s="114">
        <v>204.71</v>
      </c>
      <c r="H263" s="78">
        <f>F263*G263</f>
        <v>204.71</v>
      </c>
    </row>
    <row r="264" spans="1:8" s="8" customFormat="1" ht="13.5" customHeight="1" x14ac:dyDescent="0.25">
      <c r="A264" s="23"/>
      <c r="B264" s="23"/>
      <c r="D264" s="95"/>
      <c r="E264" s="95"/>
      <c r="F264" s="77"/>
      <c r="G264" s="95"/>
      <c r="H264" s="77"/>
    </row>
    <row r="265" spans="1:8" s="8" customFormat="1" ht="13.5" customHeight="1" x14ac:dyDescent="0.25">
      <c r="A265" s="23" t="s">
        <v>190</v>
      </c>
      <c r="B265" s="23" t="s">
        <v>16</v>
      </c>
      <c r="C265" s="9" t="s">
        <v>39</v>
      </c>
      <c r="D265" s="95"/>
      <c r="E265" s="95"/>
      <c r="F265" s="77"/>
      <c r="G265" s="95"/>
      <c r="H265" s="77"/>
    </row>
    <row r="266" spans="1:8" s="8" customFormat="1" ht="38.25" x14ac:dyDescent="0.25">
      <c r="A266" s="23"/>
      <c r="B266" s="23"/>
      <c r="C266" s="8" t="s">
        <v>205</v>
      </c>
      <c r="D266" s="95"/>
      <c r="E266" s="95"/>
      <c r="F266" s="77"/>
      <c r="G266" s="95"/>
      <c r="H266" s="77"/>
    </row>
    <row r="267" spans="1:8" s="8" customFormat="1" ht="13.5" customHeight="1" x14ac:dyDescent="0.25">
      <c r="A267" s="23"/>
      <c r="B267" s="23"/>
      <c r="C267" s="9"/>
      <c r="D267" s="114">
        <v>1</v>
      </c>
      <c r="E267" s="114">
        <v>1</v>
      </c>
      <c r="F267" s="78">
        <f>D267*E267</f>
        <v>1</v>
      </c>
      <c r="G267" s="114">
        <v>51.19</v>
      </c>
      <c r="H267" s="78">
        <f>F267*G267</f>
        <v>51.19</v>
      </c>
    </row>
    <row r="268" spans="1:8" s="8" customFormat="1" ht="13.5" customHeight="1" x14ac:dyDescent="0.25">
      <c r="A268" s="23"/>
      <c r="B268" s="23"/>
      <c r="D268" s="95"/>
      <c r="E268" s="95"/>
      <c r="F268" s="77"/>
      <c r="G268" s="95"/>
      <c r="H268" s="77"/>
    </row>
    <row r="269" spans="1:8" s="8" customFormat="1" ht="13.5" customHeight="1" x14ac:dyDescent="0.25">
      <c r="A269" s="23" t="s">
        <v>191</v>
      </c>
      <c r="B269" s="23" t="s">
        <v>16</v>
      </c>
      <c r="C269" s="9" t="s">
        <v>40</v>
      </c>
      <c r="D269" s="95"/>
      <c r="E269" s="95"/>
      <c r="F269" s="77"/>
      <c r="G269" s="95"/>
      <c r="H269" s="77"/>
    </row>
    <row r="270" spans="1:8" ht="51" x14ac:dyDescent="0.3">
      <c r="A270" s="23"/>
      <c r="B270" s="23"/>
      <c r="C270" s="8" t="s">
        <v>206</v>
      </c>
      <c r="D270" s="95"/>
      <c r="E270" s="95"/>
      <c r="F270" s="77"/>
      <c r="G270" s="95"/>
      <c r="H270" s="77"/>
    </row>
    <row r="271" spans="1:8" ht="13.5" customHeight="1" x14ac:dyDescent="0.3">
      <c r="A271" s="23"/>
      <c r="B271" s="23"/>
      <c r="C271" s="9"/>
      <c r="D271" s="114">
        <v>1</v>
      </c>
      <c r="E271" s="114">
        <v>1</v>
      </c>
      <c r="F271" s="78">
        <f>D271*E271</f>
        <v>1</v>
      </c>
      <c r="G271" s="114">
        <v>72.19</v>
      </c>
      <c r="H271" s="78">
        <f>F271*G271</f>
        <v>72.19</v>
      </c>
    </row>
    <row r="272" spans="1:8" ht="13.5" customHeight="1" x14ac:dyDescent="0.3">
      <c r="A272" s="23"/>
      <c r="B272" s="23"/>
      <c r="C272" s="8"/>
      <c r="D272" s="95"/>
      <c r="E272" s="95"/>
      <c r="F272" s="77"/>
      <c r="G272" s="95"/>
      <c r="H272" s="77"/>
    </row>
    <row r="273" spans="1:8" ht="13.5" customHeight="1" x14ac:dyDescent="0.3">
      <c r="A273" s="23" t="s">
        <v>192</v>
      </c>
      <c r="B273" s="23" t="s">
        <v>16</v>
      </c>
      <c r="C273" s="9" t="s">
        <v>41</v>
      </c>
      <c r="D273" s="95"/>
      <c r="E273" s="95"/>
      <c r="F273" s="77"/>
      <c r="G273" s="95"/>
      <c r="H273" s="77"/>
    </row>
    <row r="274" spans="1:8" ht="25.5" x14ac:dyDescent="0.3">
      <c r="A274" s="23"/>
      <c r="B274" s="23"/>
      <c r="C274" s="8" t="s">
        <v>207</v>
      </c>
      <c r="D274" s="95"/>
      <c r="E274" s="95"/>
      <c r="F274" s="77"/>
      <c r="G274" s="95"/>
      <c r="H274" s="77"/>
    </row>
    <row r="275" spans="1:8" ht="13.5" customHeight="1" x14ac:dyDescent="0.3">
      <c r="A275" s="23"/>
      <c r="B275" s="23"/>
      <c r="C275" s="9"/>
      <c r="D275" s="114">
        <v>6</v>
      </c>
      <c r="E275" s="114">
        <v>1</v>
      </c>
      <c r="F275" s="78">
        <f>D275*E275</f>
        <v>6</v>
      </c>
      <c r="G275" s="114">
        <v>23.32</v>
      </c>
      <c r="H275" s="78">
        <f>F275*G275</f>
        <v>139.92000000000002</v>
      </c>
    </row>
    <row r="276" spans="1:8" ht="13.5" customHeight="1" x14ac:dyDescent="0.3">
      <c r="A276" s="23"/>
      <c r="B276" s="23"/>
      <c r="C276" s="8"/>
      <c r="D276" s="95"/>
      <c r="E276" s="95"/>
      <c r="F276" s="77"/>
      <c r="G276" s="95"/>
      <c r="H276" s="77"/>
    </row>
    <row r="277" spans="1:8" ht="13.5" customHeight="1" x14ac:dyDescent="0.3">
      <c r="A277" s="23" t="s">
        <v>193</v>
      </c>
      <c r="B277" s="23" t="s">
        <v>16</v>
      </c>
      <c r="C277" s="9" t="s">
        <v>36</v>
      </c>
      <c r="D277" s="95"/>
      <c r="E277" s="95"/>
      <c r="F277" s="77"/>
      <c r="G277" s="95"/>
      <c r="H277" s="77"/>
    </row>
    <row r="278" spans="1:8" ht="25.5" x14ac:dyDescent="0.3">
      <c r="A278" s="23"/>
      <c r="B278" s="23"/>
      <c r="C278" s="8" t="s">
        <v>208</v>
      </c>
      <c r="D278" s="95"/>
      <c r="E278" s="95"/>
      <c r="F278" s="77"/>
      <c r="G278" s="95"/>
      <c r="H278" s="77"/>
    </row>
    <row r="279" spans="1:8" ht="13.5" customHeight="1" x14ac:dyDescent="0.3">
      <c r="A279" s="23"/>
      <c r="B279" s="23"/>
      <c r="C279" s="8"/>
      <c r="D279" s="114">
        <v>1</v>
      </c>
      <c r="E279" s="114">
        <v>1</v>
      </c>
      <c r="F279" s="78">
        <f>D279*E279</f>
        <v>1</v>
      </c>
      <c r="G279" s="114">
        <v>69.599999999999994</v>
      </c>
      <c r="H279" s="78">
        <f>F279*G279</f>
        <v>69.599999999999994</v>
      </c>
    </row>
    <row r="280" spans="1:8" ht="13.5" customHeight="1" x14ac:dyDescent="0.3">
      <c r="A280" s="23"/>
      <c r="B280" s="23"/>
      <c r="C280" s="8"/>
      <c r="D280" s="95"/>
      <c r="E280" s="95"/>
      <c r="F280" s="77"/>
      <c r="G280" s="95"/>
      <c r="H280" s="77"/>
    </row>
    <row r="281" spans="1:8" ht="13.5" customHeight="1" x14ac:dyDescent="0.3">
      <c r="A281" s="23" t="s">
        <v>194</v>
      </c>
      <c r="B281" s="23" t="s">
        <v>16</v>
      </c>
      <c r="C281" s="9" t="s">
        <v>42</v>
      </c>
      <c r="D281" s="95"/>
      <c r="E281" s="95"/>
      <c r="F281" s="77"/>
      <c r="G281" s="95"/>
      <c r="H281" s="77"/>
    </row>
    <row r="282" spans="1:8" ht="28.5" customHeight="1" x14ac:dyDescent="0.3">
      <c r="A282" s="23"/>
      <c r="B282" s="23"/>
      <c r="C282" s="8" t="s">
        <v>209</v>
      </c>
      <c r="D282" s="95"/>
      <c r="E282" s="95"/>
      <c r="F282" s="77"/>
      <c r="G282" s="95"/>
      <c r="H282" s="77"/>
    </row>
    <row r="283" spans="1:8" ht="13.5" customHeight="1" x14ac:dyDescent="0.3">
      <c r="A283" s="23"/>
      <c r="B283" s="23"/>
      <c r="C283" s="9"/>
      <c r="D283" s="114">
        <v>1</v>
      </c>
      <c r="E283" s="114">
        <v>1</v>
      </c>
      <c r="F283" s="78">
        <f>D283*E283</f>
        <v>1</v>
      </c>
      <c r="G283" s="114">
        <v>48.92</v>
      </c>
      <c r="H283" s="78">
        <f>F283*G283</f>
        <v>48.92</v>
      </c>
    </row>
    <row r="284" spans="1:8" ht="13.5" customHeight="1" x14ac:dyDescent="0.3">
      <c r="A284" s="23"/>
      <c r="B284" s="23"/>
      <c r="C284" s="9"/>
      <c r="D284" s="132"/>
      <c r="E284" s="132"/>
      <c r="F284" s="130"/>
      <c r="G284" s="131"/>
      <c r="H284" s="130"/>
    </row>
    <row r="285" spans="1:8" ht="13.5" customHeight="1" x14ac:dyDescent="0.3">
      <c r="A285" s="23" t="s">
        <v>195</v>
      </c>
      <c r="B285" s="23" t="s">
        <v>16</v>
      </c>
      <c r="C285" s="9" t="s">
        <v>103</v>
      </c>
      <c r="D285" s="95"/>
      <c r="E285" s="95"/>
      <c r="F285" s="77"/>
      <c r="G285" s="95"/>
      <c r="H285" s="77"/>
    </row>
    <row r="286" spans="1:8" x14ac:dyDescent="0.3">
      <c r="A286" s="23"/>
      <c r="B286" s="23"/>
      <c r="C286" s="10" t="s">
        <v>233</v>
      </c>
      <c r="D286" s="95"/>
      <c r="E286" s="95"/>
      <c r="F286" s="77"/>
      <c r="G286" s="95"/>
      <c r="H286" s="77"/>
    </row>
    <row r="287" spans="1:8" ht="13.5" customHeight="1" x14ac:dyDescent="0.3">
      <c r="A287" s="23"/>
      <c r="B287" s="23"/>
      <c r="C287" s="9"/>
      <c r="D287" s="114">
        <v>1</v>
      </c>
      <c r="E287" s="114">
        <v>1</v>
      </c>
      <c r="F287" s="78">
        <f>D287*E287</f>
        <v>1</v>
      </c>
      <c r="G287" s="114">
        <v>180</v>
      </c>
      <c r="H287" s="78">
        <f>F287*G287</f>
        <v>180</v>
      </c>
    </row>
    <row r="288" spans="1:8" ht="13.5" customHeight="1" x14ac:dyDescent="0.3">
      <c r="A288" s="23"/>
      <c r="B288" s="23"/>
      <c r="C288" s="9"/>
      <c r="D288" s="132"/>
      <c r="E288" s="132"/>
      <c r="F288" s="130"/>
      <c r="G288" s="131"/>
      <c r="H288" s="130"/>
    </row>
    <row r="289" spans="1:8" ht="13.5" customHeight="1" x14ac:dyDescent="0.3">
      <c r="A289" s="23" t="s">
        <v>229</v>
      </c>
      <c r="B289" s="23" t="s">
        <v>16</v>
      </c>
      <c r="C289" s="9" t="s">
        <v>210</v>
      </c>
      <c r="D289" s="95"/>
      <c r="E289" s="95"/>
      <c r="F289" s="77"/>
      <c r="G289" s="95"/>
      <c r="H289" s="77"/>
    </row>
    <row r="290" spans="1:8" x14ac:dyDescent="0.3">
      <c r="A290" s="23"/>
      <c r="B290" s="23"/>
      <c r="C290" s="8" t="s">
        <v>233</v>
      </c>
      <c r="D290" s="95"/>
      <c r="E290" s="95"/>
      <c r="F290" s="77"/>
      <c r="G290" s="95"/>
      <c r="H290" s="77"/>
    </row>
    <row r="291" spans="1:8" ht="13.5" customHeight="1" x14ac:dyDescent="0.3">
      <c r="A291" s="23"/>
      <c r="B291" s="23"/>
      <c r="C291" s="9"/>
      <c r="D291" s="114">
        <v>3</v>
      </c>
      <c r="E291" s="114">
        <v>1</v>
      </c>
      <c r="F291" s="78">
        <f>D291*E291</f>
        <v>3</v>
      </c>
      <c r="G291" s="114">
        <v>44.64</v>
      </c>
      <c r="H291" s="78">
        <f>F291*G291</f>
        <v>133.92000000000002</v>
      </c>
    </row>
    <row r="292" spans="1:8" ht="13.5" customHeight="1" x14ac:dyDescent="0.3">
      <c r="A292" s="23"/>
      <c r="B292" s="23"/>
      <c r="C292" s="9"/>
      <c r="D292" s="132"/>
      <c r="E292" s="132"/>
      <c r="F292" s="130"/>
      <c r="G292" s="131"/>
      <c r="H292" s="130"/>
    </row>
    <row r="293" spans="1:8" ht="13.5" customHeight="1" x14ac:dyDescent="0.3">
      <c r="A293" s="23" t="s">
        <v>230</v>
      </c>
      <c r="B293" s="23" t="s">
        <v>16</v>
      </c>
      <c r="C293" s="9" t="s">
        <v>211</v>
      </c>
      <c r="D293" s="95"/>
      <c r="E293" s="95"/>
      <c r="F293" s="77"/>
      <c r="G293" s="95"/>
      <c r="H293" s="77"/>
    </row>
    <row r="294" spans="1:8" ht="13.5" customHeight="1" x14ac:dyDescent="0.3">
      <c r="A294" s="23"/>
      <c r="B294" s="23"/>
      <c r="C294" s="8" t="s">
        <v>233</v>
      </c>
      <c r="D294" s="95"/>
      <c r="E294" s="95"/>
      <c r="F294" s="77"/>
      <c r="G294" s="95"/>
      <c r="H294" s="77"/>
    </row>
    <row r="295" spans="1:8" ht="13.5" customHeight="1" x14ac:dyDescent="0.3">
      <c r="A295" s="23"/>
      <c r="B295" s="23"/>
      <c r="C295" s="8"/>
      <c r="D295" s="95"/>
      <c r="E295" s="95"/>
      <c r="F295" s="77"/>
      <c r="G295" s="95"/>
      <c r="H295" s="77"/>
    </row>
    <row r="296" spans="1:8" ht="13.5" customHeight="1" x14ac:dyDescent="0.3">
      <c r="A296" s="23"/>
      <c r="B296" s="23"/>
      <c r="C296" s="9"/>
      <c r="D296" s="114">
        <v>2</v>
      </c>
      <c r="E296" s="114">
        <v>1</v>
      </c>
      <c r="F296" s="78">
        <f>D296*E296</f>
        <v>2</v>
      </c>
      <c r="G296" s="114">
        <v>121.87</v>
      </c>
      <c r="H296" s="78">
        <f>F296*G296</f>
        <v>243.74</v>
      </c>
    </row>
    <row r="297" spans="1:8" ht="13.5" customHeight="1" x14ac:dyDescent="0.3">
      <c r="A297" s="23"/>
      <c r="B297" s="23"/>
      <c r="C297" s="9"/>
      <c r="D297" s="132"/>
      <c r="E297" s="132"/>
      <c r="F297" s="130"/>
      <c r="G297" s="132"/>
      <c r="H297" s="130"/>
    </row>
    <row r="298" spans="1:8" ht="13.5" customHeight="1" x14ac:dyDescent="0.3">
      <c r="A298" s="23" t="s">
        <v>231</v>
      </c>
      <c r="B298" s="23" t="s">
        <v>16</v>
      </c>
      <c r="C298" s="9" t="s">
        <v>223</v>
      </c>
      <c r="D298" s="95"/>
      <c r="E298" s="95"/>
      <c r="F298" s="77"/>
      <c r="G298" s="95"/>
      <c r="H298" s="77"/>
    </row>
    <row r="299" spans="1:8" x14ac:dyDescent="0.3">
      <c r="A299" s="23"/>
      <c r="B299" s="23"/>
      <c r="C299" s="8" t="s">
        <v>233</v>
      </c>
      <c r="D299" s="95"/>
      <c r="E299" s="95"/>
      <c r="F299" s="77"/>
      <c r="G299" s="95"/>
      <c r="H299" s="77"/>
    </row>
    <row r="300" spans="1:8" ht="13.5" customHeight="1" x14ac:dyDescent="0.3">
      <c r="A300" s="23"/>
      <c r="B300" s="23"/>
      <c r="C300" s="7"/>
      <c r="D300" s="114">
        <v>5</v>
      </c>
      <c r="E300" s="114">
        <v>1</v>
      </c>
      <c r="F300" s="78">
        <f>D300*E300</f>
        <v>5</v>
      </c>
      <c r="G300" s="114">
        <v>201.41</v>
      </c>
      <c r="H300" s="78">
        <f>F300*G300</f>
        <v>1007.05</v>
      </c>
    </row>
    <row r="301" spans="1:8" ht="13.5" customHeight="1" x14ac:dyDescent="0.3">
      <c r="A301" s="23"/>
      <c r="B301" s="23"/>
      <c r="C301" s="9"/>
      <c r="D301" s="132"/>
      <c r="E301" s="132"/>
      <c r="F301" s="130"/>
      <c r="G301" s="131"/>
      <c r="H301" s="130"/>
    </row>
    <row r="302" spans="1:8" ht="13.5" customHeight="1" x14ac:dyDescent="0.3">
      <c r="A302" s="22" t="s">
        <v>232</v>
      </c>
      <c r="B302" s="22" t="s">
        <v>16</v>
      </c>
      <c r="C302" s="28" t="s">
        <v>213</v>
      </c>
      <c r="D302" s="112"/>
      <c r="E302" s="112"/>
      <c r="F302" s="80"/>
      <c r="G302" s="112"/>
      <c r="H302" s="80"/>
    </row>
    <row r="303" spans="1:8" x14ac:dyDescent="0.3">
      <c r="A303" s="22"/>
      <c r="B303" s="22"/>
      <c r="C303" s="10" t="s">
        <v>212</v>
      </c>
      <c r="D303" s="112"/>
      <c r="E303" s="112"/>
      <c r="F303" s="80"/>
      <c r="G303" s="112"/>
      <c r="H303" s="80"/>
    </row>
    <row r="304" spans="1:8" ht="13.5" customHeight="1" x14ac:dyDescent="0.3">
      <c r="A304" s="54"/>
      <c r="B304" s="54"/>
      <c r="C304" s="61"/>
      <c r="D304" s="114">
        <v>2</v>
      </c>
      <c r="E304" s="114">
        <v>1</v>
      </c>
      <c r="F304" s="78">
        <f>D304*E304</f>
        <v>2</v>
      </c>
      <c r="G304" s="114">
        <v>6.33</v>
      </c>
      <c r="H304" s="78">
        <f>F304*G304</f>
        <v>12.66</v>
      </c>
    </row>
    <row r="305" spans="1:8" ht="13.5" customHeight="1" thickBot="1" x14ac:dyDescent="0.35">
      <c r="D305" s="117"/>
      <c r="E305" s="117"/>
      <c r="F305" s="118"/>
      <c r="G305" s="74" t="s">
        <v>69</v>
      </c>
      <c r="H305" s="74">
        <f>SUM(H261:H304)</f>
        <v>2163.8999999999996</v>
      </c>
    </row>
    <row r="306" spans="1:8" ht="13.5" customHeight="1" x14ac:dyDescent="0.3"/>
    <row r="307" spans="1:8" x14ac:dyDescent="0.3">
      <c r="A307" s="15" t="s">
        <v>98</v>
      </c>
      <c r="B307" s="127" t="s">
        <v>86</v>
      </c>
      <c r="C307" s="127"/>
      <c r="D307" s="125"/>
      <c r="E307" s="125"/>
      <c r="F307" s="125"/>
      <c r="G307" s="125"/>
      <c r="H307" s="125"/>
    </row>
    <row r="308" spans="1:8" ht="38.25" x14ac:dyDescent="0.3">
      <c r="A308" s="126" t="s">
        <v>2</v>
      </c>
      <c r="B308" s="126" t="s">
        <v>3</v>
      </c>
      <c r="C308" s="20" t="s">
        <v>4</v>
      </c>
      <c r="D308" s="33" t="s">
        <v>20</v>
      </c>
      <c r="E308" s="33"/>
      <c r="F308" s="34"/>
      <c r="G308" s="33" t="s">
        <v>5</v>
      </c>
      <c r="H308" s="34" t="s">
        <v>12</v>
      </c>
    </row>
    <row r="309" spans="1:8" ht="12.75" customHeight="1" x14ac:dyDescent="0.3">
      <c r="A309" s="23"/>
      <c r="B309" s="23"/>
      <c r="C309" s="8"/>
      <c r="D309" s="95"/>
      <c r="E309" s="95"/>
      <c r="F309" s="77"/>
      <c r="G309" s="95"/>
      <c r="H309" s="77"/>
    </row>
    <row r="310" spans="1:8" ht="12.75" customHeight="1" x14ac:dyDescent="0.3">
      <c r="A310" s="23" t="s">
        <v>234</v>
      </c>
      <c r="B310" s="23" t="s">
        <v>16</v>
      </c>
      <c r="C310" s="9" t="s">
        <v>105</v>
      </c>
      <c r="D310" s="95"/>
      <c r="E310" s="95"/>
      <c r="F310" s="77"/>
      <c r="G310" s="95"/>
      <c r="H310" s="77"/>
    </row>
    <row r="311" spans="1:8" ht="27" customHeight="1" x14ac:dyDescent="0.3">
      <c r="A311" s="23"/>
      <c r="B311" s="23"/>
      <c r="C311" s="8" t="s">
        <v>215</v>
      </c>
      <c r="D311" s="95"/>
      <c r="E311" s="95"/>
      <c r="F311" s="77"/>
      <c r="G311" s="95"/>
      <c r="H311" s="77"/>
    </row>
    <row r="312" spans="1:8" ht="12.75" customHeight="1" x14ac:dyDescent="0.3">
      <c r="A312" s="23"/>
      <c r="B312" s="23"/>
      <c r="C312" s="9"/>
      <c r="D312" s="114">
        <v>19.059999999999999</v>
      </c>
      <c r="E312" s="114">
        <v>1</v>
      </c>
      <c r="F312" s="78">
        <f>D312*E312</f>
        <v>19.059999999999999</v>
      </c>
      <c r="G312" s="114">
        <v>6.15</v>
      </c>
      <c r="H312" s="78">
        <f>F312*G312</f>
        <v>117.21899999999999</v>
      </c>
    </row>
    <row r="313" spans="1:8" ht="12.75" customHeight="1" x14ac:dyDescent="0.3">
      <c r="A313" s="23"/>
      <c r="B313" s="23"/>
      <c r="C313" s="8"/>
      <c r="D313" s="95"/>
      <c r="E313" s="95"/>
      <c r="F313" s="77"/>
      <c r="G313" s="95"/>
      <c r="H313" s="77"/>
    </row>
    <row r="314" spans="1:8" ht="12.75" customHeight="1" x14ac:dyDescent="0.3">
      <c r="A314" s="23" t="s">
        <v>196</v>
      </c>
      <c r="B314" s="23" t="s">
        <v>16</v>
      </c>
      <c r="C314" s="9" t="s">
        <v>106</v>
      </c>
      <c r="D314" s="95"/>
      <c r="E314" s="95"/>
      <c r="F314" s="77"/>
      <c r="G314" s="95"/>
      <c r="H314" s="77"/>
    </row>
    <row r="315" spans="1:8" ht="33.75" customHeight="1" x14ac:dyDescent="0.3">
      <c r="A315" s="23"/>
      <c r="B315" s="23"/>
      <c r="C315" s="8" t="s">
        <v>214</v>
      </c>
      <c r="D315" s="95"/>
      <c r="E315" s="95"/>
      <c r="F315" s="77"/>
      <c r="G315" s="95"/>
      <c r="H315" s="77"/>
    </row>
    <row r="316" spans="1:8" ht="12.75" customHeight="1" x14ac:dyDescent="0.3">
      <c r="A316" s="23"/>
      <c r="B316" s="23"/>
      <c r="C316" s="9"/>
      <c r="D316" s="114">
        <v>6.63</v>
      </c>
      <c r="E316" s="114">
        <v>2.7</v>
      </c>
      <c r="F316" s="78">
        <f>D316*E316</f>
        <v>17.901</v>
      </c>
      <c r="G316" s="114">
        <v>6.15</v>
      </c>
      <c r="H316" s="78">
        <f>F316*G316</f>
        <v>110.09115</v>
      </c>
    </row>
    <row r="317" spans="1:8" ht="12.75" customHeight="1" thickBot="1" x14ac:dyDescent="0.35">
      <c r="D317" s="117"/>
      <c r="E317" s="117"/>
      <c r="F317" s="118"/>
      <c r="G317" s="74" t="s">
        <v>69</v>
      </c>
      <c r="H317" s="74">
        <f>SUM(H309:H316)</f>
        <v>227.31014999999999</v>
      </c>
    </row>
    <row r="318" spans="1:8" x14ac:dyDescent="0.3">
      <c r="C318" s="12"/>
    </row>
    <row r="320" spans="1:8" x14ac:dyDescent="0.3">
      <c r="B320" s="119" t="s">
        <v>226</v>
      </c>
      <c r="C320" s="120"/>
      <c r="D320" s="120"/>
      <c r="E320" s="120"/>
      <c r="F320" s="120"/>
      <c r="G320" s="120"/>
      <c r="H320" s="120"/>
    </row>
    <row r="321" spans="2:8" x14ac:dyDescent="0.3">
      <c r="B321" s="121" t="s">
        <v>227</v>
      </c>
      <c r="C321" s="121"/>
      <c r="D321" s="121"/>
      <c r="E321" s="121"/>
      <c r="F321" s="121"/>
      <c r="G321" s="121"/>
      <c r="H321" s="121"/>
    </row>
    <row r="322" spans="2:8" x14ac:dyDescent="0.3">
      <c r="B322" s="122" t="s">
        <v>6</v>
      </c>
      <c r="C322" s="123" t="str">
        <f>B1</f>
        <v>TREBALLS PREVIS I ENDERROCS</v>
      </c>
      <c r="D322" s="123"/>
      <c r="E322" s="123"/>
      <c r="F322" s="123"/>
      <c r="G322" s="123"/>
      <c r="H322" s="124">
        <f>H66</f>
        <v>3882.3569600000001</v>
      </c>
    </row>
    <row r="323" spans="2:8" x14ac:dyDescent="0.3">
      <c r="B323" s="122" t="s">
        <v>7</v>
      </c>
      <c r="C323" s="123" t="str">
        <f>B69</f>
        <v>TANCAMENTS I DIVISÒRIES</v>
      </c>
      <c r="D323" s="123"/>
      <c r="E323" s="123"/>
      <c r="F323" s="123"/>
      <c r="G323" s="123"/>
      <c r="H323" s="124">
        <f>H98</f>
        <v>1949.5705900000003</v>
      </c>
    </row>
    <row r="324" spans="2:8" x14ac:dyDescent="0.3">
      <c r="B324" s="122" t="s">
        <v>8</v>
      </c>
      <c r="C324" s="123" t="str">
        <f>B101</f>
        <v>ACABATS</v>
      </c>
      <c r="D324" s="123"/>
      <c r="E324" s="123"/>
      <c r="F324" s="123"/>
      <c r="G324" s="123"/>
      <c r="H324" s="124">
        <f>H123</f>
        <v>5386.7136100000007</v>
      </c>
    </row>
    <row r="325" spans="2:8" x14ac:dyDescent="0.3">
      <c r="B325" s="122" t="s">
        <v>9</v>
      </c>
      <c r="C325" s="123" t="str">
        <f>B126</f>
        <v>TANCAMENTS</v>
      </c>
      <c r="D325" s="123"/>
      <c r="E325" s="123"/>
      <c r="F325" s="123"/>
      <c r="G325" s="123"/>
      <c r="H325" s="124">
        <f>H151</f>
        <v>443.36</v>
      </c>
    </row>
    <row r="326" spans="2:8" x14ac:dyDescent="0.3">
      <c r="B326" s="122" t="s">
        <v>10</v>
      </c>
      <c r="C326" s="123" t="str">
        <f>B154</f>
        <v>SANEJAMENT I SUBMINSTRAMENT D'AIGUA</v>
      </c>
      <c r="D326" s="123"/>
      <c r="E326" s="123"/>
      <c r="F326" s="123"/>
      <c r="G326" s="123"/>
      <c r="H326" s="124">
        <f>H177</f>
        <v>921.35</v>
      </c>
    </row>
    <row r="327" spans="2:8" x14ac:dyDescent="0.3">
      <c r="B327" s="122" t="s">
        <v>11</v>
      </c>
      <c r="C327" s="123" t="str">
        <f>B179</f>
        <v>INSTAL·LACIO ELECTRICA</v>
      </c>
      <c r="D327" s="123"/>
      <c r="E327" s="123"/>
      <c r="F327" s="123"/>
      <c r="G327" s="123"/>
      <c r="H327" s="124">
        <f>H230</f>
        <v>2574.1436000000003</v>
      </c>
    </row>
    <row r="328" spans="2:8" x14ac:dyDescent="0.3">
      <c r="B328" s="122" t="s">
        <v>31</v>
      </c>
      <c r="C328" s="123" t="str">
        <f>B232</f>
        <v>SANITARIS</v>
      </c>
      <c r="D328" s="123"/>
      <c r="E328" s="123"/>
      <c r="F328" s="123"/>
      <c r="G328" s="123"/>
      <c r="H328" s="124">
        <f>H257</f>
        <v>1285.27</v>
      </c>
    </row>
    <row r="329" spans="2:8" x14ac:dyDescent="0.3">
      <c r="B329" s="122" t="s">
        <v>97</v>
      </c>
      <c r="C329" s="123" t="str">
        <f>B259</f>
        <v>ACCESSORIS</v>
      </c>
      <c r="D329" s="123"/>
      <c r="E329" s="123"/>
      <c r="F329" s="123"/>
      <c r="G329" s="123"/>
      <c r="H329" s="124">
        <f>H305</f>
        <v>2163.8999999999996</v>
      </c>
    </row>
    <row r="330" spans="2:8" x14ac:dyDescent="0.3">
      <c r="B330" s="122" t="s">
        <v>98</v>
      </c>
      <c r="C330" s="123" t="str">
        <f>B307</f>
        <v>PINTURA</v>
      </c>
      <c r="D330" s="123"/>
      <c r="E330" s="123"/>
      <c r="F330" s="123"/>
      <c r="G330" s="123"/>
      <c r="H330" s="124">
        <f>H317</f>
        <v>227.31014999999999</v>
      </c>
    </row>
    <row r="331" spans="2:8" x14ac:dyDescent="0.3">
      <c r="B331"/>
      <c r="C331"/>
      <c r="D331" s="169"/>
      <c r="E331" s="169"/>
      <c r="F331" s="169"/>
      <c r="G331" s="169"/>
      <c r="H331" s="169"/>
    </row>
    <row r="332" spans="2:8" ht="17.25" thickBot="1" x14ac:dyDescent="0.35">
      <c r="B332"/>
      <c r="C332" s="1" t="s">
        <v>228</v>
      </c>
      <c r="D332" s="117"/>
      <c r="E332" s="117"/>
      <c r="F332" s="118"/>
      <c r="G332" s="74"/>
      <c r="H332" s="170">
        <f>SUM(H322:H331)</f>
        <v>18833.974910000001</v>
      </c>
    </row>
    <row r="333" spans="2:8" x14ac:dyDescent="0.3">
      <c r="D333" s="171">
        <v>0.06</v>
      </c>
      <c r="H333" s="124">
        <f>H332*D333</f>
        <v>1130.0384945999999</v>
      </c>
    </row>
    <row r="334" spans="2:8" x14ac:dyDescent="0.3">
      <c r="D334" s="171">
        <v>0.13</v>
      </c>
      <c r="H334" s="124">
        <f>H332*D334</f>
        <v>2448.4167383000004</v>
      </c>
    </row>
    <row r="335" spans="2:8" ht="17.25" thickBot="1" x14ac:dyDescent="0.35">
      <c r="C335" s="1" t="s">
        <v>268</v>
      </c>
      <c r="D335" s="117"/>
      <c r="E335" s="117"/>
      <c r="F335" s="118"/>
      <c r="G335" s="74"/>
      <c r="H335" s="170">
        <f>SUM(H332:H334)</f>
        <v>22412.430142900004</v>
      </c>
    </row>
  </sheetData>
  <mergeCells count="10">
    <mergeCell ref="B179:C179"/>
    <mergeCell ref="B232:C232"/>
    <mergeCell ref="B259:C259"/>
    <mergeCell ref="B307:C307"/>
    <mergeCell ref="B1:C1"/>
    <mergeCell ref="D2:E2"/>
    <mergeCell ref="B69:C69"/>
    <mergeCell ref="B101:C101"/>
    <mergeCell ref="B126:C126"/>
    <mergeCell ref="B154:C154"/>
  </mergeCells>
  <pageMargins left="0.7" right="0.7" top="0.75" bottom="0.75" header="0.3" footer="0.3"/>
  <pageSetup paperSize="9" scale="76" fitToHeight="0" orientation="portrait" r:id="rId1"/>
  <rowBreaks count="8" manualBreakCount="8">
    <brk id="68" max="16383" man="1"/>
    <brk id="100" max="16383" man="1"/>
    <brk id="125" max="16383" man="1"/>
    <brk id="153" max="16383" man="1"/>
    <brk id="178" max="16383" man="1"/>
    <brk id="231" max="16383" man="1"/>
    <brk id="258" max="16383" man="1"/>
    <brk id="306" max="16383" man="1"/>
  </rowBreaks>
  <colBreaks count="1" manualBreakCount="1">
    <brk id="1"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7E1AC0-19E2-40C9-9E5B-956C1E10E993}">
  <dimension ref="A1:K348"/>
  <sheetViews>
    <sheetView topLeftCell="A324" zoomScaleNormal="100" workbookViewId="0">
      <selection activeCell="C347" sqref="C347"/>
    </sheetView>
  </sheetViews>
  <sheetFormatPr baseColWidth="10" defaultRowHeight="16.5" x14ac:dyDescent="0.3"/>
  <cols>
    <col min="1" max="1" width="5.5703125" style="62" bestFit="1" customWidth="1"/>
    <col min="2" max="2" width="3.7109375" style="62" bestFit="1" customWidth="1"/>
    <col min="3" max="3" width="70.7109375" style="2" customWidth="1"/>
    <col min="4" max="4" width="6" style="2" bestFit="1" customWidth="1"/>
    <col min="5" max="5" width="5.7109375" style="2" customWidth="1"/>
    <col min="6" max="6" width="5.7109375" style="63" customWidth="1"/>
    <col min="7" max="7" width="8.7109375" style="2" customWidth="1"/>
    <col min="8" max="8" width="8.7109375" style="63" customWidth="1"/>
    <col min="9" max="16384" width="11.42578125" style="2"/>
  </cols>
  <sheetData>
    <row r="1" spans="1:8" s="17" customFormat="1" ht="15.75" customHeight="1" x14ac:dyDescent="0.25">
      <c r="A1" s="15" t="s">
        <v>6</v>
      </c>
      <c r="B1" s="129" t="s">
        <v>0</v>
      </c>
      <c r="C1" s="129"/>
      <c r="D1" s="125"/>
      <c r="E1" s="125"/>
      <c r="F1" s="125"/>
      <c r="G1" s="125"/>
      <c r="H1" s="125"/>
    </row>
    <row r="2" spans="1:8" s="8" customFormat="1" ht="38.25" customHeight="1" x14ac:dyDescent="0.25">
      <c r="A2" s="126" t="s">
        <v>2</v>
      </c>
      <c r="B2" s="126" t="s">
        <v>3</v>
      </c>
      <c r="C2" s="20" t="s">
        <v>4</v>
      </c>
      <c r="D2" s="128" t="s">
        <v>20</v>
      </c>
      <c r="E2" s="128"/>
      <c r="F2" s="21" t="s">
        <v>69</v>
      </c>
      <c r="G2" s="126" t="s">
        <v>5</v>
      </c>
      <c r="H2" s="21" t="s">
        <v>12</v>
      </c>
    </row>
    <row r="3" spans="1:8" s="8" customFormat="1" ht="12.75" x14ac:dyDescent="0.25">
      <c r="A3" s="22" t="s">
        <v>13</v>
      </c>
      <c r="B3" s="23" t="s">
        <v>23</v>
      </c>
      <c r="C3" s="9" t="s">
        <v>56</v>
      </c>
      <c r="D3" s="132"/>
      <c r="E3" s="132"/>
      <c r="F3" s="130"/>
      <c r="G3" s="132"/>
      <c r="H3" s="130"/>
    </row>
    <row r="4" spans="1:8" s="8" customFormat="1" ht="105.75" customHeight="1" x14ac:dyDescent="0.25">
      <c r="A4" s="22"/>
      <c r="B4" s="23"/>
      <c r="C4" s="3" t="s">
        <v>57</v>
      </c>
      <c r="D4" s="95"/>
      <c r="E4" s="95"/>
      <c r="F4" s="77"/>
      <c r="G4" s="95"/>
      <c r="H4" s="77"/>
    </row>
    <row r="5" spans="1:8" s="8" customFormat="1" ht="12.75" x14ac:dyDescent="0.25">
      <c r="A5" s="22"/>
      <c r="B5" s="23"/>
      <c r="D5" s="84">
        <v>6.9</v>
      </c>
      <c r="E5" s="84">
        <v>1</v>
      </c>
      <c r="F5" s="75">
        <f>D5*E5</f>
        <v>6.9</v>
      </c>
      <c r="G5" s="84">
        <f>125/5</f>
        <v>25</v>
      </c>
      <c r="H5" s="75">
        <f>F5*G5</f>
        <v>172.5</v>
      </c>
    </row>
    <row r="6" spans="1:8" s="8" customFormat="1" ht="12.75" x14ac:dyDescent="0.25">
      <c r="A6" s="10"/>
      <c r="B6" s="23"/>
      <c r="D6" s="95"/>
      <c r="E6" s="95"/>
      <c r="F6" s="77"/>
      <c r="G6" s="95"/>
      <c r="H6" s="77"/>
    </row>
    <row r="7" spans="1:8" s="8" customFormat="1" ht="12.75" x14ac:dyDescent="0.25">
      <c r="A7" s="22" t="s">
        <v>15</v>
      </c>
      <c r="B7" s="23" t="s">
        <v>16</v>
      </c>
      <c r="C7" s="28" t="s">
        <v>58</v>
      </c>
      <c r="D7" s="132"/>
      <c r="E7" s="132"/>
      <c r="F7" s="130"/>
      <c r="G7" s="132"/>
      <c r="H7" s="130"/>
    </row>
    <row r="8" spans="1:8" s="8" customFormat="1" ht="25.5" x14ac:dyDescent="0.25">
      <c r="A8" s="22"/>
      <c r="B8" s="23"/>
      <c r="C8" s="8" t="s">
        <v>62</v>
      </c>
      <c r="D8" s="95"/>
      <c r="E8" s="95"/>
      <c r="F8" s="77"/>
      <c r="G8" s="95"/>
      <c r="H8" s="77"/>
    </row>
    <row r="9" spans="1:8" s="8" customFormat="1" ht="12.75" x14ac:dyDescent="0.25">
      <c r="A9" s="22"/>
      <c r="B9" s="23"/>
      <c r="D9" s="84">
        <v>3</v>
      </c>
      <c r="E9" s="84">
        <v>1</v>
      </c>
      <c r="F9" s="75">
        <f>D9*E9</f>
        <v>3</v>
      </c>
      <c r="G9" s="84">
        <v>188.37</v>
      </c>
      <c r="H9" s="75">
        <f>F9*G9</f>
        <v>565.11</v>
      </c>
    </row>
    <row r="10" spans="1:8" s="8" customFormat="1" ht="12.75" x14ac:dyDescent="0.25">
      <c r="A10" s="10"/>
      <c r="B10" s="23"/>
      <c r="D10" s="95"/>
      <c r="E10" s="95"/>
      <c r="F10" s="77"/>
      <c r="G10" s="95"/>
      <c r="H10" s="77"/>
    </row>
    <row r="11" spans="1:8" s="7" customFormat="1" ht="12.75" x14ac:dyDescent="0.25">
      <c r="B11" s="30"/>
      <c r="D11" s="167"/>
      <c r="E11" s="167"/>
      <c r="F11" s="166"/>
      <c r="G11" s="167"/>
      <c r="H11" s="166"/>
    </row>
    <row r="12" spans="1:8" s="8" customFormat="1" ht="12.75" x14ac:dyDescent="0.25">
      <c r="A12" s="22" t="s">
        <v>17</v>
      </c>
      <c r="B12" s="23" t="s">
        <v>23</v>
      </c>
      <c r="C12" s="9" t="s">
        <v>14</v>
      </c>
      <c r="D12" s="132"/>
      <c r="E12" s="132"/>
      <c r="F12" s="130"/>
      <c r="G12" s="132"/>
      <c r="H12" s="130"/>
    </row>
    <row r="13" spans="1:8" s="8" customFormat="1" ht="63.75" x14ac:dyDescent="0.25">
      <c r="A13" s="22"/>
      <c r="B13" s="23"/>
      <c r="C13" s="8" t="s">
        <v>113</v>
      </c>
      <c r="D13" s="132"/>
      <c r="E13" s="132"/>
      <c r="F13" s="130"/>
      <c r="G13" s="132"/>
      <c r="H13" s="130"/>
    </row>
    <row r="14" spans="1:8" s="8" customFormat="1" ht="12.75" x14ac:dyDescent="0.25">
      <c r="A14" s="22"/>
      <c r="B14" s="23"/>
      <c r="D14" s="84">
        <v>6.9</v>
      </c>
      <c r="E14" s="84">
        <v>1</v>
      </c>
      <c r="F14" s="75">
        <f>D14*E14</f>
        <v>6.9</v>
      </c>
      <c r="G14" s="84">
        <f>75/5</f>
        <v>15</v>
      </c>
      <c r="H14" s="75">
        <f>F14*G14</f>
        <v>103.5</v>
      </c>
    </row>
    <row r="15" spans="1:8" s="8" customFormat="1" ht="12.75" x14ac:dyDescent="0.25">
      <c r="A15" s="22"/>
      <c r="B15" s="23"/>
      <c r="D15" s="95"/>
      <c r="E15" s="95"/>
      <c r="F15" s="77"/>
      <c r="G15" s="95"/>
      <c r="H15" s="77"/>
    </row>
    <row r="16" spans="1:8" s="8" customFormat="1" ht="12.75" x14ac:dyDescent="0.25">
      <c r="A16" s="22" t="s">
        <v>19</v>
      </c>
      <c r="B16" s="23" t="s">
        <v>23</v>
      </c>
      <c r="C16" s="9" t="s">
        <v>224</v>
      </c>
      <c r="D16" s="132"/>
      <c r="E16" s="132"/>
      <c r="F16" s="130"/>
      <c r="G16" s="132"/>
      <c r="H16" s="130"/>
    </row>
    <row r="17" spans="1:8" s="8" customFormat="1" ht="51" x14ac:dyDescent="0.25">
      <c r="A17" s="22"/>
      <c r="B17" s="23"/>
      <c r="C17" s="8" t="s">
        <v>63</v>
      </c>
      <c r="D17" s="95"/>
      <c r="E17" s="95"/>
      <c r="F17" s="77"/>
      <c r="G17" s="95"/>
      <c r="H17" s="77"/>
    </row>
    <row r="18" spans="1:8" s="8" customFormat="1" ht="12.75" x14ac:dyDescent="0.25">
      <c r="A18" s="22"/>
      <c r="B18" s="23"/>
      <c r="D18" s="84">
        <v>6.9</v>
      </c>
      <c r="E18" s="84">
        <v>1</v>
      </c>
      <c r="F18" s="75">
        <f>D18*E18</f>
        <v>6.9</v>
      </c>
      <c r="G18" s="84">
        <v>45.7</v>
      </c>
      <c r="H18" s="75">
        <f>F18*G18</f>
        <v>315.33000000000004</v>
      </c>
    </row>
    <row r="19" spans="1:8" s="8" customFormat="1" ht="12.75" x14ac:dyDescent="0.25">
      <c r="A19" s="10"/>
      <c r="B19" s="23"/>
      <c r="D19" s="95"/>
      <c r="E19" s="95"/>
      <c r="F19" s="77"/>
      <c r="G19" s="95"/>
      <c r="H19" s="77"/>
    </row>
    <row r="20" spans="1:8" s="8" customFormat="1" ht="12.75" x14ac:dyDescent="0.25">
      <c r="A20" s="22" t="s">
        <v>21</v>
      </c>
      <c r="B20" s="23" t="s">
        <v>23</v>
      </c>
      <c r="C20" s="9" t="s">
        <v>59</v>
      </c>
      <c r="D20" s="132"/>
      <c r="E20" s="132"/>
      <c r="F20" s="130"/>
      <c r="G20" s="132"/>
      <c r="H20" s="130"/>
    </row>
    <row r="21" spans="1:8" s="8" customFormat="1" ht="111" customHeight="1" x14ac:dyDescent="0.25">
      <c r="A21" s="22"/>
      <c r="B21" s="23"/>
      <c r="C21" s="10" t="s">
        <v>64</v>
      </c>
      <c r="D21" s="95"/>
      <c r="E21" s="95"/>
      <c r="F21" s="77"/>
      <c r="G21" s="95"/>
      <c r="H21" s="77"/>
    </row>
    <row r="22" spans="1:8" s="8" customFormat="1" ht="12.75" x14ac:dyDescent="0.25">
      <c r="A22" s="22"/>
      <c r="B22" s="23"/>
      <c r="C22" s="7"/>
      <c r="D22" s="84">
        <v>6.9</v>
      </c>
      <c r="E22" s="84">
        <v>1</v>
      </c>
      <c r="F22" s="75">
        <f>D22*E22</f>
        <v>6.9</v>
      </c>
      <c r="G22" s="84">
        <v>31.45</v>
      </c>
      <c r="H22" s="75">
        <f>F22*G22</f>
        <v>217.005</v>
      </c>
    </row>
    <row r="23" spans="1:8" s="8" customFormat="1" ht="12.75" x14ac:dyDescent="0.25">
      <c r="A23" s="22"/>
      <c r="B23" s="23"/>
      <c r="D23" s="95"/>
      <c r="E23" s="95"/>
      <c r="F23" s="77"/>
      <c r="G23" s="95"/>
      <c r="H23" s="77"/>
    </row>
    <row r="24" spans="1:8" s="8" customFormat="1" ht="12.75" x14ac:dyDescent="0.25">
      <c r="A24" s="22" t="s">
        <v>22</v>
      </c>
      <c r="B24" s="23" t="s">
        <v>217</v>
      </c>
      <c r="C24" s="9" t="s">
        <v>18</v>
      </c>
      <c r="D24" s="132"/>
      <c r="E24" s="132"/>
      <c r="F24" s="130"/>
      <c r="G24" s="132"/>
      <c r="H24" s="130"/>
    </row>
    <row r="25" spans="1:8" s="8" customFormat="1" ht="25.5" x14ac:dyDescent="0.25">
      <c r="A25" s="22"/>
      <c r="B25" s="23"/>
      <c r="C25" s="8" t="s">
        <v>116</v>
      </c>
      <c r="D25" s="95"/>
      <c r="E25" s="95"/>
      <c r="F25" s="77"/>
      <c r="G25" s="95"/>
      <c r="H25" s="77"/>
    </row>
    <row r="26" spans="1:8" s="8" customFormat="1" ht="12.75" x14ac:dyDescent="0.25">
      <c r="A26" s="22"/>
      <c r="B26" s="23"/>
      <c r="D26" s="84">
        <v>2</v>
      </c>
      <c r="E26" s="84">
        <v>1</v>
      </c>
      <c r="F26" s="75">
        <f>D26*E26</f>
        <v>2</v>
      </c>
      <c r="G26" s="84">
        <v>14.29</v>
      </c>
      <c r="H26" s="75">
        <f>F26*G26</f>
        <v>28.58</v>
      </c>
    </row>
    <row r="27" spans="1:8" s="8" customFormat="1" ht="12" customHeight="1" x14ac:dyDescent="0.25">
      <c r="A27" s="22"/>
      <c r="B27" s="23"/>
      <c r="D27" s="95"/>
      <c r="E27" s="95"/>
      <c r="F27" s="77"/>
      <c r="G27" s="95"/>
      <c r="H27" s="77"/>
    </row>
    <row r="28" spans="1:8" s="10" customFormat="1" ht="12.75" x14ac:dyDescent="0.25">
      <c r="A28" s="22" t="s">
        <v>24</v>
      </c>
      <c r="B28" s="22" t="s">
        <v>23</v>
      </c>
      <c r="C28" s="28" t="s">
        <v>72</v>
      </c>
      <c r="D28" s="145"/>
      <c r="E28" s="145"/>
      <c r="F28" s="143"/>
      <c r="G28" s="145"/>
      <c r="H28" s="143"/>
    </row>
    <row r="29" spans="1:8" s="10" customFormat="1" ht="25.5" x14ac:dyDescent="0.25">
      <c r="A29" s="22"/>
      <c r="B29" s="22"/>
      <c r="C29" s="10" t="s">
        <v>74</v>
      </c>
      <c r="D29" s="112"/>
      <c r="E29" s="112"/>
      <c r="F29" s="80"/>
      <c r="G29" s="112"/>
      <c r="H29" s="80"/>
    </row>
    <row r="30" spans="1:8" s="10" customFormat="1" ht="12.75" x14ac:dyDescent="0.25">
      <c r="A30" s="22"/>
      <c r="B30" s="22"/>
      <c r="C30" s="7"/>
      <c r="D30" s="84">
        <v>6.9</v>
      </c>
      <c r="E30" s="84">
        <v>1</v>
      </c>
      <c r="F30" s="75">
        <f>D30*E30</f>
        <v>6.9</v>
      </c>
      <c r="G30" s="84">
        <v>8.08</v>
      </c>
      <c r="H30" s="75">
        <f>F30*G30</f>
        <v>55.752000000000002</v>
      </c>
    </row>
    <row r="31" spans="1:8" s="10" customFormat="1" ht="12.75" x14ac:dyDescent="0.25">
      <c r="A31" s="22"/>
      <c r="B31" s="22"/>
      <c r="D31" s="145"/>
      <c r="E31" s="145"/>
      <c r="F31" s="143"/>
      <c r="G31" s="145"/>
      <c r="H31" s="143"/>
    </row>
    <row r="32" spans="1:8" s="10" customFormat="1" ht="12.75" x14ac:dyDescent="0.25">
      <c r="A32" s="22" t="s">
        <v>25</v>
      </c>
      <c r="B32" s="22" t="s">
        <v>23</v>
      </c>
      <c r="C32" s="28" t="s">
        <v>73</v>
      </c>
      <c r="D32" s="145"/>
      <c r="E32" s="145"/>
      <c r="F32" s="143"/>
      <c r="G32" s="145"/>
      <c r="H32" s="143"/>
    </row>
    <row r="33" spans="1:8" s="10" customFormat="1" ht="45" customHeight="1" x14ac:dyDescent="0.25">
      <c r="A33" s="22"/>
      <c r="B33" s="22"/>
      <c r="C33" s="10" t="s">
        <v>115</v>
      </c>
      <c r="D33" s="112"/>
      <c r="E33" s="112"/>
      <c r="F33" s="80"/>
      <c r="G33" s="112"/>
      <c r="H33" s="80"/>
    </row>
    <row r="34" spans="1:8" s="10" customFormat="1" ht="12.75" x14ac:dyDescent="0.25">
      <c r="A34" s="22"/>
      <c r="B34" s="22"/>
      <c r="D34" s="84">
        <v>19.8</v>
      </c>
      <c r="E34" s="84">
        <v>1.8</v>
      </c>
      <c r="F34" s="75">
        <f>D34*E34</f>
        <v>35.64</v>
      </c>
      <c r="G34" s="84">
        <v>9.3000000000000007</v>
      </c>
      <c r="H34" s="75">
        <f>F34*G34</f>
        <v>331.45200000000006</v>
      </c>
    </row>
    <row r="35" spans="1:8" s="8" customFormat="1" ht="12" customHeight="1" x14ac:dyDescent="0.25">
      <c r="A35" s="22"/>
      <c r="B35" s="23"/>
      <c r="D35" s="95"/>
      <c r="E35" s="95"/>
      <c r="F35" s="77"/>
      <c r="G35" s="95"/>
      <c r="H35" s="77"/>
    </row>
    <row r="36" spans="1:8" s="10" customFormat="1" ht="12.75" x14ac:dyDescent="0.25">
      <c r="A36" s="22" t="s">
        <v>26</v>
      </c>
      <c r="B36" s="22" t="s">
        <v>23</v>
      </c>
      <c r="C36" s="28" t="s">
        <v>87</v>
      </c>
      <c r="D36" s="145"/>
      <c r="E36" s="145"/>
      <c r="F36" s="143"/>
      <c r="G36" s="145"/>
      <c r="H36" s="143"/>
    </row>
    <row r="37" spans="1:8" s="10" customFormat="1" ht="96.75" customHeight="1" x14ac:dyDescent="0.25">
      <c r="A37" s="22"/>
      <c r="B37" s="22"/>
      <c r="C37" s="10" t="s">
        <v>114</v>
      </c>
      <c r="D37" s="112"/>
      <c r="E37" s="112"/>
      <c r="F37" s="80"/>
      <c r="G37" s="112"/>
      <c r="H37" s="80"/>
    </row>
    <row r="38" spans="1:8" s="10" customFormat="1" ht="12.75" customHeight="1" x14ac:dyDescent="0.25">
      <c r="A38" s="22"/>
      <c r="B38" s="22"/>
      <c r="C38" s="13" t="s">
        <v>117</v>
      </c>
      <c r="D38" s="112">
        <v>5.0199999999999996</v>
      </c>
      <c r="E38" s="112">
        <v>2.35</v>
      </c>
      <c r="F38" s="130">
        <f>D38*E38</f>
        <v>11.796999999999999</v>
      </c>
      <c r="G38" s="112">
        <v>5.86</v>
      </c>
      <c r="H38" s="130">
        <f>F38*G38</f>
        <v>69.130420000000001</v>
      </c>
    </row>
    <row r="39" spans="1:8" s="10" customFormat="1" ht="12.75" customHeight="1" x14ac:dyDescent="0.25">
      <c r="A39" s="22"/>
      <c r="B39" s="22"/>
      <c r="C39" s="13" t="s">
        <v>118</v>
      </c>
      <c r="D39" s="112">
        <v>0</v>
      </c>
      <c r="E39" s="112">
        <v>0</v>
      </c>
      <c r="F39" s="130">
        <f>D39*E39</f>
        <v>0</v>
      </c>
      <c r="G39" s="112">
        <v>7.07</v>
      </c>
      <c r="H39" s="130">
        <f>F39*G39</f>
        <v>0</v>
      </c>
    </row>
    <row r="40" spans="1:8" s="10" customFormat="1" ht="12.75" customHeight="1" x14ac:dyDescent="0.25">
      <c r="A40" s="22"/>
      <c r="B40" s="22"/>
      <c r="C40" s="13" t="s">
        <v>119</v>
      </c>
      <c r="D40" s="112">
        <v>0</v>
      </c>
      <c r="E40" s="112">
        <v>0</v>
      </c>
      <c r="F40" s="130">
        <f>D40*E40</f>
        <v>0</v>
      </c>
      <c r="G40" s="112">
        <v>10.1</v>
      </c>
      <c r="H40" s="130">
        <f>F40*G40</f>
        <v>0</v>
      </c>
    </row>
    <row r="41" spans="1:8" s="10" customFormat="1" ht="12.75" customHeight="1" x14ac:dyDescent="0.25">
      <c r="A41" s="22"/>
      <c r="B41" s="22"/>
      <c r="C41" s="13" t="s">
        <v>120</v>
      </c>
      <c r="D41" s="112">
        <v>0</v>
      </c>
      <c r="E41" s="112">
        <v>0</v>
      </c>
      <c r="F41" s="130">
        <f>D41*E41</f>
        <v>0</v>
      </c>
      <c r="G41" s="112">
        <v>11.09</v>
      </c>
      <c r="H41" s="130">
        <f>F41*G41</f>
        <v>0</v>
      </c>
    </row>
    <row r="42" spans="1:8" s="10" customFormat="1" ht="12.75" x14ac:dyDescent="0.25">
      <c r="A42" s="22"/>
      <c r="B42" s="22"/>
      <c r="C42" s="7"/>
      <c r="D42" s="84"/>
      <c r="E42" s="84"/>
      <c r="F42" s="75"/>
      <c r="G42" s="84"/>
      <c r="H42" s="75">
        <f>H38+H39+H40+H41</f>
        <v>69.130420000000001</v>
      </c>
    </row>
    <row r="43" spans="1:8" s="8" customFormat="1" ht="12" customHeight="1" x14ac:dyDescent="0.25">
      <c r="A43" s="22"/>
      <c r="B43" s="23"/>
      <c r="D43" s="95"/>
      <c r="E43" s="95"/>
      <c r="F43" s="77"/>
      <c r="G43" s="95"/>
      <c r="H43" s="77"/>
    </row>
    <row r="44" spans="1:8" s="10" customFormat="1" ht="12.75" x14ac:dyDescent="0.25">
      <c r="A44" s="22" t="s">
        <v>48</v>
      </c>
      <c r="B44" s="22" t="s">
        <v>23</v>
      </c>
      <c r="C44" s="28" t="s">
        <v>88</v>
      </c>
      <c r="D44" s="145"/>
      <c r="E44" s="145"/>
      <c r="F44" s="143"/>
      <c r="G44" s="145"/>
      <c r="H44" s="143"/>
    </row>
    <row r="45" spans="1:8" s="10" customFormat="1" ht="25.5" x14ac:dyDescent="0.25">
      <c r="A45" s="22"/>
      <c r="B45" s="22"/>
      <c r="C45" s="10" t="s">
        <v>121</v>
      </c>
      <c r="D45" s="112"/>
      <c r="E45" s="112"/>
      <c r="F45" s="80"/>
      <c r="G45" s="112"/>
      <c r="H45" s="80"/>
    </row>
    <row r="46" spans="1:8" s="10" customFormat="1" ht="12.75" x14ac:dyDescent="0.25">
      <c r="A46" s="22"/>
      <c r="B46" s="22"/>
      <c r="D46" s="84">
        <v>0</v>
      </c>
      <c r="E46" s="84">
        <v>1</v>
      </c>
      <c r="F46" s="75">
        <f>D46*E46</f>
        <v>0</v>
      </c>
      <c r="G46" s="84">
        <v>12.17</v>
      </c>
      <c r="H46" s="75">
        <f>F46*G46</f>
        <v>0</v>
      </c>
    </row>
    <row r="47" spans="1:8" s="8" customFormat="1" ht="12" customHeight="1" x14ac:dyDescent="0.25">
      <c r="A47" s="22"/>
      <c r="B47" s="23"/>
      <c r="D47" s="95"/>
      <c r="E47" s="95"/>
      <c r="F47" s="77"/>
      <c r="G47" s="95"/>
      <c r="H47" s="77"/>
    </row>
    <row r="48" spans="1:8" s="8" customFormat="1" ht="12.75" x14ac:dyDescent="0.25">
      <c r="A48" s="22" t="s">
        <v>108</v>
      </c>
      <c r="B48" s="22" t="s">
        <v>217</v>
      </c>
      <c r="C48" s="28" t="s">
        <v>92</v>
      </c>
      <c r="D48" s="145"/>
      <c r="E48" s="145"/>
      <c r="F48" s="143"/>
      <c r="G48" s="145"/>
      <c r="H48" s="143"/>
    </row>
    <row r="49" spans="1:8" s="8" customFormat="1" ht="89.25" x14ac:dyDescent="0.25">
      <c r="A49" s="22"/>
      <c r="B49" s="22"/>
      <c r="C49" s="10" t="s">
        <v>122</v>
      </c>
      <c r="D49" s="112"/>
      <c r="E49" s="112"/>
      <c r="F49" s="80"/>
      <c r="G49" s="112"/>
      <c r="H49" s="80"/>
    </row>
    <row r="50" spans="1:8" s="8" customFormat="1" ht="12.75" x14ac:dyDescent="0.25">
      <c r="A50" s="22"/>
      <c r="B50" s="22"/>
      <c r="C50" s="10"/>
      <c r="D50" s="84">
        <v>2</v>
      </c>
      <c r="E50" s="84">
        <v>1</v>
      </c>
      <c r="F50" s="75">
        <f>D50*E50</f>
        <v>2</v>
      </c>
      <c r="G50" s="84">
        <v>10.1</v>
      </c>
      <c r="H50" s="75">
        <f>F50*G50</f>
        <v>20.2</v>
      </c>
    </row>
    <row r="51" spans="1:8" s="17" customFormat="1" ht="18" customHeight="1" x14ac:dyDescent="0.25">
      <c r="A51" s="22"/>
      <c r="B51" s="22"/>
      <c r="C51" s="10"/>
      <c r="D51" s="132"/>
      <c r="E51" s="132"/>
      <c r="F51" s="130"/>
      <c r="G51" s="132"/>
      <c r="H51" s="130"/>
    </row>
    <row r="52" spans="1:8" s="32" customFormat="1" ht="12" customHeight="1" x14ac:dyDescent="0.25">
      <c r="A52" s="22" t="s">
        <v>109</v>
      </c>
      <c r="B52" s="22" t="s">
        <v>217</v>
      </c>
      <c r="C52" s="28" t="s">
        <v>90</v>
      </c>
      <c r="D52" s="145"/>
      <c r="E52" s="145"/>
      <c r="F52" s="143"/>
      <c r="G52" s="145"/>
      <c r="H52" s="143"/>
    </row>
    <row r="53" spans="1:8" s="8" customFormat="1" ht="25.5" x14ac:dyDescent="0.25">
      <c r="A53" s="22"/>
      <c r="B53" s="22"/>
      <c r="C53" s="10" t="s">
        <v>91</v>
      </c>
      <c r="D53" s="112"/>
      <c r="E53" s="112"/>
      <c r="F53" s="80"/>
      <c r="G53" s="112"/>
      <c r="H53" s="80"/>
    </row>
    <row r="54" spans="1:8" s="8" customFormat="1" ht="12.75" x14ac:dyDescent="0.25">
      <c r="A54" s="22"/>
      <c r="B54" s="22"/>
      <c r="C54" s="10"/>
      <c r="D54" s="84">
        <v>0</v>
      </c>
      <c r="E54" s="84">
        <v>1</v>
      </c>
      <c r="F54" s="75">
        <f>D54*E54</f>
        <v>0</v>
      </c>
      <c r="G54" s="84">
        <v>6.97</v>
      </c>
      <c r="H54" s="75">
        <f>F54*G54</f>
        <v>0</v>
      </c>
    </row>
    <row r="55" spans="1:8" s="8" customFormat="1" ht="12.75" x14ac:dyDescent="0.25">
      <c r="A55" s="22"/>
      <c r="B55" s="22"/>
      <c r="C55" s="10"/>
      <c r="D55" s="132"/>
      <c r="E55" s="132"/>
      <c r="F55" s="130"/>
      <c r="G55" s="132"/>
      <c r="H55" s="130"/>
    </row>
    <row r="56" spans="1:8" s="8" customFormat="1" ht="12.75" x14ac:dyDescent="0.25">
      <c r="A56" s="22" t="s">
        <v>110</v>
      </c>
      <c r="B56" s="22" t="s">
        <v>23</v>
      </c>
      <c r="C56" s="28" t="s">
        <v>89</v>
      </c>
      <c r="D56" s="145"/>
      <c r="E56" s="145"/>
      <c r="F56" s="143"/>
      <c r="G56" s="145"/>
      <c r="H56" s="143"/>
    </row>
    <row r="57" spans="1:8" s="8" customFormat="1" ht="63.75" x14ac:dyDescent="0.25">
      <c r="A57" s="22"/>
      <c r="B57" s="22"/>
      <c r="C57" s="10" t="s">
        <v>123</v>
      </c>
      <c r="D57" s="112"/>
      <c r="E57" s="112"/>
      <c r="F57" s="80"/>
      <c r="G57" s="112"/>
      <c r="H57" s="80"/>
    </row>
    <row r="58" spans="1:8" s="8" customFormat="1" ht="12.75" x14ac:dyDescent="0.25">
      <c r="A58" s="22"/>
      <c r="B58" s="22"/>
      <c r="C58" s="10"/>
      <c r="D58" s="84">
        <v>0</v>
      </c>
      <c r="E58" s="84">
        <v>0</v>
      </c>
      <c r="F58" s="75">
        <f>D58*E58</f>
        <v>0</v>
      </c>
      <c r="G58" s="84">
        <v>6.47</v>
      </c>
      <c r="H58" s="75">
        <f>F58*G58</f>
        <v>0</v>
      </c>
    </row>
    <row r="59" spans="1:8" s="10" customFormat="1" ht="12.75" x14ac:dyDescent="0.25">
      <c r="A59" s="22" t="s">
        <v>125</v>
      </c>
      <c r="B59" s="22" t="s">
        <v>217</v>
      </c>
      <c r="C59" s="28" t="s">
        <v>85</v>
      </c>
      <c r="D59" s="145"/>
      <c r="E59" s="145"/>
      <c r="F59" s="143"/>
      <c r="G59" s="145"/>
      <c r="H59" s="143"/>
    </row>
    <row r="60" spans="1:8" s="10" customFormat="1" ht="25.5" x14ac:dyDescent="0.25">
      <c r="A60" s="22"/>
      <c r="B60" s="22"/>
      <c r="C60" s="10" t="s">
        <v>124</v>
      </c>
      <c r="D60" s="112"/>
      <c r="E60" s="112"/>
      <c r="F60" s="80"/>
      <c r="G60" s="112"/>
      <c r="H60" s="80"/>
    </row>
    <row r="61" spans="1:8" s="10" customFormat="1" ht="12.75" x14ac:dyDescent="0.25">
      <c r="A61" s="22"/>
      <c r="B61" s="22"/>
      <c r="D61" s="84">
        <v>0</v>
      </c>
      <c r="E61" s="84">
        <v>0</v>
      </c>
      <c r="F61" s="75">
        <f>D61*E61</f>
        <v>0</v>
      </c>
      <c r="G61" s="84">
        <v>92.95</v>
      </c>
      <c r="H61" s="75">
        <f>F61*G61</f>
        <v>0</v>
      </c>
    </row>
    <row r="62" spans="1:8" s="8" customFormat="1" ht="12" customHeight="1" x14ac:dyDescent="0.25">
      <c r="A62" s="22"/>
      <c r="B62" s="23"/>
      <c r="D62" s="95"/>
      <c r="E62" s="95"/>
      <c r="F62" s="77"/>
      <c r="G62" s="95"/>
      <c r="H62" s="77"/>
    </row>
    <row r="63" spans="1:8" s="10" customFormat="1" ht="12.75" x14ac:dyDescent="0.25">
      <c r="A63" s="22" t="s">
        <v>127</v>
      </c>
      <c r="B63" s="22" t="s">
        <v>217</v>
      </c>
      <c r="C63" s="28" t="s">
        <v>111</v>
      </c>
      <c r="D63" s="145"/>
      <c r="E63" s="145"/>
      <c r="F63" s="143"/>
      <c r="G63" s="145"/>
      <c r="H63" s="143"/>
    </row>
    <row r="64" spans="1:8" s="10" customFormat="1" ht="144.75" customHeight="1" x14ac:dyDescent="0.25">
      <c r="A64" s="22"/>
      <c r="B64" s="22"/>
      <c r="C64" s="10" t="s">
        <v>126</v>
      </c>
      <c r="D64" s="112"/>
      <c r="E64" s="112"/>
      <c r="F64" s="80"/>
      <c r="G64" s="112"/>
      <c r="H64" s="80"/>
    </row>
    <row r="65" spans="1:8" s="10" customFormat="1" ht="12.75" x14ac:dyDescent="0.25">
      <c r="A65" s="22"/>
      <c r="B65" s="22"/>
      <c r="D65" s="84">
        <v>0</v>
      </c>
      <c r="E65" s="84">
        <v>0</v>
      </c>
      <c r="F65" s="75">
        <f>D65*E65</f>
        <v>0</v>
      </c>
      <c r="G65" s="84">
        <v>478.4</v>
      </c>
      <c r="H65" s="75">
        <f>F65*G65</f>
        <v>0</v>
      </c>
    </row>
    <row r="66" spans="1:8" s="8" customFormat="1" ht="13.5" thickBot="1" x14ac:dyDescent="0.3">
      <c r="A66" s="22"/>
      <c r="B66" s="23"/>
      <c r="D66" s="91"/>
      <c r="E66" s="91"/>
      <c r="F66" s="74"/>
      <c r="G66" s="74" t="s">
        <v>69</v>
      </c>
      <c r="H66" s="74">
        <f>SUM(H3:H65)</f>
        <v>1947.68984</v>
      </c>
    </row>
    <row r="67" spans="1:8" s="8" customFormat="1" ht="12" customHeight="1" x14ac:dyDescent="0.25">
      <c r="A67" s="22"/>
      <c r="B67" s="23"/>
      <c r="D67" s="132"/>
      <c r="E67" s="132"/>
      <c r="F67" s="130"/>
      <c r="G67" s="130"/>
      <c r="H67" s="130"/>
    </row>
    <row r="68" spans="1:8" s="8" customFormat="1" ht="12.75" x14ac:dyDescent="0.25">
      <c r="A68" s="22"/>
      <c r="B68" s="23"/>
      <c r="D68" s="132"/>
      <c r="E68" s="132"/>
      <c r="F68" s="130"/>
      <c r="G68" s="130"/>
      <c r="H68" s="130"/>
    </row>
    <row r="69" spans="1:8" s="8" customFormat="1" ht="15.75" x14ac:dyDescent="0.25">
      <c r="A69" s="15" t="s">
        <v>7</v>
      </c>
      <c r="B69" s="127" t="s">
        <v>94</v>
      </c>
      <c r="C69" s="127"/>
      <c r="D69" s="92"/>
      <c r="E69" s="92"/>
      <c r="F69" s="92"/>
      <c r="G69" s="92"/>
      <c r="H69" s="92"/>
    </row>
    <row r="70" spans="1:8" s="8" customFormat="1" ht="38.25" x14ac:dyDescent="0.25">
      <c r="A70" s="126" t="s">
        <v>2</v>
      </c>
      <c r="B70" s="126" t="s">
        <v>3</v>
      </c>
      <c r="C70" s="20" t="s">
        <v>4</v>
      </c>
      <c r="D70" s="93" t="s">
        <v>20</v>
      </c>
      <c r="E70" s="93"/>
      <c r="F70" s="94"/>
      <c r="G70" s="93" t="s">
        <v>5</v>
      </c>
      <c r="H70" s="94" t="s">
        <v>12</v>
      </c>
    </row>
    <row r="71" spans="1:8" s="8" customFormat="1" ht="12.75" x14ac:dyDescent="0.25">
      <c r="A71" s="23" t="s">
        <v>27</v>
      </c>
      <c r="B71" s="23" t="s">
        <v>23</v>
      </c>
      <c r="C71" s="9" t="s">
        <v>95</v>
      </c>
      <c r="D71" s="95"/>
      <c r="E71" s="95"/>
      <c r="F71" s="77"/>
      <c r="G71" s="95"/>
      <c r="H71" s="77"/>
    </row>
    <row r="72" spans="1:8" s="8" customFormat="1" ht="165.75" x14ac:dyDescent="0.25">
      <c r="A72" s="23"/>
      <c r="B72" s="23"/>
      <c r="C72" s="8" t="s">
        <v>128</v>
      </c>
      <c r="D72" s="95"/>
      <c r="E72" s="95"/>
      <c r="F72" s="77"/>
      <c r="G72" s="95"/>
      <c r="H72" s="77"/>
    </row>
    <row r="73" spans="1:8" s="8" customFormat="1" ht="12.75" x14ac:dyDescent="0.25">
      <c r="A73" s="23"/>
      <c r="B73" s="23"/>
      <c r="C73" s="7"/>
      <c r="D73" s="84">
        <v>3.04</v>
      </c>
      <c r="E73" s="84">
        <v>2.4</v>
      </c>
      <c r="F73" s="75">
        <f>D73*E73</f>
        <v>7.2959999999999994</v>
      </c>
      <c r="G73" s="84">
        <v>42.49</v>
      </c>
      <c r="H73" s="75">
        <f>F73*G73</f>
        <v>310.00703999999996</v>
      </c>
    </row>
    <row r="74" spans="1:8" s="8" customFormat="1" ht="12.75" x14ac:dyDescent="0.25">
      <c r="A74" s="23"/>
      <c r="B74" s="23"/>
      <c r="C74" s="7"/>
      <c r="D74" s="132"/>
      <c r="E74" s="132"/>
      <c r="F74" s="130"/>
      <c r="G74" s="132"/>
      <c r="H74" s="130"/>
    </row>
    <row r="75" spans="1:8" s="32" customFormat="1" ht="12" customHeight="1" x14ac:dyDescent="0.25">
      <c r="A75" s="23" t="s">
        <v>28</v>
      </c>
      <c r="B75" s="23" t="s">
        <v>23</v>
      </c>
      <c r="C75" s="9" t="s">
        <v>143</v>
      </c>
      <c r="D75" s="95"/>
      <c r="E75" s="95"/>
      <c r="F75" s="77"/>
      <c r="G75" s="95"/>
      <c r="H75" s="77"/>
    </row>
    <row r="76" spans="1:8" s="32" customFormat="1" ht="66.75" customHeight="1" x14ac:dyDescent="0.25">
      <c r="A76" s="23"/>
      <c r="B76" s="23"/>
      <c r="C76" s="8" t="s">
        <v>131</v>
      </c>
      <c r="D76" s="95"/>
      <c r="E76" s="95"/>
      <c r="F76" s="77"/>
      <c r="G76" s="95"/>
      <c r="H76" s="77"/>
    </row>
    <row r="77" spans="1:8" s="8" customFormat="1" ht="12.75" x14ac:dyDescent="0.25">
      <c r="A77" s="23"/>
      <c r="B77" s="23"/>
      <c r="C77" s="9"/>
      <c r="D77" s="84">
        <v>0</v>
      </c>
      <c r="E77" s="84">
        <v>0</v>
      </c>
      <c r="F77" s="75">
        <f>D77*E77</f>
        <v>0</v>
      </c>
      <c r="G77" s="84">
        <v>24.51</v>
      </c>
      <c r="H77" s="75">
        <f>F77*G77</f>
        <v>0</v>
      </c>
    </row>
    <row r="78" spans="1:8" s="8" customFormat="1" ht="12.75" x14ac:dyDescent="0.25">
      <c r="A78" s="23"/>
      <c r="B78" s="23"/>
      <c r="C78" s="9"/>
      <c r="D78" s="95"/>
      <c r="E78" s="95"/>
      <c r="F78" s="77"/>
      <c r="G78" s="95"/>
      <c r="H78" s="77"/>
    </row>
    <row r="79" spans="1:8" s="32" customFormat="1" ht="12" customHeight="1" x14ac:dyDescent="0.25">
      <c r="A79" s="23" t="s">
        <v>47</v>
      </c>
      <c r="B79" s="23" t="s">
        <v>23</v>
      </c>
      <c r="C79" s="9" t="s">
        <v>129</v>
      </c>
      <c r="D79" s="95"/>
      <c r="E79" s="95"/>
      <c r="F79" s="77"/>
      <c r="G79" s="95"/>
      <c r="H79" s="77"/>
    </row>
    <row r="80" spans="1:8" s="32" customFormat="1" ht="78" customHeight="1" x14ac:dyDescent="0.25">
      <c r="A80" s="23"/>
      <c r="B80" s="23"/>
      <c r="C80" s="8" t="s">
        <v>139</v>
      </c>
      <c r="D80" s="95"/>
      <c r="E80" s="95"/>
      <c r="F80" s="77"/>
      <c r="G80" s="95"/>
      <c r="H80" s="77"/>
    </row>
    <row r="81" spans="1:8" s="8" customFormat="1" ht="12.75" x14ac:dyDescent="0.25">
      <c r="A81" s="23"/>
      <c r="B81" s="23"/>
      <c r="C81" s="9"/>
      <c r="D81" s="84">
        <v>0</v>
      </c>
      <c r="E81" s="84">
        <v>0</v>
      </c>
      <c r="F81" s="75">
        <f>D81*E81</f>
        <v>0</v>
      </c>
      <c r="G81" s="84">
        <v>101.6</v>
      </c>
      <c r="H81" s="75">
        <f>F81*G81</f>
        <v>0</v>
      </c>
    </row>
    <row r="82" spans="1:8" s="8" customFormat="1" ht="12.75" x14ac:dyDescent="0.25">
      <c r="A82" s="23"/>
      <c r="B82" s="23"/>
      <c r="C82" s="9"/>
      <c r="D82" s="95"/>
      <c r="E82" s="95"/>
      <c r="F82" s="77"/>
      <c r="G82" s="95"/>
      <c r="H82" s="77"/>
    </row>
    <row r="83" spans="1:8" s="32" customFormat="1" ht="12" customHeight="1" x14ac:dyDescent="0.25">
      <c r="A83" s="23" t="s">
        <v>134</v>
      </c>
      <c r="B83" s="23" t="s">
        <v>23</v>
      </c>
      <c r="C83" s="9" t="s">
        <v>99</v>
      </c>
      <c r="D83" s="95"/>
      <c r="E83" s="95"/>
      <c r="F83" s="77"/>
      <c r="G83" s="95"/>
      <c r="H83" s="77"/>
    </row>
    <row r="84" spans="1:8" s="32" customFormat="1" ht="57.75" customHeight="1" x14ac:dyDescent="0.25">
      <c r="A84" s="23"/>
      <c r="B84" s="23"/>
      <c r="C84" s="8" t="s">
        <v>132</v>
      </c>
      <c r="D84" s="95"/>
      <c r="E84" s="95"/>
      <c r="F84" s="77"/>
      <c r="G84" s="95"/>
      <c r="H84" s="77"/>
    </row>
    <row r="85" spans="1:8" s="8" customFormat="1" ht="12.75" x14ac:dyDescent="0.25">
      <c r="A85" s="23"/>
      <c r="B85" s="23"/>
      <c r="C85" s="9"/>
      <c r="D85" s="84">
        <v>19.8</v>
      </c>
      <c r="E85" s="84">
        <v>3.2</v>
      </c>
      <c r="F85" s="75">
        <f>D85*E85</f>
        <v>63.360000000000007</v>
      </c>
      <c r="G85" s="84">
        <v>5.86</v>
      </c>
      <c r="H85" s="75">
        <f>F85*G85</f>
        <v>371.28960000000006</v>
      </c>
    </row>
    <row r="86" spans="1:8" s="8" customFormat="1" ht="12.75" x14ac:dyDescent="0.25">
      <c r="A86" s="23"/>
      <c r="B86" s="23"/>
      <c r="C86" s="9"/>
      <c r="D86" s="95"/>
      <c r="E86" s="95"/>
      <c r="F86" s="77"/>
      <c r="G86" s="95"/>
      <c r="H86" s="77"/>
    </row>
    <row r="87" spans="1:8" s="8" customFormat="1" ht="12.75" x14ac:dyDescent="0.25">
      <c r="A87" s="23" t="s">
        <v>135</v>
      </c>
      <c r="B87" s="23" t="s">
        <v>23</v>
      </c>
      <c r="C87" s="28" t="s">
        <v>130</v>
      </c>
      <c r="D87" s="95"/>
      <c r="E87" s="95"/>
      <c r="F87" s="77"/>
      <c r="G87" s="95"/>
      <c r="H87" s="77"/>
    </row>
    <row r="88" spans="1:8" s="32" customFormat="1" ht="72.75" customHeight="1" x14ac:dyDescent="0.25">
      <c r="A88" s="23"/>
      <c r="B88" s="23"/>
      <c r="C88" s="8" t="s">
        <v>133</v>
      </c>
      <c r="D88" s="95"/>
      <c r="E88" s="95"/>
      <c r="F88" s="77"/>
      <c r="G88" s="95"/>
      <c r="H88" s="77"/>
    </row>
    <row r="89" spans="1:8" s="8" customFormat="1" ht="12.75" x14ac:dyDescent="0.25">
      <c r="A89" s="23"/>
      <c r="B89" s="23"/>
      <c r="C89" s="7"/>
      <c r="D89" s="84">
        <v>0</v>
      </c>
      <c r="E89" s="84">
        <v>0</v>
      </c>
      <c r="F89" s="75">
        <f>D89*E89</f>
        <v>0</v>
      </c>
      <c r="G89" s="84">
        <v>32.85</v>
      </c>
      <c r="H89" s="75">
        <f>F89*G89</f>
        <v>0</v>
      </c>
    </row>
    <row r="90" spans="1:8" s="8" customFormat="1" ht="12.75" x14ac:dyDescent="0.25">
      <c r="A90" s="23"/>
      <c r="B90" s="23"/>
      <c r="C90" s="9"/>
      <c r="D90" s="95"/>
      <c r="E90" s="95"/>
      <c r="F90" s="77"/>
      <c r="G90" s="95"/>
      <c r="H90" s="77"/>
    </row>
    <row r="91" spans="1:8" s="8" customFormat="1" ht="12.75" x14ac:dyDescent="0.25">
      <c r="A91" s="23" t="s">
        <v>138</v>
      </c>
      <c r="B91" s="23" t="s">
        <v>23</v>
      </c>
      <c r="C91" s="28" t="s">
        <v>65</v>
      </c>
      <c r="D91" s="95"/>
      <c r="E91" s="95"/>
      <c r="F91" s="77"/>
      <c r="G91" s="95"/>
      <c r="H91" s="77"/>
    </row>
    <row r="92" spans="1:8" s="32" customFormat="1" ht="59.25" customHeight="1" x14ac:dyDescent="0.25">
      <c r="A92" s="23"/>
      <c r="B92" s="23"/>
      <c r="C92" s="8" t="s">
        <v>136</v>
      </c>
      <c r="D92" s="95"/>
      <c r="E92" s="95"/>
      <c r="F92" s="77"/>
      <c r="G92" s="95"/>
      <c r="H92" s="77"/>
    </row>
    <row r="93" spans="1:8" s="8" customFormat="1" ht="12.75" x14ac:dyDescent="0.25">
      <c r="A93" s="23"/>
      <c r="B93" s="23"/>
      <c r="C93" s="7"/>
      <c r="D93" s="84">
        <v>6.9</v>
      </c>
      <c r="E93" s="84">
        <v>1</v>
      </c>
      <c r="F93" s="75">
        <f>D93*E93</f>
        <v>6.9</v>
      </c>
      <c r="G93" s="84">
        <v>35.39</v>
      </c>
      <c r="H93" s="75">
        <f>F93*G93</f>
        <v>244.191</v>
      </c>
    </row>
    <row r="94" spans="1:8" s="8" customFormat="1" ht="12.75" x14ac:dyDescent="0.25">
      <c r="A94" s="23"/>
      <c r="B94" s="23"/>
      <c r="C94" s="9"/>
      <c r="D94" s="95"/>
      <c r="E94" s="95"/>
      <c r="F94" s="77"/>
      <c r="G94" s="95"/>
      <c r="H94" s="77"/>
    </row>
    <row r="95" spans="1:8" s="8" customFormat="1" ht="12.75" x14ac:dyDescent="0.25">
      <c r="A95" s="23" t="s">
        <v>140</v>
      </c>
      <c r="B95" s="23" t="s">
        <v>23</v>
      </c>
      <c r="C95" s="28" t="s">
        <v>218</v>
      </c>
      <c r="D95" s="95"/>
      <c r="E95" s="95"/>
      <c r="F95" s="77"/>
      <c r="G95" s="95"/>
      <c r="H95" s="77"/>
    </row>
    <row r="96" spans="1:8" s="32" customFormat="1" ht="69" customHeight="1" x14ac:dyDescent="0.25">
      <c r="A96" s="23"/>
      <c r="B96" s="23"/>
      <c r="C96" s="8" t="s">
        <v>137</v>
      </c>
      <c r="D96" s="95"/>
      <c r="E96" s="95"/>
      <c r="F96" s="77"/>
      <c r="G96" s="95"/>
      <c r="H96" s="77"/>
    </row>
    <row r="97" spans="1:8" s="8" customFormat="1" ht="12.75" x14ac:dyDescent="0.25">
      <c r="A97" s="23"/>
      <c r="B97" s="23"/>
      <c r="C97" s="7"/>
      <c r="D97" s="84">
        <v>0</v>
      </c>
      <c r="E97" s="84">
        <v>0</v>
      </c>
      <c r="F97" s="75">
        <f>D97*E97</f>
        <v>0</v>
      </c>
      <c r="G97" s="84">
        <v>48.19</v>
      </c>
      <c r="H97" s="75">
        <f>F97*G97</f>
        <v>0</v>
      </c>
    </row>
    <row r="98" spans="1:8" s="8" customFormat="1" ht="13.5" thickBot="1" x14ac:dyDescent="0.3">
      <c r="A98" s="22"/>
      <c r="B98" s="23"/>
      <c r="D98" s="91"/>
      <c r="E98" s="91"/>
      <c r="F98" s="74"/>
      <c r="G98" s="74" t="s">
        <v>69</v>
      </c>
      <c r="H98" s="74">
        <f>SUM(H71:H93)</f>
        <v>925.48764000000006</v>
      </c>
    </row>
    <row r="99" spans="1:8" s="8" customFormat="1" ht="12.75" x14ac:dyDescent="0.25">
      <c r="A99" s="22"/>
      <c r="B99" s="23"/>
      <c r="D99" s="163"/>
      <c r="E99" s="163"/>
      <c r="F99" s="134"/>
      <c r="G99" s="134"/>
      <c r="H99" s="134"/>
    </row>
    <row r="100" spans="1:8" s="32" customFormat="1" ht="12" customHeight="1" x14ac:dyDescent="0.25">
      <c r="A100" s="22"/>
      <c r="B100" s="23"/>
      <c r="C100" s="8"/>
      <c r="D100" s="163"/>
      <c r="E100" s="163"/>
      <c r="F100" s="134"/>
      <c r="G100" s="134"/>
      <c r="H100" s="134"/>
    </row>
    <row r="101" spans="1:8" s="8" customFormat="1" ht="15.75" x14ac:dyDescent="0.25">
      <c r="A101" s="15" t="s">
        <v>8</v>
      </c>
      <c r="B101" s="127" t="s">
        <v>93</v>
      </c>
      <c r="C101" s="127"/>
      <c r="D101" s="125"/>
      <c r="E101" s="125"/>
      <c r="F101" s="125"/>
      <c r="G101" s="125"/>
      <c r="H101" s="125"/>
    </row>
    <row r="102" spans="1:8" s="8" customFormat="1" ht="38.25" x14ac:dyDescent="0.25">
      <c r="A102" s="126" t="s">
        <v>2</v>
      </c>
      <c r="B102" s="126" t="s">
        <v>3</v>
      </c>
      <c r="C102" s="20" t="s">
        <v>4</v>
      </c>
      <c r="D102" s="33" t="s">
        <v>20</v>
      </c>
      <c r="E102" s="33"/>
      <c r="F102" s="34"/>
      <c r="G102" s="33" t="s">
        <v>5</v>
      </c>
      <c r="H102" s="34" t="s">
        <v>12</v>
      </c>
    </row>
    <row r="103" spans="1:8" s="8" customFormat="1" ht="12.75" x14ac:dyDescent="0.25">
      <c r="A103" s="23" t="s">
        <v>49</v>
      </c>
      <c r="B103" s="23" t="s">
        <v>23</v>
      </c>
      <c r="C103" s="9" t="s">
        <v>148</v>
      </c>
      <c r="D103" s="95"/>
      <c r="E103" s="95"/>
      <c r="F103" s="77"/>
      <c r="G103" s="95"/>
      <c r="H103" s="77"/>
    </row>
    <row r="104" spans="1:8" s="7" customFormat="1" ht="53.25" customHeight="1" x14ac:dyDescent="0.25">
      <c r="A104" s="23"/>
      <c r="B104" s="23"/>
      <c r="C104" s="8" t="s">
        <v>147</v>
      </c>
      <c r="D104" s="95"/>
      <c r="E104" s="95"/>
      <c r="F104" s="77"/>
      <c r="G104" s="95"/>
      <c r="H104" s="77"/>
    </row>
    <row r="105" spans="1:8" s="8" customFormat="1" ht="12.75" x14ac:dyDescent="0.25">
      <c r="A105" s="23"/>
      <c r="B105" s="23"/>
      <c r="C105" s="9"/>
      <c r="D105" s="84">
        <v>16.260000000000002</v>
      </c>
      <c r="E105" s="84">
        <v>0.6</v>
      </c>
      <c r="F105" s="75">
        <f>D105*E105</f>
        <v>9.7560000000000002</v>
      </c>
      <c r="G105" s="84">
        <v>24.31</v>
      </c>
      <c r="H105" s="75">
        <f>F105*G105</f>
        <v>237.16836000000001</v>
      </c>
    </row>
    <row r="106" spans="1:8" s="17" customFormat="1" ht="18" customHeight="1" x14ac:dyDescent="0.25">
      <c r="A106" s="23"/>
      <c r="B106" s="23"/>
      <c r="C106" s="9"/>
      <c r="D106" s="95"/>
      <c r="E106" s="95"/>
      <c r="F106" s="77"/>
      <c r="G106" s="95"/>
      <c r="H106" s="77"/>
    </row>
    <row r="107" spans="1:8" s="8" customFormat="1" ht="25.5" x14ac:dyDescent="0.25">
      <c r="A107" s="23" t="s">
        <v>50</v>
      </c>
      <c r="B107" s="23" t="s">
        <v>23</v>
      </c>
      <c r="C107" s="9" t="s">
        <v>60</v>
      </c>
      <c r="D107" s="95"/>
      <c r="E107" s="95"/>
      <c r="F107" s="77"/>
      <c r="G107" s="95"/>
      <c r="H107" s="77"/>
    </row>
    <row r="108" spans="1:8" s="7" customFormat="1" ht="64.5" customHeight="1" x14ac:dyDescent="0.25">
      <c r="A108" s="23"/>
      <c r="B108" s="23"/>
      <c r="C108" s="8" t="s">
        <v>61</v>
      </c>
      <c r="D108" s="95"/>
      <c r="E108" s="95"/>
      <c r="F108" s="77"/>
      <c r="G108" s="95"/>
      <c r="H108" s="77"/>
    </row>
    <row r="109" spans="1:8" s="8" customFormat="1" ht="12.75" x14ac:dyDescent="0.25">
      <c r="A109" s="23"/>
      <c r="B109" s="23"/>
      <c r="C109" s="9"/>
      <c r="D109" s="84">
        <v>16.260000000000002</v>
      </c>
      <c r="E109" s="84">
        <v>2.4</v>
      </c>
      <c r="F109" s="75">
        <f>D109*E109</f>
        <v>39.024000000000001</v>
      </c>
      <c r="G109" s="84">
        <v>42.55</v>
      </c>
      <c r="H109" s="75">
        <f>F109*G109</f>
        <v>1660.4712</v>
      </c>
    </row>
    <row r="110" spans="1:8" s="17" customFormat="1" ht="18" customHeight="1" x14ac:dyDescent="0.25">
      <c r="A110" s="23"/>
      <c r="B110" s="23"/>
      <c r="C110" s="9"/>
      <c r="D110" s="95"/>
      <c r="E110" s="95"/>
      <c r="F110" s="77"/>
      <c r="G110" s="95"/>
      <c r="H110" s="77"/>
    </row>
    <row r="111" spans="1:8" s="32" customFormat="1" ht="12" customHeight="1" x14ac:dyDescent="0.25">
      <c r="A111" s="23" t="s">
        <v>51</v>
      </c>
      <c r="B111" s="23" t="s">
        <v>23</v>
      </c>
      <c r="C111" s="9" t="s">
        <v>70</v>
      </c>
      <c r="D111" s="95"/>
      <c r="E111" s="95"/>
      <c r="F111" s="77"/>
      <c r="G111" s="95"/>
      <c r="H111" s="77"/>
    </row>
    <row r="112" spans="1:8" s="32" customFormat="1" ht="50.25" customHeight="1" x14ac:dyDescent="0.25">
      <c r="A112" s="23"/>
      <c r="B112" s="23"/>
      <c r="C112" s="8" t="s">
        <v>141</v>
      </c>
      <c r="D112" s="95"/>
      <c r="E112" s="95"/>
      <c r="F112" s="77"/>
      <c r="G112" s="95"/>
      <c r="H112" s="77"/>
    </row>
    <row r="113" spans="1:8" s="32" customFormat="1" ht="12" customHeight="1" x14ac:dyDescent="0.25">
      <c r="A113" s="23"/>
      <c r="B113" s="23"/>
      <c r="C113" s="9"/>
      <c r="D113" s="84">
        <v>6.9</v>
      </c>
      <c r="E113" s="84">
        <v>1</v>
      </c>
      <c r="F113" s="75">
        <f>D113*E113</f>
        <v>6.9</v>
      </c>
      <c r="G113" s="84">
        <v>52.14</v>
      </c>
      <c r="H113" s="75">
        <f>F113*G113</f>
        <v>359.76600000000002</v>
      </c>
    </row>
    <row r="114" spans="1:8" s="32" customFormat="1" ht="12" customHeight="1" x14ac:dyDescent="0.25">
      <c r="A114" s="23"/>
      <c r="B114" s="23"/>
      <c r="C114" s="9"/>
      <c r="D114" s="132"/>
      <c r="E114" s="132"/>
      <c r="F114" s="130"/>
      <c r="G114" s="132"/>
      <c r="H114" s="130"/>
    </row>
    <row r="115" spans="1:8" s="32" customFormat="1" ht="12" customHeight="1" x14ac:dyDescent="0.25">
      <c r="A115" s="23" t="s">
        <v>107</v>
      </c>
      <c r="B115" s="23" t="s">
        <v>23</v>
      </c>
      <c r="C115" s="9" t="s">
        <v>144</v>
      </c>
      <c r="D115" s="95"/>
      <c r="E115" s="95"/>
      <c r="F115" s="77"/>
      <c r="G115" s="95"/>
      <c r="H115" s="77"/>
    </row>
    <row r="116" spans="1:8" s="32" customFormat="1" ht="36" customHeight="1" x14ac:dyDescent="0.25">
      <c r="A116" s="23"/>
      <c r="B116" s="23"/>
      <c r="C116" s="8" t="s">
        <v>142</v>
      </c>
      <c r="D116" s="95"/>
      <c r="E116" s="95"/>
      <c r="F116" s="77"/>
      <c r="G116" s="95"/>
      <c r="H116" s="77"/>
    </row>
    <row r="117" spans="1:8" s="32" customFormat="1" ht="12" customHeight="1" x14ac:dyDescent="0.25">
      <c r="A117" s="23"/>
      <c r="B117" s="23"/>
      <c r="C117" s="8" t="s">
        <v>253</v>
      </c>
      <c r="D117" s="84">
        <v>0</v>
      </c>
      <c r="E117" s="84">
        <v>1</v>
      </c>
      <c r="F117" s="75">
        <f>D117*E117</f>
        <v>0</v>
      </c>
      <c r="G117" s="84">
        <v>104.04</v>
      </c>
      <c r="H117" s="75">
        <f>F117*G117</f>
        <v>0</v>
      </c>
    </row>
    <row r="118" spans="1:8" s="162" customFormat="1" ht="12" customHeight="1" x14ac:dyDescent="0.25">
      <c r="A118" s="22"/>
      <c r="B118" s="23"/>
      <c r="C118" s="8"/>
      <c r="D118" s="132"/>
      <c r="E118" s="132"/>
      <c r="F118" s="130"/>
      <c r="G118" s="130"/>
      <c r="H118" s="130"/>
    </row>
    <row r="119" spans="1:8" s="32" customFormat="1" ht="12" customHeight="1" x14ac:dyDescent="0.25">
      <c r="A119" s="23" t="s">
        <v>149</v>
      </c>
      <c r="B119" s="23" t="s">
        <v>23</v>
      </c>
      <c r="C119" s="9" t="s">
        <v>145</v>
      </c>
      <c r="D119" s="95"/>
      <c r="E119" s="95"/>
      <c r="F119" s="77"/>
      <c r="G119" s="95"/>
      <c r="H119" s="77"/>
    </row>
    <row r="120" spans="1:8" s="32" customFormat="1" ht="36.75" customHeight="1" x14ac:dyDescent="0.25">
      <c r="A120" s="23"/>
      <c r="B120" s="23"/>
      <c r="C120" s="8" t="s">
        <v>146</v>
      </c>
      <c r="D120" s="95"/>
      <c r="E120" s="95"/>
      <c r="F120" s="77"/>
      <c r="G120" s="95"/>
      <c r="H120" s="77"/>
    </row>
    <row r="121" spans="1:8" s="32" customFormat="1" ht="12" customHeight="1" x14ac:dyDescent="0.25">
      <c r="A121" s="23"/>
      <c r="B121" s="23"/>
      <c r="C121" s="9"/>
      <c r="D121" s="84">
        <v>16.260000000000002</v>
      </c>
      <c r="E121" s="84">
        <v>0.1</v>
      </c>
      <c r="F121" s="75">
        <f>D121*E121</f>
        <v>1.6260000000000003</v>
      </c>
      <c r="G121" s="84">
        <v>44.32</v>
      </c>
      <c r="H121" s="75">
        <f>F121*G121</f>
        <v>72.064320000000009</v>
      </c>
    </row>
    <row r="122" spans="1:8" s="32" customFormat="1" ht="12" customHeight="1" x14ac:dyDescent="0.25">
      <c r="A122" s="23"/>
      <c r="B122" s="23"/>
      <c r="C122" s="9"/>
      <c r="D122" s="132"/>
      <c r="E122" s="132"/>
      <c r="F122" s="130"/>
      <c r="G122" s="132"/>
      <c r="H122" s="130"/>
    </row>
    <row r="123" spans="1:8" s="32" customFormat="1" ht="12" customHeight="1" x14ac:dyDescent="0.25">
      <c r="A123" s="23" t="s">
        <v>252</v>
      </c>
      <c r="B123" s="23" t="s">
        <v>251</v>
      </c>
      <c r="C123" s="9" t="s">
        <v>250</v>
      </c>
      <c r="D123" s="8"/>
      <c r="E123" s="8"/>
      <c r="F123" s="9"/>
      <c r="G123" s="8"/>
      <c r="H123" s="9"/>
    </row>
    <row r="124" spans="1:8" s="32" customFormat="1" ht="57.75" customHeight="1" x14ac:dyDescent="0.25">
      <c r="A124" s="23"/>
      <c r="B124" s="23"/>
      <c r="C124" s="8" t="s">
        <v>249</v>
      </c>
      <c r="D124" s="8"/>
      <c r="E124" s="8"/>
      <c r="F124" s="9"/>
      <c r="G124" s="8"/>
      <c r="H124" s="9"/>
    </row>
    <row r="125" spans="1:8" s="32" customFormat="1" ht="12" customHeight="1" x14ac:dyDescent="0.25">
      <c r="A125" s="23"/>
      <c r="B125" s="23"/>
      <c r="C125" s="7"/>
      <c r="D125" s="165">
        <v>0</v>
      </c>
      <c r="E125" s="165">
        <v>0</v>
      </c>
      <c r="F125" s="164">
        <f>D125*E125</f>
        <v>0</v>
      </c>
      <c r="G125" s="165">
        <v>420</v>
      </c>
      <c r="H125" s="164">
        <f>F125*G125</f>
        <v>0</v>
      </c>
    </row>
    <row r="126" spans="1:8" s="162" customFormat="1" ht="12" customHeight="1" x14ac:dyDescent="0.25">
      <c r="A126" s="22"/>
      <c r="B126" s="23"/>
      <c r="C126" s="8"/>
      <c r="D126" s="132"/>
      <c r="E126" s="132"/>
      <c r="F126" s="130"/>
      <c r="G126" s="130"/>
      <c r="H126" s="130"/>
    </row>
    <row r="127" spans="1:8" s="8" customFormat="1" ht="13.5" thickBot="1" x14ac:dyDescent="0.3">
      <c r="A127" s="22"/>
      <c r="B127" s="23"/>
      <c r="D127" s="91"/>
      <c r="E127" s="91"/>
      <c r="F127" s="74"/>
      <c r="G127" s="74" t="s">
        <v>69</v>
      </c>
      <c r="H127" s="74">
        <f>SUM(H104:H125)</f>
        <v>2329.4698800000001</v>
      </c>
    </row>
    <row r="128" spans="1:8" s="162" customFormat="1" ht="12" customHeight="1" x14ac:dyDescent="0.25">
      <c r="A128" s="22"/>
      <c r="B128" s="23"/>
      <c r="C128" s="7"/>
      <c r="D128" s="163"/>
      <c r="E128" s="163"/>
      <c r="F128" s="134"/>
      <c r="G128" s="134"/>
      <c r="H128" s="134"/>
    </row>
    <row r="129" spans="1:8" s="162" customFormat="1" ht="28.5" customHeight="1" x14ac:dyDescent="0.25">
      <c r="A129" s="23"/>
      <c r="B129" s="23"/>
      <c r="C129" s="8"/>
      <c r="D129" s="8"/>
      <c r="E129" s="8"/>
      <c r="F129" s="9"/>
      <c r="G129" s="134"/>
      <c r="H129" s="9"/>
    </row>
    <row r="130" spans="1:8" s="162" customFormat="1" ht="15.75" customHeight="1" x14ac:dyDescent="0.25">
      <c r="A130" s="15" t="s">
        <v>9</v>
      </c>
      <c r="B130" s="127" t="s">
        <v>96</v>
      </c>
      <c r="C130" s="127"/>
      <c r="D130" s="125"/>
      <c r="E130" s="125"/>
      <c r="F130" s="125"/>
      <c r="G130" s="125"/>
      <c r="H130" s="125"/>
    </row>
    <row r="131" spans="1:8" s="162" customFormat="1" ht="38.25" customHeight="1" x14ac:dyDescent="0.25">
      <c r="A131" s="126" t="s">
        <v>2</v>
      </c>
      <c r="B131" s="126" t="s">
        <v>3</v>
      </c>
      <c r="C131" s="20" t="s">
        <v>4</v>
      </c>
      <c r="D131" s="33" t="s">
        <v>20</v>
      </c>
      <c r="E131" s="33"/>
      <c r="F131" s="34"/>
      <c r="G131" s="33" t="s">
        <v>5</v>
      </c>
      <c r="H131" s="34" t="s">
        <v>12</v>
      </c>
    </row>
    <row r="132" spans="1:8" s="10" customFormat="1" ht="12.75" x14ac:dyDescent="0.25">
      <c r="A132" s="23" t="s">
        <v>32</v>
      </c>
      <c r="B132" s="23" t="s">
        <v>16</v>
      </c>
      <c r="C132" s="9" t="s">
        <v>153</v>
      </c>
      <c r="D132" s="95"/>
      <c r="E132" s="95"/>
      <c r="F132" s="77"/>
      <c r="G132" s="95"/>
      <c r="H132" s="77"/>
    </row>
    <row r="133" spans="1:8" s="10" customFormat="1" ht="89.25" x14ac:dyDescent="0.25">
      <c r="A133" s="23"/>
      <c r="B133" s="23"/>
      <c r="C133" s="3" t="s">
        <v>150</v>
      </c>
      <c r="D133" s="95"/>
      <c r="E133" s="95"/>
      <c r="F133" s="77"/>
      <c r="G133" s="95"/>
      <c r="H133" s="77"/>
    </row>
    <row r="134" spans="1:8" s="40" customFormat="1" ht="12.75" x14ac:dyDescent="0.25">
      <c r="A134" s="23"/>
      <c r="B134" s="23"/>
      <c r="C134" s="7"/>
      <c r="D134" s="84">
        <v>0</v>
      </c>
      <c r="E134" s="84">
        <v>0</v>
      </c>
      <c r="F134" s="75">
        <f>D134*E134</f>
        <v>0</v>
      </c>
      <c r="G134" s="84">
        <v>229.96</v>
      </c>
      <c r="H134" s="75">
        <f>F134*G134</f>
        <v>0</v>
      </c>
    </row>
    <row r="135" spans="1:8" s="40" customFormat="1" ht="12.75" x14ac:dyDescent="0.25">
      <c r="A135" s="23"/>
      <c r="B135" s="23"/>
      <c r="C135" s="7"/>
      <c r="D135" s="132"/>
      <c r="E135" s="132"/>
      <c r="F135" s="130"/>
      <c r="G135" s="132"/>
      <c r="H135" s="130"/>
    </row>
    <row r="136" spans="1:8" s="10" customFormat="1" ht="12.75" x14ac:dyDescent="0.25">
      <c r="A136" s="23" t="s">
        <v>82</v>
      </c>
      <c r="B136" s="23" t="s">
        <v>16</v>
      </c>
      <c r="C136" s="9" t="s">
        <v>152</v>
      </c>
      <c r="D136" s="95"/>
      <c r="E136" s="95"/>
      <c r="F136" s="77"/>
      <c r="G136" s="95"/>
      <c r="H136" s="77"/>
    </row>
    <row r="137" spans="1:8" s="10" customFormat="1" ht="66.75" customHeight="1" x14ac:dyDescent="0.25">
      <c r="A137" s="23"/>
      <c r="B137" s="23"/>
      <c r="C137" s="8" t="s">
        <v>154</v>
      </c>
      <c r="D137" s="95"/>
      <c r="E137" s="95"/>
      <c r="F137" s="77"/>
      <c r="G137" s="95"/>
      <c r="H137" s="77"/>
    </row>
    <row r="138" spans="1:8" s="40" customFormat="1" ht="12.75" x14ac:dyDescent="0.25">
      <c r="A138" s="23"/>
      <c r="B138" s="23"/>
      <c r="C138" s="7"/>
      <c r="D138" s="84">
        <v>0</v>
      </c>
      <c r="E138" s="84">
        <v>0</v>
      </c>
      <c r="F138" s="75">
        <f>D138*E138</f>
        <v>0</v>
      </c>
      <c r="G138" s="84">
        <v>357.11</v>
      </c>
      <c r="H138" s="75">
        <f>F138*G138</f>
        <v>0</v>
      </c>
    </row>
    <row r="139" spans="1:8" s="40" customFormat="1" ht="12.75" x14ac:dyDescent="0.25">
      <c r="A139" s="23"/>
      <c r="B139" s="23"/>
      <c r="C139" s="7"/>
      <c r="D139" s="132"/>
      <c r="E139" s="132"/>
      <c r="F139" s="130"/>
      <c r="G139" s="132"/>
      <c r="H139" s="130"/>
    </row>
    <row r="140" spans="1:8" s="10" customFormat="1" ht="12.75" x14ac:dyDescent="0.25">
      <c r="A140" s="23" t="s">
        <v>83</v>
      </c>
      <c r="B140" s="23" t="s">
        <v>16</v>
      </c>
      <c r="C140" s="9" t="s">
        <v>151</v>
      </c>
      <c r="D140" s="95"/>
      <c r="E140" s="95"/>
      <c r="F140" s="77"/>
      <c r="G140" s="95"/>
      <c r="H140" s="77"/>
    </row>
    <row r="141" spans="1:8" s="10" customFormat="1" ht="76.5" x14ac:dyDescent="0.25">
      <c r="A141" s="23"/>
      <c r="B141" s="23"/>
      <c r="C141" s="3" t="s">
        <v>155</v>
      </c>
      <c r="D141" s="95"/>
      <c r="E141" s="95"/>
      <c r="F141" s="77"/>
      <c r="G141" s="95"/>
      <c r="H141" s="77"/>
    </row>
    <row r="142" spans="1:8" s="40" customFormat="1" ht="12.75" x14ac:dyDescent="0.25">
      <c r="A142" s="23"/>
      <c r="B142" s="23"/>
      <c r="C142" s="7"/>
      <c r="D142" s="84">
        <v>1</v>
      </c>
      <c r="E142" s="84">
        <v>1</v>
      </c>
      <c r="F142" s="75">
        <f>D142*E142</f>
        <v>1</v>
      </c>
      <c r="G142" s="84">
        <v>221.68</v>
      </c>
      <c r="H142" s="75">
        <f>F142*G142</f>
        <v>221.68</v>
      </c>
    </row>
    <row r="143" spans="1:8" s="40" customFormat="1" ht="12.75" x14ac:dyDescent="0.25">
      <c r="A143" s="23"/>
      <c r="B143" s="23"/>
      <c r="C143" s="7"/>
      <c r="D143" s="132"/>
      <c r="E143" s="132"/>
      <c r="F143" s="130"/>
      <c r="G143" s="132"/>
      <c r="H143" s="130"/>
    </row>
    <row r="144" spans="1:8" s="10" customFormat="1" ht="12.75" x14ac:dyDescent="0.25">
      <c r="A144" s="23" t="s">
        <v>84</v>
      </c>
      <c r="B144" s="23" t="s">
        <v>23</v>
      </c>
      <c r="C144" s="9" t="s">
        <v>104</v>
      </c>
      <c r="D144" s="95"/>
      <c r="E144" s="95"/>
      <c r="F144" s="77"/>
      <c r="G144" s="95"/>
      <c r="H144" s="77"/>
    </row>
    <row r="145" spans="1:8" s="10" customFormat="1" ht="25.5" x14ac:dyDescent="0.25">
      <c r="A145" s="23"/>
      <c r="B145" s="23"/>
      <c r="C145" s="8" t="s">
        <v>225</v>
      </c>
      <c r="D145" s="95"/>
      <c r="E145" s="95"/>
      <c r="F145" s="77"/>
      <c r="G145" s="95"/>
      <c r="H145" s="77"/>
    </row>
    <row r="146" spans="1:8" s="40" customFormat="1" ht="12.75" x14ac:dyDescent="0.25">
      <c r="A146" s="23"/>
      <c r="B146" s="23"/>
      <c r="C146" s="9"/>
      <c r="D146" s="84">
        <v>0</v>
      </c>
      <c r="E146" s="84">
        <v>0</v>
      </c>
      <c r="F146" s="75">
        <f>D146*E146</f>
        <v>0</v>
      </c>
      <c r="G146" s="84">
        <v>250.8</v>
      </c>
      <c r="H146" s="75">
        <f>F146*G146</f>
        <v>0</v>
      </c>
    </row>
    <row r="147" spans="1:8" s="40" customFormat="1" ht="12.75" x14ac:dyDescent="0.25">
      <c r="A147" s="23"/>
      <c r="B147" s="23"/>
      <c r="C147" s="9"/>
      <c r="D147" s="132"/>
      <c r="E147" s="132"/>
      <c r="F147" s="130"/>
      <c r="G147" s="132"/>
      <c r="H147" s="130"/>
    </row>
    <row r="148" spans="1:8" s="10" customFormat="1" ht="12.75" x14ac:dyDescent="0.25">
      <c r="A148" s="23" t="s">
        <v>182</v>
      </c>
      <c r="B148" s="23" t="s">
        <v>23</v>
      </c>
      <c r="C148" s="9" t="s">
        <v>156</v>
      </c>
      <c r="D148" s="95"/>
      <c r="E148" s="95"/>
      <c r="F148" s="77"/>
      <c r="G148" s="95"/>
      <c r="H148" s="77"/>
    </row>
    <row r="149" spans="1:8" s="10" customFormat="1" ht="69.75" customHeight="1" x14ac:dyDescent="0.25">
      <c r="A149" s="23"/>
      <c r="B149" s="23"/>
      <c r="C149" s="8" t="s">
        <v>157</v>
      </c>
      <c r="D149" s="95"/>
      <c r="E149" s="95"/>
      <c r="F149" s="77"/>
      <c r="G149" s="95"/>
      <c r="H149" s="77"/>
    </row>
    <row r="150" spans="1:8" s="40" customFormat="1" ht="12.75" x14ac:dyDescent="0.25">
      <c r="A150" s="23"/>
      <c r="B150" s="23"/>
      <c r="C150" s="9"/>
      <c r="D150" s="84">
        <v>0</v>
      </c>
      <c r="E150" s="84">
        <v>0</v>
      </c>
      <c r="F150" s="75">
        <f>D150*E150</f>
        <v>0</v>
      </c>
      <c r="G150" s="84">
        <v>144.08000000000001</v>
      </c>
      <c r="H150" s="75">
        <f>F150*G150</f>
        <v>0</v>
      </c>
    </row>
    <row r="151" spans="1:8" s="40" customFormat="1" ht="12.75" x14ac:dyDescent="0.25">
      <c r="A151" s="23"/>
      <c r="B151" s="23"/>
      <c r="C151" s="9"/>
      <c r="D151" s="132"/>
      <c r="E151" s="132"/>
      <c r="F151" s="130"/>
      <c r="G151" s="132"/>
      <c r="H151" s="130"/>
    </row>
    <row r="152" spans="1:8" s="10" customFormat="1" ht="12.75" x14ac:dyDescent="0.25">
      <c r="A152" s="23" t="s">
        <v>241</v>
      </c>
      <c r="B152" s="23" t="s">
        <v>23</v>
      </c>
      <c r="C152" s="28" t="s">
        <v>158</v>
      </c>
      <c r="D152" s="95"/>
      <c r="E152" s="95"/>
      <c r="F152" s="77"/>
      <c r="G152" s="95"/>
      <c r="H152" s="77"/>
    </row>
    <row r="153" spans="1:8" s="10" customFormat="1" ht="70.5" customHeight="1" x14ac:dyDescent="0.25">
      <c r="A153" s="23"/>
      <c r="B153" s="23"/>
      <c r="C153" s="8" t="s">
        <v>159</v>
      </c>
      <c r="D153" s="95"/>
      <c r="E153" s="95"/>
      <c r="F153" s="77"/>
      <c r="G153" s="95"/>
      <c r="H153" s="77"/>
    </row>
    <row r="154" spans="1:8" s="40" customFormat="1" ht="12.75" x14ac:dyDescent="0.25">
      <c r="A154" s="23"/>
      <c r="B154" s="23"/>
      <c r="C154" s="9"/>
      <c r="D154" s="84">
        <v>0</v>
      </c>
      <c r="E154" s="84">
        <v>0</v>
      </c>
      <c r="F154" s="75">
        <f>D154*E154</f>
        <v>0</v>
      </c>
      <c r="G154" s="84">
        <v>283.02</v>
      </c>
      <c r="H154" s="75">
        <f>F154*G154</f>
        <v>0</v>
      </c>
    </row>
    <row r="155" spans="1:8" s="8" customFormat="1" ht="13.5" thickBot="1" x14ac:dyDescent="0.3">
      <c r="A155" s="22"/>
      <c r="B155" s="23"/>
      <c r="D155" s="91"/>
      <c r="E155" s="91"/>
      <c r="F155" s="74"/>
      <c r="G155" s="74" t="s">
        <v>69</v>
      </c>
      <c r="H155" s="74">
        <f>SUM(H133:H154)</f>
        <v>221.68</v>
      </c>
    </row>
    <row r="156" spans="1:8" s="40" customFormat="1" ht="12.75" x14ac:dyDescent="0.25">
      <c r="A156" s="23"/>
      <c r="B156" s="23"/>
      <c r="C156" s="9"/>
      <c r="D156" s="8"/>
      <c r="E156" s="8"/>
      <c r="F156" s="9"/>
      <c r="G156" s="8"/>
      <c r="H156" s="9"/>
    </row>
    <row r="157" spans="1:8" s="10" customFormat="1" ht="12.75" x14ac:dyDescent="0.25">
      <c r="A157" s="23"/>
      <c r="B157" s="23"/>
      <c r="C157" s="8"/>
      <c r="D157" s="8"/>
      <c r="E157" s="8"/>
      <c r="F157" s="9"/>
      <c r="G157" s="134"/>
      <c r="H157" s="9"/>
    </row>
    <row r="158" spans="1:8" s="10" customFormat="1" ht="15.75" x14ac:dyDescent="0.25">
      <c r="A158" s="15" t="s">
        <v>10</v>
      </c>
      <c r="B158" s="127" t="s">
        <v>29</v>
      </c>
      <c r="C158" s="127"/>
      <c r="D158" s="125"/>
      <c r="E158" s="125"/>
      <c r="F158" s="125"/>
      <c r="G158" s="125"/>
      <c r="H158" s="125"/>
    </row>
    <row r="159" spans="1:8" s="40" customFormat="1" ht="38.25" x14ac:dyDescent="0.25">
      <c r="A159" s="126" t="s">
        <v>2</v>
      </c>
      <c r="B159" s="126" t="s">
        <v>3</v>
      </c>
      <c r="C159" s="20" t="s">
        <v>4</v>
      </c>
      <c r="D159" s="33" t="s">
        <v>20</v>
      </c>
      <c r="E159" s="33"/>
      <c r="F159" s="34"/>
      <c r="G159" s="33" t="s">
        <v>5</v>
      </c>
      <c r="H159" s="34" t="s">
        <v>12</v>
      </c>
    </row>
    <row r="160" spans="1:8" s="40" customFormat="1" ht="12.75" x14ac:dyDescent="0.25">
      <c r="A160" s="23"/>
      <c r="B160" s="23"/>
      <c r="C160" s="23"/>
      <c r="D160" s="157"/>
      <c r="E160" s="157"/>
      <c r="F160" s="156"/>
      <c r="G160" s="157"/>
      <c r="H160" s="156"/>
    </row>
    <row r="161" spans="1:11" s="10" customFormat="1" ht="12.75" x14ac:dyDescent="0.25">
      <c r="A161" s="23" t="s">
        <v>52</v>
      </c>
      <c r="B161" s="23" t="s">
        <v>16</v>
      </c>
      <c r="C161" s="9" t="s">
        <v>66</v>
      </c>
      <c r="D161" s="95"/>
      <c r="E161" s="95"/>
      <c r="F161" s="77"/>
      <c r="G161" s="95"/>
      <c r="H161" s="77"/>
    </row>
    <row r="162" spans="1:11" s="10" customFormat="1" ht="31.5" customHeight="1" x14ac:dyDescent="0.25">
      <c r="A162" s="23"/>
      <c r="B162" s="23"/>
      <c r="C162" s="8" t="s">
        <v>162</v>
      </c>
      <c r="D162" s="95"/>
      <c r="E162" s="95"/>
      <c r="F162" s="77"/>
      <c r="G162" s="95"/>
      <c r="H162" s="77"/>
    </row>
    <row r="163" spans="1:11" s="10" customFormat="1" ht="12.75" x14ac:dyDescent="0.25">
      <c r="A163" s="23"/>
      <c r="B163" s="23"/>
      <c r="C163" s="8"/>
      <c r="D163" s="84">
        <v>1</v>
      </c>
      <c r="E163" s="84">
        <v>1</v>
      </c>
      <c r="F163" s="75">
        <f>D163*E163</f>
        <v>1</v>
      </c>
      <c r="G163" s="84">
        <v>30.5</v>
      </c>
      <c r="H163" s="75">
        <f>F163*G163</f>
        <v>30.5</v>
      </c>
    </row>
    <row r="164" spans="1:11" s="10" customFormat="1" ht="12.75" x14ac:dyDescent="0.25">
      <c r="A164" s="23"/>
      <c r="B164" s="23"/>
      <c r="C164" s="23"/>
      <c r="D164" s="157"/>
      <c r="E164" s="157"/>
      <c r="F164" s="156"/>
      <c r="G164" s="157"/>
      <c r="H164" s="156"/>
    </row>
    <row r="165" spans="1:11" s="10" customFormat="1" ht="12.75" x14ac:dyDescent="0.25">
      <c r="A165" s="23" t="s">
        <v>53</v>
      </c>
      <c r="B165" s="23" t="s">
        <v>217</v>
      </c>
      <c r="C165" s="9" t="s">
        <v>35</v>
      </c>
      <c r="D165" s="95"/>
      <c r="E165" s="95"/>
      <c r="F165" s="77"/>
      <c r="G165" s="95"/>
      <c r="H165" s="77"/>
      <c r="I165" s="161"/>
      <c r="J165" s="161"/>
      <c r="K165" s="160"/>
    </row>
    <row r="166" spans="1:11" s="10" customFormat="1" ht="109.5" customHeight="1" x14ac:dyDescent="0.3">
      <c r="A166" s="23"/>
      <c r="B166" s="23"/>
      <c r="C166" s="8" t="s">
        <v>163</v>
      </c>
      <c r="D166" s="95"/>
      <c r="E166" s="95"/>
      <c r="F166" s="77"/>
      <c r="G166" s="95"/>
      <c r="H166" s="77"/>
      <c r="K166" s="44"/>
    </row>
    <row r="167" spans="1:11" s="10" customFormat="1" ht="12.75" customHeight="1" x14ac:dyDescent="0.3">
      <c r="A167" s="23"/>
      <c r="B167" s="23"/>
      <c r="C167" s="64" t="s">
        <v>160</v>
      </c>
      <c r="D167" s="95">
        <v>2</v>
      </c>
      <c r="E167" s="95"/>
      <c r="F167" s="77"/>
      <c r="G167" s="95"/>
      <c r="H167" s="77"/>
      <c r="K167" s="44"/>
    </row>
    <row r="168" spans="1:11" s="10" customFormat="1" ht="12.75" customHeight="1" x14ac:dyDescent="0.3">
      <c r="A168" s="23"/>
      <c r="B168" s="23"/>
      <c r="C168" s="64" t="s">
        <v>248</v>
      </c>
      <c r="D168" s="95">
        <v>0</v>
      </c>
      <c r="E168" s="95"/>
      <c r="F168" s="77"/>
      <c r="G168" s="95"/>
      <c r="H168" s="77"/>
      <c r="K168" s="44"/>
    </row>
    <row r="169" spans="1:11" s="40" customFormat="1" ht="12.75" x14ac:dyDescent="0.2">
      <c r="A169" s="23"/>
      <c r="B169" s="23"/>
      <c r="C169" s="12"/>
      <c r="D169" s="84">
        <f>SUM(D167:D168)</f>
        <v>2</v>
      </c>
      <c r="E169" s="84">
        <v>1</v>
      </c>
      <c r="F169" s="75">
        <f>D169*E169</f>
        <v>2</v>
      </c>
      <c r="G169" s="84">
        <v>159.86000000000001</v>
      </c>
      <c r="H169" s="75">
        <f>F169*G169</f>
        <v>319.72000000000003</v>
      </c>
      <c r="I169" s="159"/>
      <c r="J169" s="159"/>
      <c r="K169" s="158"/>
    </row>
    <row r="170" spans="1:11" s="10" customFormat="1" ht="12.75" x14ac:dyDescent="0.2">
      <c r="A170" s="23"/>
      <c r="B170" s="23"/>
      <c r="C170" s="8"/>
      <c r="D170" s="95"/>
      <c r="E170" s="95"/>
      <c r="F170" s="77"/>
      <c r="G170" s="95"/>
      <c r="H170" s="77"/>
      <c r="I170" s="159"/>
      <c r="J170" s="159"/>
      <c r="K170" s="158"/>
    </row>
    <row r="171" spans="1:11" s="10" customFormat="1" ht="12.75" x14ac:dyDescent="0.25">
      <c r="A171" s="23" t="s">
        <v>54</v>
      </c>
      <c r="B171" s="23" t="s">
        <v>217</v>
      </c>
      <c r="C171" s="9" t="s">
        <v>75</v>
      </c>
      <c r="D171" s="157"/>
      <c r="E171" s="157"/>
      <c r="F171" s="156"/>
      <c r="G171" s="157"/>
      <c r="H171" s="156"/>
    </row>
    <row r="172" spans="1:11" s="10" customFormat="1" ht="84" customHeight="1" x14ac:dyDescent="0.25">
      <c r="A172" s="23"/>
      <c r="B172" s="23"/>
      <c r="C172" s="8" t="s">
        <v>164</v>
      </c>
      <c r="D172" s="95"/>
      <c r="E172" s="95"/>
      <c r="F172" s="77"/>
      <c r="G172" s="95"/>
      <c r="H172" s="77"/>
    </row>
    <row r="173" spans="1:11" s="10" customFormat="1" ht="12.75" customHeight="1" x14ac:dyDescent="0.25">
      <c r="A173" s="23"/>
      <c r="B173" s="23"/>
      <c r="C173" s="64" t="s">
        <v>165</v>
      </c>
      <c r="D173" s="95">
        <v>1</v>
      </c>
      <c r="E173" s="95"/>
      <c r="F173" s="77"/>
      <c r="G173" s="95"/>
      <c r="H173" s="77"/>
    </row>
    <row r="174" spans="1:11" s="10" customFormat="1" ht="12.75" customHeight="1" x14ac:dyDescent="0.25">
      <c r="A174" s="23"/>
      <c r="B174" s="23"/>
      <c r="C174" s="64" t="s">
        <v>166</v>
      </c>
      <c r="D174" s="95">
        <v>1</v>
      </c>
      <c r="E174" s="95"/>
      <c r="F174" s="77"/>
      <c r="G174" s="95"/>
      <c r="H174" s="77"/>
    </row>
    <row r="175" spans="1:11" s="10" customFormat="1" ht="12.75" customHeight="1" x14ac:dyDescent="0.25">
      <c r="A175" s="23"/>
      <c r="B175" s="23"/>
      <c r="C175" s="64" t="s">
        <v>169</v>
      </c>
      <c r="D175" s="95">
        <v>0</v>
      </c>
      <c r="E175" s="95"/>
      <c r="F175" s="77"/>
      <c r="G175" s="95"/>
      <c r="H175" s="77"/>
    </row>
    <row r="176" spans="1:11" s="10" customFormat="1" ht="12.75" customHeight="1" x14ac:dyDescent="0.25">
      <c r="A176" s="23"/>
      <c r="B176" s="23"/>
      <c r="C176" s="64" t="s">
        <v>167</v>
      </c>
      <c r="D176" s="95">
        <v>0</v>
      </c>
      <c r="E176" s="95"/>
      <c r="F176" s="77"/>
      <c r="G176" s="95"/>
      <c r="H176" s="77"/>
    </row>
    <row r="177" spans="1:8" s="10" customFormat="1" ht="12.75" customHeight="1" x14ac:dyDescent="0.25">
      <c r="A177" s="23"/>
      <c r="B177" s="23"/>
      <c r="C177" s="64" t="s">
        <v>220</v>
      </c>
      <c r="D177" s="95">
        <v>0</v>
      </c>
      <c r="E177" s="95"/>
      <c r="F177" s="77"/>
      <c r="G177" s="95"/>
      <c r="H177" s="77"/>
    </row>
    <row r="178" spans="1:8" s="10" customFormat="1" ht="12.75" customHeight="1" x14ac:dyDescent="0.25">
      <c r="A178" s="23"/>
      <c r="B178" s="23"/>
      <c r="C178" s="64" t="s">
        <v>219</v>
      </c>
      <c r="D178" s="95">
        <v>0</v>
      </c>
      <c r="E178" s="95"/>
      <c r="F178" s="77"/>
      <c r="G178" s="95"/>
      <c r="H178" s="77"/>
    </row>
    <row r="179" spans="1:8" s="10" customFormat="1" ht="12.75" customHeight="1" x14ac:dyDescent="0.25">
      <c r="A179" s="23"/>
      <c r="B179" s="23"/>
      <c r="C179" s="64" t="s">
        <v>168</v>
      </c>
      <c r="D179" s="95">
        <v>0</v>
      </c>
      <c r="E179" s="95"/>
      <c r="F179" s="77"/>
      <c r="G179" s="95"/>
      <c r="H179" s="77"/>
    </row>
    <row r="180" spans="1:8" s="40" customFormat="1" ht="12.75" x14ac:dyDescent="0.25">
      <c r="A180" s="23"/>
      <c r="B180" s="23"/>
      <c r="C180" s="12"/>
      <c r="D180" s="84">
        <f>SUM(D173:D179)</f>
        <v>2</v>
      </c>
      <c r="E180" s="84">
        <v>1</v>
      </c>
      <c r="F180" s="75">
        <f>D180*E180</f>
        <v>2</v>
      </c>
      <c r="G180" s="84">
        <v>137.09</v>
      </c>
      <c r="H180" s="75">
        <f>F180*G180</f>
        <v>274.18</v>
      </c>
    </row>
    <row r="181" spans="1:8" s="32" customFormat="1" ht="12" customHeight="1" thickBot="1" x14ac:dyDescent="0.3">
      <c r="A181" s="30"/>
      <c r="B181" s="30"/>
      <c r="C181" s="12"/>
      <c r="D181" s="104"/>
      <c r="E181" s="104"/>
      <c r="F181" s="105"/>
      <c r="G181" s="106" t="s">
        <v>69</v>
      </c>
      <c r="H181" s="105">
        <f>SUM(H160:H180)</f>
        <v>624.40000000000009</v>
      </c>
    </row>
    <row r="182" spans="1:8" s="17" customFormat="1" ht="18" customHeight="1" x14ac:dyDescent="0.25">
      <c r="A182" s="23"/>
      <c r="B182" s="23"/>
      <c r="C182" s="9"/>
      <c r="D182" s="8"/>
      <c r="E182" s="8"/>
      <c r="F182" s="9"/>
      <c r="G182" s="134"/>
      <c r="H182" s="9"/>
    </row>
    <row r="183" spans="1:8" s="32" customFormat="1" ht="15.75" customHeight="1" x14ac:dyDescent="0.25">
      <c r="A183" s="15" t="s">
        <v>11</v>
      </c>
      <c r="B183" s="127" t="s">
        <v>1</v>
      </c>
      <c r="C183" s="127"/>
      <c r="D183" s="125"/>
      <c r="E183" s="125"/>
      <c r="F183" s="125"/>
      <c r="G183" s="125"/>
      <c r="H183" s="125"/>
    </row>
    <row r="184" spans="1:8" s="10" customFormat="1" ht="38.25" x14ac:dyDescent="0.25">
      <c r="A184" s="126" t="s">
        <v>2</v>
      </c>
      <c r="B184" s="126" t="s">
        <v>3</v>
      </c>
      <c r="C184" s="20" t="s">
        <v>4</v>
      </c>
      <c r="D184" s="33" t="s">
        <v>20</v>
      </c>
      <c r="E184" s="33"/>
      <c r="F184" s="34"/>
      <c r="G184" s="33" t="s">
        <v>5</v>
      </c>
      <c r="H184" s="34" t="s">
        <v>12</v>
      </c>
    </row>
    <row r="185" spans="1:8" s="10" customFormat="1" ht="12.75" x14ac:dyDescent="0.25">
      <c r="A185" s="155"/>
      <c r="B185" s="155"/>
      <c r="C185" s="154"/>
      <c r="D185" s="153"/>
      <c r="E185" s="153"/>
      <c r="F185" s="152"/>
      <c r="G185" s="153"/>
      <c r="H185" s="152"/>
    </row>
    <row r="186" spans="1:8" s="8" customFormat="1" ht="12.75" x14ac:dyDescent="0.25">
      <c r="A186" s="155"/>
      <c r="B186" s="155"/>
      <c r="C186" s="154"/>
      <c r="D186" s="153"/>
      <c r="E186" s="153"/>
      <c r="F186" s="152"/>
      <c r="G186" s="153"/>
      <c r="H186" s="152"/>
    </row>
    <row r="187" spans="1:8" s="8" customFormat="1" ht="12.75" x14ac:dyDescent="0.25">
      <c r="A187" s="22"/>
      <c r="B187" s="150"/>
      <c r="C187" s="28" t="s">
        <v>79</v>
      </c>
      <c r="D187" s="148"/>
      <c r="E187" s="148"/>
      <c r="F187" s="147"/>
      <c r="G187" s="148"/>
      <c r="H187" s="147"/>
    </row>
    <row r="188" spans="1:8" s="8" customFormat="1" ht="25.5" x14ac:dyDescent="0.25">
      <c r="A188" s="22"/>
      <c r="B188" s="150"/>
      <c r="C188" s="6" t="s">
        <v>81</v>
      </c>
      <c r="D188" s="148"/>
      <c r="E188" s="148"/>
      <c r="F188" s="147"/>
      <c r="G188" s="148"/>
      <c r="H188" s="147"/>
    </row>
    <row r="189" spans="1:8" s="8" customFormat="1" ht="12.75" x14ac:dyDescent="0.25">
      <c r="A189" s="22"/>
      <c r="B189" s="150"/>
      <c r="C189" s="151"/>
      <c r="D189" s="148"/>
      <c r="E189" s="148"/>
      <c r="F189" s="147"/>
      <c r="G189" s="148"/>
      <c r="H189" s="147"/>
    </row>
    <row r="190" spans="1:8" s="8" customFormat="1" ht="12.75" x14ac:dyDescent="0.25">
      <c r="A190" s="150"/>
      <c r="B190" s="150"/>
      <c r="C190" s="149"/>
      <c r="D190" s="148"/>
      <c r="E190" s="148"/>
      <c r="F190" s="147"/>
      <c r="G190" s="148"/>
      <c r="H190" s="147"/>
    </row>
    <row r="191" spans="1:8" s="10" customFormat="1" ht="12.75" x14ac:dyDescent="0.25">
      <c r="A191" s="22" t="s">
        <v>43</v>
      </c>
      <c r="B191" s="22" t="s">
        <v>16</v>
      </c>
      <c r="C191" s="28" t="s">
        <v>172</v>
      </c>
      <c r="D191" s="141"/>
      <c r="E191" s="141"/>
      <c r="F191" s="141"/>
      <c r="G191" s="141"/>
      <c r="H191" s="141"/>
    </row>
    <row r="192" spans="1:8" s="10" customFormat="1" ht="45" customHeight="1" x14ac:dyDescent="0.3">
      <c r="A192" s="65"/>
      <c r="B192" s="66"/>
      <c r="C192" s="10" t="s">
        <v>171</v>
      </c>
      <c r="D192" s="112"/>
      <c r="E192" s="112"/>
      <c r="F192" s="80"/>
      <c r="G192" s="112"/>
      <c r="H192" s="80"/>
    </row>
    <row r="193" spans="1:8" s="10" customFormat="1" ht="12.75" x14ac:dyDescent="0.25">
      <c r="A193" s="146"/>
      <c r="B193" s="53"/>
      <c r="C193" s="11"/>
      <c r="D193" s="84">
        <v>1</v>
      </c>
      <c r="E193" s="84">
        <v>1</v>
      </c>
      <c r="F193" s="75">
        <f>D193*E193</f>
        <v>1</v>
      </c>
      <c r="G193" s="84">
        <v>12.39</v>
      </c>
      <c r="H193" s="75">
        <f>F193*G193</f>
        <v>12.39</v>
      </c>
    </row>
    <row r="194" spans="1:8" s="8" customFormat="1" ht="12.75" x14ac:dyDescent="0.25">
      <c r="A194" s="54"/>
      <c r="B194" s="54"/>
      <c r="C194" s="40"/>
      <c r="D194" s="132"/>
      <c r="E194" s="132"/>
      <c r="F194" s="130"/>
      <c r="G194" s="132"/>
      <c r="H194" s="130"/>
    </row>
    <row r="195" spans="1:8" s="10" customFormat="1" ht="12.75" x14ac:dyDescent="0.25">
      <c r="A195" s="22" t="s">
        <v>44</v>
      </c>
      <c r="B195" s="22" t="s">
        <v>16</v>
      </c>
      <c r="C195" s="28" t="s">
        <v>170</v>
      </c>
      <c r="D195" s="112"/>
      <c r="E195" s="112"/>
      <c r="F195" s="80"/>
      <c r="G195" s="112"/>
      <c r="H195" s="80"/>
    </row>
    <row r="196" spans="1:8" s="10" customFormat="1" ht="89.25" x14ac:dyDescent="0.25">
      <c r="A196" s="22"/>
      <c r="B196" s="22"/>
      <c r="C196" s="10" t="s">
        <v>80</v>
      </c>
      <c r="D196" s="112"/>
      <c r="E196" s="112"/>
      <c r="F196" s="80"/>
      <c r="G196" s="112"/>
      <c r="H196" s="80"/>
    </row>
    <row r="197" spans="1:8" s="10" customFormat="1" ht="12.75" x14ac:dyDescent="0.25">
      <c r="A197" s="146"/>
      <c r="B197" s="53"/>
      <c r="C197" s="11"/>
      <c r="D197" s="84">
        <v>1</v>
      </c>
      <c r="E197" s="84">
        <v>1</v>
      </c>
      <c r="F197" s="75">
        <f>D197*E197</f>
        <v>1</v>
      </c>
      <c r="G197" s="84">
        <v>218.8</v>
      </c>
      <c r="H197" s="75">
        <f>F197*G197</f>
        <v>218.8</v>
      </c>
    </row>
    <row r="198" spans="1:8" s="8" customFormat="1" ht="12.75" x14ac:dyDescent="0.25">
      <c r="A198" s="54"/>
      <c r="B198" s="54"/>
      <c r="C198" s="40"/>
      <c r="D198" s="132"/>
      <c r="E198" s="132"/>
      <c r="F198" s="130"/>
      <c r="G198" s="132"/>
      <c r="H198" s="130"/>
    </row>
    <row r="199" spans="1:8" s="8" customFormat="1" ht="12.75" x14ac:dyDescent="0.25">
      <c r="A199" s="22" t="s">
        <v>45</v>
      </c>
      <c r="B199" s="22" t="s">
        <v>23</v>
      </c>
      <c r="C199" s="28" t="s">
        <v>78</v>
      </c>
      <c r="D199" s="141"/>
      <c r="E199" s="141"/>
      <c r="F199" s="141"/>
      <c r="G199" s="141"/>
      <c r="H199" s="141"/>
    </row>
    <row r="200" spans="1:8" s="8" customFormat="1" ht="38.25" x14ac:dyDescent="0.3">
      <c r="A200" s="55"/>
      <c r="B200" s="56"/>
      <c r="C200" s="10" t="s">
        <v>180</v>
      </c>
      <c r="D200" s="112"/>
      <c r="E200" s="112"/>
      <c r="F200" s="80"/>
      <c r="G200" s="112"/>
      <c r="H200" s="80"/>
    </row>
    <row r="201" spans="1:8" s="8" customFormat="1" ht="12.75" x14ac:dyDescent="0.25">
      <c r="A201" s="140"/>
      <c r="B201" s="58"/>
      <c r="C201" s="7"/>
      <c r="D201" s="84">
        <v>6.9</v>
      </c>
      <c r="E201" s="84">
        <v>1</v>
      </c>
      <c r="F201" s="75">
        <f>D201*E201</f>
        <v>6.9</v>
      </c>
      <c r="G201" s="84">
        <v>22.86</v>
      </c>
      <c r="H201" s="75">
        <f>F201*G201</f>
        <v>157.73400000000001</v>
      </c>
    </row>
    <row r="202" spans="1:8" s="8" customFormat="1" ht="12.75" x14ac:dyDescent="0.2">
      <c r="A202" s="140"/>
      <c r="B202" s="58"/>
      <c r="C202" s="4"/>
      <c r="D202" s="145"/>
      <c r="E202" s="145"/>
      <c r="F202" s="143"/>
      <c r="G202" s="144"/>
      <c r="H202" s="143"/>
    </row>
    <row r="203" spans="1:8" s="8" customFormat="1" ht="12.75" x14ac:dyDescent="0.25">
      <c r="A203" s="22" t="s">
        <v>46</v>
      </c>
      <c r="B203" s="22" t="s">
        <v>16</v>
      </c>
      <c r="C203" s="28" t="s">
        <v>173</v>
      </c>
      <c r="D203" s="112"/>
      <c r="E203" s="112"/>
      <c r="F203" s="80"/>
      <c r="G203" s="112"/>
      <c r="H203" s="80"/>
    </row>
    <row r="204" spans="1:8" s="8" customFormat="1" ht="38.25" x14ac:dyDescent="0.25">
      <c r="A204" s="22"/>
      <c r="B204" s="22"/>
      <c r="C204" s="10" t="s">
        <v>176</v>
      </c>
      <c r="D204" s="112"/>
      <c r="E204" s="112"/>
      <c r="F204" s="80"/>
      <c r="G204" s="112"/>
      <c r="H204" s="80"/>
    </row>
    <row r="205" spans="1:8" s="8" customFormat="1" ht="12.75" x14ac:dyDescent="0.25">
      <c r="A205" s="22"/>
      <c r="B205" s="22"/>
      <c r="C205" s="10"/>
      <c r="D205" s="84">
        <v>1</v>
      </c>
      <c r="E205" s="84">
        <v>1</v>
      </c>
      <c r="F205" s="75">
        <f>D205*E205</f>
        <v>1</v>
      </c>
      <c r="G205" s="84">
        <v>46.3</v>
      </c>
      <c r="H205" s="75">
        <f>F205*G205</f>
        <v>46.3</v>
      </c>
    </row>
    <row r="206" spans="1:8" s="8" customFormat="1" ht="12.75" x14ac:dyDescent="0.2">
      <c r="A206" s="22"/>
      <c r="B206" s="22"/>
      <c r="C206" s="10"/>
      <c r="D206" s="145"/>
      <c r="E206" s="145"/>
      <c r="F206" s="143"/>
      <c r="G206" s="144"/>
      <c r="H206" s="143"/>
    </row>
    <row r="207" spans="1:8" s="8" customFormat="1" ht="12.75" x14ac:dyDescent="0.25">
      <c r="A207" s="22" t="s">
        <v>235</v>
      </c>
      <c r="B207" s="22" t="s">
        <v>16</v>
      </c>
      <c r="C207" s="28" t="s">
        <v>174</v>
      </c>
      <c r="D207" s="112"/>
      <c r="E207" s="112"/>
      <c r="F207" s="80"/>
      <c r="G207" s="112"/>
      <c r="H207" s="80"/>
    </row>
    <row r="208" spans="1:8" s="8" customFormat="1" ht="25.5" x14ac:dyDescent="0.25">
      <c r="A208" s="22"/>
      <c r="B208" s="22"/>
      <c r="C208" s="10" t="s">
        <v>175</v>
      </c>
      <c r="D208" s="112"/>
      <c r="E208" s="112"/>
      <c r="F208" s="80"/>
      <c r="G208" s="112"/>
      <c r="H208" s="80"/>
    </row>
    <row r="209" spans="1:8" s="8" customFormat="1" ht="12.75" x14ac:dyDescent="0.25">
      <c r="A209" s="22"/>
      <c r="B209" s="22"/>
      <c r="C209" s="10"/>
      <c r="D209" s="84">
        <v>2</v>
      </c>
      <c r="E209" s="84">
        <v>1</v>
      </c>
      <c r="F209" s="75">
        <f>D209*E209</f>
        <v>2</v>
      </c>
      <c r="G209" s="84">
        <v>48.3</v>
      </c>
      <c r="H209" s="75">
        <f>F209*G209</f>
        <v>96.6</v>
      </c>
    </row>
    <row r="210" spans="1:8" s="8" customFormat="1" ht="12.75" x14ac:dyDescent="0.2">
      <c r="A210" s="22"/>
      <c r="B210" s="22"/>
      <c r="C210" s="10"/>
      <c r="D210" s="145"/>
      <c r="E210" s="145"/>
      <c r="F210" s="143"/>
      <c r="G210" s="144"/>
      <c r="H210" s="143"/>
    </row>
    <row r="211" spans="1:8" s="8" customFormat="1" ht="12.75" x14ac:dyDescent="0.25">
      <c r="A211" s="22" t="s">
        <v>55</v>
      </c>
      <c r="B211" s="22" t="s">
        <v>16</v>
      </c>
      <c r="C211" s="28" t="s">
        <v>67</v>
      </c>
      <c r="D211" s="112"/>
      <c r="E211" s="112"/>
      <c r="F211" s="80"/>
      <c r="G211" s="112"/>
      <c r="H211" s="80"/>
    </row>
    <row r="212" spans="1:8" s="8" customFormat="1" ht="25.5" x14ac:dyDescent="0.25">
      <c r="A212" s="22"/>
      <c r="B212" s="22"/>
      <c r="C212" s="10" t="s">
        <v>68</v>
      </c>
      <c r="D212" s="112"/>
      <c r="E212" s="112"/>
      <c r="F212" s="80"/>
      <c r="G212" s="112"/>
      <c r="H212" s="80"/>
    </row>
    <row r="213" spans="1:8" s="8" customFormat="1" ht="12.75" x14ac:dyDescent="0.25">
      <c r="A213" s="22"/>
      <c r="B213" s="22"/>
      <c r="C213" s="10"/>
      <c r="D213" s="84">
        <v>4</v>
      </c>
      <c r="E213" s="84">
        <v>1</v>
      </c>
      <c r="F213" s="75">
        <f>D213*E213</f>
        <v>4</v>
      </c>
      <c r="G213" s="84">
        <v>205.1</v>
      </c>
      <c r="H213" s="75">
        <f>F213*G213</f>
        <v>820.4</v>
      </c>
    </row>
    <row r="214" spans="1:8" s="8" customFormat="1" ht="12.75" x14ac:dyDescent="0.2">
      <c r="A214" s="22"/>
      <c r="B214" s="22"/>
      <c r="C214" s="10"/>
      <c r="D214" s="145"/>
      <c r="E214" s="145"/>
      <c r="F214" s="143"/>
      <c r="G214" s="144"/>
      <c r="H214" s="143"/>
    </row>
    <row r="215" spans="1:8" s="8" customFormat="1" ht="12.75" x14ac:dyDescent="0.25">
      <c r="A215" s="22" t="s">
        <v>236</v>
      </c>
      <c r="B215" s="22" t="s">
        <v>16</v>
      </c>
      <c r="C215" s="28" t="s">
        <v>178</v>
      </c>
      <c r="D215" s="112"/>
      <c r="E215" s="112"/>
      <c r="F215" s="80"/>
      <c r="G215" s="112"/>
      <c r="H215" s="80"/>
    </row>
    <row r="216" spans="1:8" s="8" customFormat="1" ht="25.5" x14ac:dyDescent="0.25">
      <c r="A216" s="22"/>
      <c r="B216" s="22"/>
      <c r="C216" s="10" t="s">
        <v>177</v>
      </c>
      <c r="D216" s="112"/>
      <c r="E216" s="112"/>
      <c r="F216" s="80"/>
      <c r="G216" s="112"/>
      <c r="H216" s="80"/>
    </row>
    <row r="217" spans="1:8" s="8" customFormat="1" ht="12.75" x14ac:dyDescent="0.25">
      <c r="A217" s="22"/>
      <c r="B217" s="22"/>
      <c r="C217" s="10"/>
      <c r="D217" s="84">
        <v>0</v>
      </c>
      <c r="E217" s="84">
        <v>1</v>
      </c>
      <c r="F217" s="75">
        <f>D217*E217</f>
        <v>0</v>
      </c>
      <c r="G217" s="84">
        <v>248.18</v>
      </c>
      <c r="H217" s="75">
        <f>F217*G217</f>
        <v>0</v>
      </c>
    </row>
    <row r="218" spans="1:8" s="8" customFormat="1" ht="12.75" x14ac:dyDescent="0.2">
      <c r="A218" s="22"/>
      <c r="B218" s="22"/>
      <c r="C218" s="10"/>
      <c r="D218" s="145"/>
      <c r="E218" s="145"/>
      <c r="F218" s="143"/>
      <c r="G218" s="144"/>
      <c r="H218" s="143"/>
    </row>
    <row r="219" spans="1:8" s="8" customFormat="1" ht="12.75" x14ac:dyDescent="0.25">
      <c r="A219" s="22" t="s">
        <v>237</v>
      </c>
      <c r="B219" s="22" t="s">
        <v>16</v>
      </c>
      <c r="C219" s="28" t="s">
        <v>179</v>
      </c>
      <c r="D219" s="112"/>
      <c r="E219" s="112"/>
      <c r="F219" s="80"/>
      <c r="G219" s="112"/>
      <c r="H219" s="80"/>
    </row>
    <row r="220" spans="1:8" s="8" customFormat="1" ht="63.75" x14ac:dyDescent="0.25">
      <c r="A220" s="22"/>
      <c r="B220" s="22"/>
      <c r="C220" s="10" t="s">
        <v>221</v>
      </c>
      <c r="D220" s="112"/>
      <c r="E220" s="112"/>
      <c r="F220" s="80"/>
      <c r="G220" s="112"/>
      <c r="H220" s="80"/>
    </row>
    <row r="221" spans="1:8" s="8" customFormat="1" ht="12.75" x14ac:dyDescent="0.25">
      <c r="A221" s="22"/>
      <c r="B221" s="22"/>
      <c r="C221" s="10"/>
      <c r="D221" s="84">
        <v>0</v>
      </c>
      <c r="E221" s="84">
        <v>1</v>
      </c>
      <c r="F221" s="75">
        <f>D221*E221</f>
        <v>0</v>
      </c>
      <c r="G221" s="84">
        <v>79.78</v>
      </c>
      <c r="H221" s="75">
        <f>F221*G221</f>
        <v>0</v>
      </c>
    </row>
    <row r="222" spans="1:8" s="8" customFormat="1" ht="12.75" x14ac:dyDescent="0.2">
      <c r="A222" s="22"/>
      <c r="B222" s="22"/>
      <c r="C222" s="10"/>
      <c r="D222" s="145"/>
      <c r="E222" s="145"/>
      <c r="F222" s="143"/>
      <c r="G222" s="144"/>
      <c r="H222" s="143"/>
    </row>
    <row r="223" spans="1:8" s="8" customFormat="1" ht="12.75" x14ac:dyDescent="0.25">
      <c r="A223" s="22" t="s">
        <v>238</v>
      </c>
      <c r="B223" s="22" t="s">
        <v>16</v>
      </c>
      <c r="C223" s="28" t="s">
        <v>76</v>
      </c>
      <c r="D223" s="141"/>
      <c r="E223" s="141"/>
      <c r="F223" s="141"/>
      <c r="G223" s="141"/>
      <c r="H223" s="141"/>
    </row>
    <row r="224" spans="1:8" s="10" customFormat="1" ht="54" customHeight="1" x14ac:dyDescent="0.3">
      <c r="A224" s="55"/>
      <c r="B224" s="56"/>
      <c r="C224" s="10" t="s">
        <v>77</v>
      </c>
      <c r="D224" s="112"/>
      <c r="E224" s="112"/>
      <c r="F224" s="80"/>
      <c r="G224" s="112"/>
      <c r="H224" s="80"/>
    </row>
    <row r="225" spans="1:8" s="10" customFormat="1" ht="12.75" x14ac:dyDescent="0.25">
      <c r="A225" s="140"/>
      <c r="B225" s="58"/>
      <c r="C225" s="7"/>
      <c r="D225" s="84">
        <v>1</v>
      </c>
      <c r="E225" s="84">
        <v>1</v>
      </c>
      <c r="F225" s="75">
        <f>D225*E225</f>
        <v>1</v>
      </c>
      <c r="G225" s="84">
        <v>64.2</v>
      </c>
      <c r="H225" s="75">
        <f>F225*G225</f>
        <v>64.2</v>
      </c>
    </row>
    <row r="226" spans="1:8" s="10" customFormat="1" ht="12.75" x14ac:dyDescent="0.25">
      <c r="A226" s="140"/>
      <c r="B226" s="58"/>
      <c r="C226" s="7"/>
      <c r="D226" s="132"/>
      <c r="E226" s="132"/>
      <c r="F226" s="130"/>
      <c r="G226" s="132"/>
      <c r="H226" s="130"/>
    </row>
    <row r="227" spans="1:8" s="10" customFormat="1" ht="12.75" x14ac:dyDescent="0.25">
      <c r="A227" s="22" t="s">
        <v>239</v>
      </c>
      <c r="B227" s="22" t="s">
        <v>16</v>
      </c>
      <c r="C227" s="28" t="s">
        <v>112</v>
      </c>
      <c r="D227" s="141"/>
      <c r="E227" s="141"/>
      <c r="F227" s="141"/>
      <c r="G227" s="141"/>
      <c r="H227" s="141"/>
    </row>
    <row r="228" spans="1:8" s="10" customFormat="1" ht="60" customHeight="1" x14ac:dyDescent="0.3">
      <c r="A228" s="65"/>
      <c r="B228" s="66"/>
      <c r="C228" s="10" t="s">
        <v>181</v>
      </c>
      <c r="D228" s="112"/>
      <c r="E228" s="112"/>
      <c r="F228" s="80"/>
      <c r="G228" s="112"/>
      <c r="H228" s="80"/>
    </row>
    <row r="229" spans="1:8" s="10" customFormat="1" ht="12.75" x14ac:dyDescent="0.25">
      <c r="A229" s="142"/>
      <c r="B229" s="68"/>
      <c r="C229" s="69"/>
      <c r="D229" s="114">
        <v>0</v>
      </c>
      <c r="E229" s="114">
        <v>0</v>
      </c>
      <c r="F229" s="78">
        <f>D229*E229</f>
        <v>0</v>
      </c>
      <c r="G229" s="114">
        <v>250.14</v>
      </c>
      <c r="H229" s="75">
        <f>F229*G229</f>
        <v>0</v>
      </c>
    </row>
    <row r="230" spans="1:8" s="10" customFormat="1" ht="12.75" x14ac:dyDescent="0.25">
      <c r="A230" s="140"/>
      <c r="B230" s="58"/>
      <c r="C230" s="12"/>
      <c r="D230" s="132"/>
      <c r="E230" s="132"/>
      <c r="F230" s="130"/>
      <c r="G230" s="132"/>
      <c r="H230" s="130"/>
    </row>
    <row r="231" spans="1:8" s="8" customFormat="1" ht="12.75" x14ac:dyDescent="0.25">
      <c r="A231" s="22" t="s">
        <v>240</v>
      </c>
      <c r="B231" s="22" t="s">
        <v>16</v>
      </c>
      <c r="C231" s="28" t="s">
        <v>222</v>
      </c>
      <c r="D231" s="141"/>
      <c r="E231" s="141"/>
      <c r="F231" s="141"/>
      <c r="G231" s="141"/>
      <c r="H231" s="141"/>
    </row>
    <row r="232" spans="1:8" s="10" customFormat="1" ht="31.5" customHeight="1" x14ac:dyDescent="0.3">
      <c r="A232" s="55"/>
      <c r="B232" s="56"/>
      <c r="C232" s="10" t="s">
        <v>197</v>
      </c>
      <c r="D232" s="112"/>
      <c r="E232" s="112"/>
      <c r="F232" s="80"/>
      <c r="G232" s="112"/>
      <c r="H232" s="80"/>
    </row>
    <row r="233" spans="1:8" s="10" customFormat="1" ht="12.75" x14ac:dyDescent="0.25">
      <c r="A233" s="140"/>
      <c r="B233" s="58"/>
      <c r="C233" s="7"/>
      <c r="D233" s="84">
        <v>0</v>
      </c>
      <c r="E233" s="84">
        <v>1</v>
      </c>
      <c r="F233" s="75">
        <f>D233*E233</f>
        <v>0</v>
      </c>
      <c r="G233" s="84">
        <v>282.99</v>
      </c>
      <c r="H233" s="75">
        <f>F233*G233</f>
        <v>0</v>
      </c>
    </row>
    <row r="234" spans="1:8" s="10" customFormat="1" ht="12.75" x14ac:dyDescent="0.25">
      <c r="A234" s="140"/>
      <c r="B234" s="58"/>
      <c r="C234" s="7"/>
      <c r="D234" s="84"/>
      <c r="E234" s="84"/>
      <c r="F234" s="75"/>
      <c r="G234" s="84"/>
      <c r="H234" s="75"/>
    </row>
    <row r="235" spans="1:8" s="8" customFormat="1" ht="12.75" x14ac:dyDescent="0.25">
      <c r="A235" s="22" t="s">
        <v>247</v>
      </c>
      <c r="B235" s="22" t="s">
        <v>16</v>
      </c>
      <c r="C235" s="28" t="s">
        <v>246</v>
      </c>
      <c r="D235" s="141"/>
      <c r="E235" s="141"/>
      <c r="F235" s="141"/>
      <c r="G235" s="141"/>
      <c r="H235" s="141"/>
    </row>
    <row r="236" spans="1:8" s="10" customFormat="1" ht="31.5" customHeight="1" x14ac:dyDescent="0.3">
      <c r="A236" s="55"/>
      <c r="B236" s="56"/>
      <c r="C236" s="10" t="s">
        <v>245</v>
      </c>
      <c r="D236" s="112"/>
      <c r="E236" s="112"/>
      <c r="F236" s="80"/>
      <c r="G236" s="112"/>
      <c r="H236" s="80"/>
    </row>
    <row r="237" spans="1:8" s="10" customFormat="1" ht="12.75" x14ac:dyDescent="0.25">
      <c r="A237" s="140"/>
      <c r="B237" s="58"/>
      <c r="C237" s="7"/>
      <c r="D237" s="84">
        <v>0</v>
      </c>
      <c r="E237" s="84">
        <v>1</v>
      </c>
      <c r="F237" s="75">
        <f>D237*E237</f>
        <v>0</v>
      </c>
      <c r="G237" s="84">
        <v>420</v>
      </c>
      <c r="H237" s="75">
        <f>F237*G237</f>
        <v>0</v>
      </c>
    </row>
    <row r="238" spans="1:8" s="10" customFormat="1" ht="12.75" x14ac:dyDescent="0.25">
      <c r="A238" s="140"/>
      <c r="B238" s="58"/>
      <c r="C238" s="7"/>
      <c r="D238" s="132"/>
      <c r="E238" s="132"/>
      <c r="F238" s="130"/>
      <c r="G238" s="132"/>
      <c r="H238" s="130"/>
    </row>
    <row r="239" spans="1:8" s="40" customFormat="1" ht="12.75" x14ac:dyDescent="0.25">
      <c r="A239" s="137" t="s">
        <v>244</v>
      </c>
      <c r="B239" s="137" t="s">
        <v>16</v>
      </c>
      <c r="C239" s="138" t="s">
        <v>243</v>
      </c>
      <c r="D239" s="139"/>
      <c r="E239" s="139"/>
      <c r="F239" s="138"/>
      <c r="G239" s="139"/>
      <c r="H239" s="138"/>
    </row>
    <row r="240" spans="1:8" s="40" customFormat="1" ht="25.5" x14ac:dyDescent="0.25">
      <c r="A240" s="137"/>
      <c r="B240" s="137"/>
      <c r="C240" s="8" t="s">
        <v>242</v>
      </c>
      <c r="D240" s="139"/>
      <c r="E240" s="139"/>
      <c r="F240" s="138"/>
      <c r="G240" s="139"/>
      <c r="H240" s="138"/>
    </row>
    <row r="241" spans="1:8" s="40" customFormat="1" ht="12.75" x14ac:dyDescent="0.25">
      <c r="A241" s="137"/>
      <c r="B241" s="137"/>
      <c r="C241" s="136"/>
      <c r="D241" s="84">
        <v>0</v>
      </c>
      <c r="E241" s="84">
        <v>0</v>
      </c>
      <c r="F241" s="75">
        <f>D241*E241</f>
        <v>0</v>
      </c>
      <c r="G241" s="135">
        <v>226.87</v>
      </c>
      <c r="H241" s="78">
        <f>F241*G241</f>
        <v>0</v>
      </c>
    </row>
    <row r="242" spans="1:8" s="8" customFormat="1" ht="13.5" thickBot="1" x14ac:dyDescent="0.3">
      <c r="A242" s="23"/>
      <c r="B242" s="23"/>
      <c r="C242" s="23"/>
      <c r="D242" s="115"/>
      <c r="E242" s="115"/>
      <c r="F242" s="76"/>
      <c r="G242" s="74" t="s">
        <v>69</v>
      </c>
      <c r="H242" s="76">
        <f>SUM(H186:H241)</f>
        <v>1416.424</v>
      </c>
    </row>
    <row r="243" spans="1:8" s="8" customFormat="1" ht="12.75" x14ac:dyDescent="0.25">
      <c r="A243" s="23"/>
      <c r="B243" s="23"/>
      <c r="C243" s="23"/>
      <c r="D243" s="23"/>
      <c r="E243" s="23"/>
      <c r="F243" s="133"/>
      <c r="G243" s="134"/>
      <c r="H243" s="133"/>
    </row>
    <row r="244" spans="1:8" s="17" customFormat="1" ht="15.75" customHeight="1" x14ac:dyDescent="0.25">
      <c r="A244" s="15" t="s">
        <v>31</v>
      </c>
      <c r="B244" s="127" t="s">
        <v>30</v>
      </c>
      <c r="C244" s="127"/>
      <c r="D244" s="125"/>
      <c r="E244" s="125"/>
      <c r="F244" s="125"/>
      <c r="G244" s="125"/>
      <c r="H244" s="125"/>
    </row>
    <row r="245" spans="1:8" s="32" customFormat="1" ht="38.25" customHeight="1" x14ac:dyDescent="0.25">
      <c r="A245" s="126" t="s">
        <v>2</v>
      </c>
      <c r="B245" s="126" t="s">
        <v>3</v>
      </c>
      <c r="C245" s="20" t="s">
        <v>4</v>
      </c>
      <c r="D245" s="33" t="s">
        <v>20</v>
      </c>
      <c r="E245" s="33"/>
      <c r="F245" s="34"/>
      <c r="G245" s="33" t="s">
        <v>5</v>
      </c>
      <c r="H245" s="34" t="s">
        <v>12</v>
      </c>
    </row>
    <row r="246" spans="1:8" s="8" customFormat="1" ht="12.75" x14ac:dyDescent="0.25">
      <c r="A246" s="22" t="s">
        <v>183</v>
      </c>
      <c r="B246" s="22" t="s">
        <v>16</v>
      </c>
      <c r="C246" s="28" t="s">
        <v>33</v>
      </c>
      <c r="D246" s="112"/>
      <c r="E246" s="112"/>
      <c r="F246" s="80"/>
      <c r="G246" s="112"/>
      <c r="H246" s="80"/>
    </row>
    <row r="247" spans="1:8" s="8" customFormat="1" ht="51" x14ac:dyDescent="0.25">
      <c r="A247" s="22"/>
      <c r="B247" s="22"/>
      <c r="C247" s="10" t="s">
        <v>198</v>
      </c>
      <c r="D247" s="112"/>
      <c r="E247" s="112"/>
      <c r="F247" s="80"/>
      <c r="G247" s="112"/>
      <c r="H247" s="80"/>
    </row>
    <row r="248" spans="1:8" s="8" customFormat="1" ht="12.75" x14ac:dyDescent="0.25">
      <c r="A248" s="23"/>
      <c r="B248" s="23"/>
      <c r="C248" s="7"/>
      <c r="D248" s="114">
        <v>1</v>
      </c>
      <c r="E248" s="114">
        <v>1</v>
      </c>
      <c r="F248" s="78">
        <f>D248*E248</f>
        <v>1</v>
      </c>
      <c r="G248" s="114">
        <v>507.77</v>
      </c>
      <c r="H248" s="78">
        <f>F248*G248</f>
        <v>507.77</v>
      </c>
    </row>
    <row r="249" spans="1:8" s="8" customFormat="1" ht="12.75" x14ac:dyDescent="0.2">
      <c r="A249" s="23"/>
      <c r="B249" s="23"/>
      <c r="D249" s="132"/>
      <c r="E249" s="132"/>
      <c r="F249" s="130"/>
      <c r="G249" s="131"/>
      <c r="H249" s="130"/>
    </row>
    <row r="250" spans="1:8" s="8" customFormat="1" ht="12.75" x14ac:dyDescent="0.25">
      <c r="A250" s="23" t="s">
        <v>184</v>
      </c>
      <c r="B250" s="23" t="s">
        <v>16</v>
      </c>
      <c r="C250" s="9" t="s">
        <v>71</v>
      </c>
      <c r="D250" s="95"/>
      <c r="E250" s="95"/>
      <c r="F250" s="77"/>
      <c r="G250" s="95"/>
      <c r="H250" s="77"/>
    </row>
    <row r="251" spans="1:8" s="8" customFormat="1" ht="25.5" x14ac:dyDescent="0.25">
      <c r="A251" s="23"/>
      <c r="B251" s="23"/>
      <c r="C251" s="8" t="s">
        <v>199</v>
      </c>
      <c r="D251" s="95"/>
      <c r="E251" s="95"/>
      <c r="F251" s="77"/>
      <c r="G251" s="95"/>
      <c r="H251" s="77"/>
    </row>
    <row r="252" spans="1:8" s="8" customFormat="1" ht="12.75" x14ac:dyDescent="0.25">
      <c r="A252" s="23"/>
      <c r="B252" s="23"/>
      <c r="C252" s="7"/>
      <c r="D252" s="114">
        <v>1</v>
      </c>
      <c r="E252" s="114">
        <v>1</v>
      </c>
      <c r="F252" s="78">
        <f>D252*E252</f>
        <v>1</v>
      </c>
      <c r="G252" s="114">
        <v>56.14</v>
      </c>
      <c r="H252" s="78">
        <f>F252*G252</f>
        <v>56.14</v>
      </c>
    </row>
    <row r="253" spans="1:8" s="8" customFormat="1" ht="12.75" x14ac:dyDescent="0.25">
      <c r="A253" s="23"/>
      <c r="B253" s="23"/>
      <c r="D253" s="95"/>
      <c r="E253" s="95"/>
      <c r="F253" s="77"/>
      <c r="G253" s="95"/>
      <c r="H253" s="77"/>
    </row>
    <row r="254" spans="1:8" s="8" customFormat="1" ht="12.75" x14ac:dyDescent="0.25">
      <c r="A254" s="23" t="s">
        <v>185</v>
      </c>
      <c r="B254" s="23" t="s">
        <v>16</v>
      </c>
      <c r="C254" s="9" t="s">
        <v>34</v>
      </c>
      <c r="D254" s="95"/>
      <c r="E254" s="95"/>
      <c r="F254" s="77"/>
      <c r="G254" s="95"/>
      <c r="H254" s="77"/>
    </row>
    <row r="255" spans="1:8" s="8" customFormat="1" ht="76.5" x14ac:dyDescent="0.25">
      <c r="A255" s="23"/>
      <c r="B255" s="23"/>
      <c r="C255" s="8" t="s">
        <v>200</v>
      </c>
      <c r="D255" s="95"/>
      <c r="E255" s="95"/>
      <c r="F255" s="77"/>
      <c r="G255" s="95"/>
      <c r="H255" s="77"/>
    </row>
    <row r="256" spans="1:8" s="8" customFormat="1" ht="12.75" x14ac:dyDescent="0.25">
      <c r="A256" s="23"/>
      <c r="B256" s="23"/>
      <c r="C256" s="7"/>
      <c r="D256" s="114">
        <v>1</v>
      </c>
      <c r="E256" s="114">
        <v>1</v>
      </c>
      <c r="F256" s="78">
        <f>D256*E256</f>
        <v>1</v>
      </c>
      <c r="G256" s="114">
        <v>417.51</v>
      </c>
      <c r="H256" s="78">
        <f>F256*G256</f>
        <v>417.51</v>
      </c>
    </row>
    <row r="257" spans="1:8" s="8" customFormat="1" ht="12.75" x14ac:dyDescent="0.25">
      <c r="A257" s="23"/>
      <c r="B257" s="23"/>
      <c r="D257" s="95"/>
      <c r="E257" s="95"/>
      <c r="F257" s="77"/>
      <c r="G257" s="95"/>
      <c r="H257" s="77"/>
    </row>
    <row r="258" spans="1:8" s="8" customFormat="1" ht="12.75" x14ac:dyDescent="0.25">
      <c r="A258" s="23" t="s">
        <v>186</v>
      </c>
      <c r="B258" s="23" t="s">
        <v>16</v>
      </c>
      <c r="C258" s="9" t="s">
        <v>201</v>
      </c>
      <c r="D258" s="95"/>
      <c r="E258" s="95"/>
      <c r="F258" s="77"/>
      <c r="G258" s="95"/>
      <c r="H258" s="77"/>
    </row>
    <row r="259" spans="1:8" s="8" customFormat="1" ht="63.75" x14ac:dyDescent="0.25">
      <c r="A259" s="23"/>
      <c r="B259" s="23"/>
      <c r="C259" s="8" t="s">
        <v>203</v>
      </c>
      <c r="D259" s="95"/>
      <c r="E259" s="95"/>
      <c r="F259" s="77"/>
      <c r="G259" s="95"/>
      <c r="H259" s="77"/>
    </row>
    <row r="260" spans="1:8" s="8" customFormat="1" ht="12.75" x14ac:dyDescent="0.25">
      <c r="A260" s="23"/>
      <c r="B260" s="23"/>
      <c r="C260" s="7"/>
      <c r="D260" s="114">
        <v>0</v>
      </c>
      <c r="E260" s="114">
        <v>1</v>
      </c>
      <c r="F260" s="78">
        <f>D260*E260</f>
        <v>0</v>
      </c>
      <c r="G260" s="114">
        <v>396.09</v>
      </c>
      <c r="H260" s="78">
        <f>F260*G260</f>
        <v>0</v>
      </c>
    </row>
    <row r="261" spans="1:8" s="8" customFormat="1" ht="12.75" x14ac:dyDescent="0.25">
      <c r="A261" s="23"/>
      <c r="B261" s="23"/>
      <c r="D261" s="95"/>
      <c r="E261" s="95"/>
      <c r="F261" s="77"/>
      <c r="G261" s="95"/>
      <c r="H261" s="77"/>
    </row>
    <row r="262" spans="1:8" s="8" customFormat="1" ht="12.75" x14ac:dyDescent="0.25">
      <c r="A262" s="22" t="s">
        <v>187</v>
      </c>
      <c r="B262" s="22" t="s">
        <v>16</v>
      </c>
      <c r="C262" s="28" t="s">
        <v>100</v>
      </c>
      <c r="D262" s="112"/>
      <c r="E262" s="112"/>
      <c r="F262" s="80"/>
      <c r="G262" s="112"/>
      <c r="H262" s="80"/>
    </row>
    <row r="263" spans="1:8" s="8" customFormat="1" ht="38.25" x14ac:dyDescent="0.25">
      <c r="A263" s="10"/>
      <c r="B263" s="22"/>
      <c r="C263" s="10" t="s">
        <v>202</v>
      </c>
      <c r="D263" s="112"/>
      <c r="E263" s="112"/>
      <c r="F263" s="80"/>
      <c r="G263" s="112"/>
      <c r="H263" s="80"/>
    </row>
    <row r="264" spans="1:8" s="8" customFormat="1" ht="12.75" x14ac:dyDescent="0.25">
      <c r="A264" s="22"/>
      <c r="B264" s="22"/>
      <c r="C264" s="7"/>
      <c r="D264" s="114">
        <v>0</v>
      </c>
      <c r="E264" s="114">
        <v>0</v>
      </c>
      <c r="F264" s="78">
        <f>D264*E264</f>
        <v>0</v>
      </c>
      <c r="G264" s="114">
        <v>47.37</v>
      </c>
      <c r="H264" s="78">
        <f>F264*G264</f>
        <v>0</v>
      </c>
    </row>
    <row r="265" spans="1:8" s="8" customFormat="1" ht="12.75" x14ac:dyDescent="0.25">
      <c r="A265" s="22"/>
      <c r="B265" s="22"/>
      <c r="C265" s="10"/>
      <c r="D265" s="132"/>
      <c r="E265" s="132"/>
      <c r="F265" s="130"/>
      <c r="G265" s="132"/>
      <c r="H265" s="130"/>
    </row>
    <row r="266" spans="1:8" s="8" customFormat="1" ht="12.75" x14ac:dyDescent="0.25">
      <c r="A266" s="22" t="s">
        <v>188</v>
      </c>
      <c r="B266" s="22" t="s">
        <v>16</v>
      </c>
      <c r="C266" s="9" t="s">
        <v>101</v>
      </c>
      <c r="D266" s="112"/>
      <c r="E266" s="112"/>
      <c r="F266" s="80"/>
      <c r="G266" s="112"/>
      <c r="H266" s="80"/>
    </row>
    <row r="267" spans="1:8" s="10" customFormat="1" ht="63.75" x14ac:dyDescent="0.25">
      <c r="B267" s="22"/>
      <c r="C267" s="8" t="s">
        <v>102</v>
      </c>
      <c r="D267" s="112"/>
      <c r="E267" s="112"/>
      <c r="F267" s="80"/>
      <c r="G267" s="112"/>
      <c r="H267" s="80"/>
    </row>
    <row r="268" spans="1:8" s="10" customFormat="1" ht="12.75" x14ac:dyDescent="0.25">
      <c r="A268" s="22"/>
      <c r="B268" s="22"/>
      <c r="C268" s="7"/>
      <c r="D268" s="114">
        <v>0</v>
      </c>
      <c r="E268" s="114">
        <v>0</v>
      </c>
      <c r="F268" s="78">
        <f>D268*E268</f>
        <v>0</v>
      </c>
      <c r="G268" s="114">
        <v>303.85000000000002</v>
      </c>
      <c r="H268" s="78">
        <f>F268*G268</f>
        <v>0</v>
      </c>
    </row>
    <row r="269" spans="1:8" s="10" customFormat="1" ht="12.75" x14ac:dyDescent="0.25">
      <c r="A269" s="22"/>
      <c r="B269" s="22"/>
      <c r="C269" s="7"/>
      <c r="D269" s="114"/>
      <c r="E269" s="114"/>
      <c r="F269" s="78"/>
      <c r="G269" s="114"/>
      <c r="H269" s="78"/>
    </row>
    <row r="270" spans="1:8" s="40" customFormat="1" ht="13.5" thickBot="1" x14ac:dyDescent="0.3">
      <c r="A270" s="23"/>
      <c r="B270" s="23"/>
      <c r="C270" s="8"/>
      <c r="D270" s="91"/>
      <c r="E270" s="91"/>
      <c r="F270" s="74"/>
      <c r="G270" s="74" t="s">
        <v>69</v>
      </c>
      <c r="H270" s="74">
        <f>SUM(H246:H269)</f>
        <v>981.42</v>
      </c>
    </row>
    <row r="271" spans="1:8" s="40" customFormat="1" ht="12.75" x14ac:dyDescent="0.25">
      <c r="A271" s="23"/>
      <c r="B271" s="23"/>
      <c r="C271" s="8"/>
      <c r="D271" s="132"/>
      <c r="E271" s="132"/>
      <c r="F271" s="130"/>
      <c r="G271" s="130"/>
      <c r="H271" s="130"/>
    </row>
    <row r="272" spans="1:8" ht="15.75" customHeight="1" x14ac:dyDescent="0.3">
      <c r="A272" s="15" t="s">
        <v>97</v>
      </c>
      <c r="B272" s="127" t="s">
        <v>37</v>
      </c>
      <c r="C272" s="127"/>
      <c r="D272" s="125"/>
      <c r="E272" s="125"/>
      <c r="F272" s="125"/>
      <c r="G272" s="125"/>
      <c r="H272" s="125"/>
    </row>
    <row r="273" spans="1:8" ht="38.25" x14ac:dyDescent="0.3">
      <c r="A273" s="126" t="s">
        <v>2</v>
      </c>
      <c r="B273" s="126" t="s">
        <v>3</v>
      </c>
      <c r="C273" s="20" t="s">
        <v>4</v>
      </c>
      <c r="D273" s="33" t="s">
        <v>20</v>
      </c>
      <c r="E273" s="33"/>
      <c r="F273" s="34"/>
      <c r="G273" s="33" t="s">
        <v>5</v>
      </c>
      <c r="H273" s="34" t="s">
        <v>12</v>
      </c>
    </row>
    <row r="274" spans="1:8" s="17" customFormat="1" ht="13.5" customHeight="1" x14ac:dyDescent="0.25">
      <c r="A274" s="23" t="s">
        <v>189</v>
      </c>
      <c r="B274" s="23" t="s">
        <v>16</v>
      </c>
      <c r="C274" s="9" t="s">
        <v>38</v>
      </c>
      <c r="D274" s="95"/>
      <c r="E274" s="95"/>
      <c r="F274" s="77"/>
      <c r="G274" s="95"/>
      <c r="H274" s="77"/>
    </row>
    <row r="275" spans="1:8" s="32" customFormat="1" ht="38.25" x14ac:dyDescent="0.25">
      <c r="A275" s="23"/>
      <c r="B275" s="23"/>
      <c r="C275" s="8" t="s">
        <v>204</v>
      </c>
      <c r="D275" s="95"/>
      <c r="E275" s="95"/>
      <c r="F275" s="77"/>
      <c r="G275" s="95"/>
      <c r="H275" s="77"/>
    </row>
    <row r="276" spans="1:8" s="8" customFormat="1" ht="13.5" customHeight="1" x14ac:dyDescent="0.25">
      <c r="A276" s="23"/>
      <c r="B276" s="23"/>
      <c r="C276" s="9"/>
      <c r="D276" s="114">
        <v>1</v>
      </c>
      <c r="E276" s="114">
        <v>1</v>
      </c>
      <c r="F276" s="78">
        <f>D276*E276</f>
        <v>1</v>
      </c>
      <c r="G276" s="114">
        <v>204.71</v>
      </c>
      <c r="H276" s="78">
        <f>F276*G276</f>
        <v>204.71</v>
      </c>
    </row>
    <row r="277" spans="1:8" s="8" customFormat="1" ht="13.5" customHeight="1" x14ac:dyDescent="0.25">
      <c r="A277" s="23"/>
      <c r="B277" s="23"/>
      <c r="D277" s="95"/>
      <c r="E277" s="95"/>
      <c r="F277" s="77"/>
      <c r="G277" s="95"/>
      <c r="H277" s="77"/>
    </row>
    <row r="278" spans="1:8" s="8" customFormat="1" ht="13.5" customHeight="1" x14ac:dyDescent="0.25">
      <c r="A278" s="23" t="s">
        <v>190</v>
      </c>
      <c r="B278" s="23" t="s">
        <v>16</v>
      </c>
      <c r="C278" s="9" t="s">
        <v>39</v>
      </c>
      <c r="D278" s="95"/>
      <c r="E278" s="95"/>
      <c r="F278" s="77"/>
      <c r="G278" s="95"/>
      <c r="H278" s="77"/>
    </row>
    <row r="279" spans="1:8" s="8" customFormat="1" ht="38.25" x14ac:dyDescent="0.25">
      <c r="A279" s="23"/>
      <c r="B279" s="23"/>
      <c r="C279" s="8" t="s">
        <v>205</v>
      </c>
      <c r="D279" s="95"/>
      <c r="E279" s="95"/>
      <c r="F279" s="77"/>
      <c r="G279" s="95"/>
      <c r="H279" s="77"/>
    </row>
    <row r="280" spans="1:8" s="8" customFormat="1" ht="13.5" customHeight="1" x14ac:dyDescent="0.25">
      <c r="A280" s="23"/>
      <c r="B280" s="23"/>
      <c r="C280" s="9"/>
      <c r="D280" s="114">
        <v>1</v>
      </c>
      <c r="E280" s="114">
        <v>1</v>
      </c>
      <c r="F280" s="78">
        <f>D280*E280</f>
        <v>1</v>
      </c>
      <c r="G280" s="114">
        <v>51.19</v>
      </c>
      <c r="H280" s="78">
        <f>F280*G280</f>
        <v>51.19</v>
      </c>
    </row>
    <row r="281" spans="1:8" s="8" customFormat="1" ht="13.5" customHeight="1" x14ac:dyDescent="0.25">
      <c r="A281" s="23"/>
      <c r="B281" s="23"/>
      <c r="D281" s="95"/>
      <c r="E281" s="95"/>
      <c r="F281" s="77"/>
      <c r="G281" s="95"/>
      <c r="H281" s="77"/>
    </row>
    <row r="282" spans="1:8" s="8" customFormat="1" ht="13.5" customHeight="1" x14ac:dyDescent="0.25">
      <c r="A282" s="23" t="s">
        <v>191</v>
      </c>
      <c r="B282" s="23" t="s">
        <v>16</v>
      </c>
      <c r="C282" s="9" t="s">
        <v>40</v>
      </c>
      <c r="D282" s="95"/>
      <c r="E282" s="95"/>
      <c r="F282" s="77"/>
      <c r="G282" s="95"/>
      <c r="H282" s="77"/>
    </row>
    <row r="283" spans="1:8" ht="51" x14ac:dyDescent="0.3">
      <c r="A283" s="23"/>
      <c r="B283" s="23"/>
      <c r="C283" s="8" t="s">
        <v>206</v>
      </c>
      <c r="D283" s="95"/>
      <c r="E283" s="95"/>
      <c r="F283" s="77"/>
      <c r="G283" s="95"/>
      <c r="H283" s="77"/>
    </row>
    <row r="284" spans="1:8" ht="13.5" customHeight="1" x14ac:dyDescent="0.3">
      <c r="A284" s="23"/>
      <c r="B284" s="23"/>
      <c r="C284" s="9"/>
      <c r="D284" s="114">
        <v>1</v>
      </c>
      <c r="E284" s="114">
        <v>1</v>
      </c>
      <c r="F284" s="78">
        <f>D284*E284</f>
        <v>1</v>
      </c>
      <c r="G284" s="114">
        <v>72.19</v>
      </c>
      <c r="H284" s="78">
        <f>F284*G284</f>
        <v>72.19</v>
      </c>
    </row>
    <row r="285" spans="1:8" ht="13.5" customHeight="1" x14ac:dyDescent="0.3">
      <c r="A285" s="23"/>
      <c r="B285" s="23"/>
      <c r="C285" s="8"/>
      <c r="D285" s="95"/>
      <c r="E285" s="95"/>
      <c r="F285" s="77"/>
      <c r="G285" s="95"/>
      <c r="H285" s="77"/>
    </row>
    <row r="286" spans="1:8" ht="13.5" customHeight="1" x14ac:dyDescent="0.3">
      <c r="A286" s="23" t="s">
        <v>192</v>
      </c>
      <c r="B286" s="23" t="s">
        <v>16</v>
      </c>
      <c r="C286" s="9" t="s">
        <v>41</v>
      </c>
      <c r="D286" s="95"/>
      <c r="E286" s="95"/>
      <c r="F286" s="77"/>
      <c r="G286" s="95"/>
      <c r="H286" s="77"/>
    </row>
    <row r="287" spans="1:8" ht="25.5" x14ac:dyDescent="0.3">
      <c r="A287" s="23"/>
      <c r="B287" s="23"/>
      <c r="C287" s="8" t="s">
        <v>207</v>
      </c>
      <c r="D287" s="95"/>
      <c r="E287" s="95"/>
      <c r="F287" s="77"/>
      <c r="G287" s="95"/>
      <c r="H287" s="77"/>
    </row>
    <row r="288" spans="1:8" ht="13.5" customHeight="1" x14ac:dyDescent="0.3">
      <c r="A288" s="23"/>
      <c r="B288" s="23"/>
      <c r="C288" s="9"/>
      <c r="D288" s="114">
        <v>1</v>
      </c>
      <c r="E288" s="114">
        <v>1</v>
      </c>
      <c r="F288" s="78">
        <f>D288*E288</f>
        <v>1</v>
      </c>
      <c r="G288" s="114">
        <v>23.32</v>
      </c>
      <c r="H288" s="78">
        <f>F288*G288</f>
        <v>23.32</v>
      </c>
    </row>
    <row r="289" spans="1:8" ht="13.5" customHeight="1" x14ac:dyDescent="0.3">
      <c r="A289" s="23"/>
      <c r="B289" s="23"/>
      <c r="C289" s="8"/>
      <c r="D289" s="95"/>
      <c r="E289" s="95"/>
      <c r="F289" s="77"/>
      <c r="G289" s="95"/>
      <c r="H289" s="77"/>
    </row>
    <row r="290" spans="1:8" ht="13.5" customHeight="1" x14ac:dyDescent="0.3">
      <c r="A290" s="23" t="s">
        <v>193</v>
      </c>
      <c r="B290" s="23" t="s">
        <v>16</v>
      </c>
      <c r="C290" s="9" t="s">
        <v>36</v>
      </c>
      <c r="D290" s="95"/>
      <c r="E290" s="95"/>
      <c r="F290" s="77"/>
      <c r="G290" s="95"/>
      <c r="H290" s="77"/>
    </row>
    <row r="291" spans="1:8" ht="25.5" x14ac:dyDescent="0.3">
      <c r="A291" s="23"/>
      <c r="B291" s="23"/>
      <c r="C291" s="8" t="s">
        <v>208</v>
      </c>
      <c r="D291" s="95"/>
      <c r="E291" s="95"/>
      <c r="F291" s="77"/>
      <c r="G291" s="95"/>
      <c r="H291" s="77"/>
    </row>
    <row r="292" spans="1:8" ht="13.5" customHeight="1" x14ac:dyDescent="0.3">
      <c r="A292" s="23"/>
      <c r="B292" s="23"/>
      <c r="C292" s="8"/>
      <c r="D292" s="114">
        <v>1</v>
      </c>
      <c r="E292" s="114">
        <v>1</v>
      </c>
      <c r="F292" s="78">
        <f>D292*E292</f>
        <v>1</v>
      </c>
      <c r="G292" s="114">
        <v>69.599999999999994</v>
      </c>
      <c r="H292" s="78">
        <f>F292*G292</f>
        <v>69.599999999999994</v>
      </c>
    </row>
    <row r="293" spans="1:8" ht="13.5" customHeight="1" x14ac:dyDescent="0.3">
      <c r="A293" s="23"/>
      <c r="B293" s="23"/>
      <c r="C293" s="8"/>
      <c r="D293" s="95"/>
      <c r="E293" s="95"/>
      <c r="F293" s="77"/>
      <c r="G293" s="95"/>
      <c r="H293" s="77"/>
    </row>
    <row r="294" spans="1:8" ht="13.5" customHeight="1" x14ac:dyDescent="0.3">
      <c r="A294" s="23" t="s">
        <v>194</v>
      </c>
      <c r="B294" s="23" t="s">
        <v>16</v>
      </c>
      <c r="C294" s="9" t="s">
        <v>42</v>
      </c>
      <c r="D294" s="95"/>
      <c r="E294" s="95"/>
      <c r="F294" s="77"/>
      <c r="G294" s="95"/>
      <c r="H294" s="77"/>
    </row>
    <row r="295" spans="1:8" ht="28.5" customHeight="1" x14ac:dyDescent="0.3">
      <c r="A295" s="23"/>
      <c r="B295" s="23"/>
      <c r="C295" s="8" t="s">
        <v>209</v>
      </c>
      <c r="D295" s="95"/>
      <c r="E295" s="95"/>
      <c r="F295" s="77"/>
      <c r="G295" s="95"/>
      <c r="H295" s="77"/>
    </row>
    <row r="296" spans="1:8" ht="13.5" customHeight="1" x14ac:dyDescent="0.3">
      <c r="A296" s="23"/>
      <c r="B296" s="23"/>
      <c r="C296" s="9"/>
      <c r="D296" s="114">
        <v>1</v>
      </c>
      <c r="E296" s="114">
        <v>1</v>
      </c>
      <c r="F296" s="78">
        <f>D296*E296</f>
        <v>1</v>
      </c>
      <c r="G296" s="114">
        <v>48.92</v>
      </c>
      <c r="H296" s="78">
        <f>F296*G296</f>
        <v>48.92</v>
      </c>
    </row>
    <row r="297" spans="1:8" ht="13.5" customHeight="1" x14ac:dyDescent="0.3">
      <c r="A297" s="23"/>
      <c r="B297" s="23"/>
      <c r="C297" s="9"/>
      <c r="D297" s="132"/>
      <c r="E297" s="132"/>
      <c r="F297" s="130"/>
      <c r="G297" s="131"/>
      <c r="H297" s="130"/>
    </row>
    <row r="298" spans="1:8" ht="13.5" customHeight="1" x14ac:dyDescent="0.3">
      <c r="A298" s="23" t="s">
        <v>195</v>
      </c>
      <c r="B298" s="23" t="s">
        <v>16</v>
      </c>
      <c r="C298" s="9" t="s">
        <v>103</v>
      </c>
      <c r="D298" s="95"/>
      <c r="E298" s="95"/>
      <c r="F298" s="77"/>
      <c r="G298" s="95"/>
      <c r="H298" s="77"/>
    </row>
    <row r="299" spans="1:8" x14ac:dyDescent="0.3">
      <c r="A299" s="23"/>
      <c r="B299" s="23"/>
      <c r="C299" s="10" t="s">
        <v>233</v>
      </c>
      <c r="D299" s="95"/>
      <c r="E299" s="95"/>
      <c r="F299" s="77"/>
      <c r="G299" s="95"/>
      <c r="H299" s="77"/>
    </row>
    <row r="300" spans="1:8" ht="13.5" customHeight="1" x14ac:dyDescent="0.3">
      <c r="A300" s="23"/>
      <c r="B300" s="23"/>
      <c r="C300" s="9"/>
      <c r="D300" s="114">
        <v>0</v>
      </c>
      <c r="E300" s="114">
        <v>1</v>
      </c>
      <c r="F300" s="78">
        <f>D300*E300</f>
        <v>0</v>
      </c>
      <c r="G300" s="114">
        <v>180</v>
      </c>
      <c r="H300" s="78">
        <f>F300*G300</f>
        <v>0</v>
      </c>
    </row>
    <row r="301" spans="1:8" ht="13.5" customHeight="1" x14ac:dyDescent="0.3">
      <c r="A301" s="23"/>
      <c r="B301" s="23"/>
      <c r="C301" s="9"/>
      <c r="D301" s="132"/>
      <c r="E301" s="132"/>
      <c r="F301" s="130"/>
      <c r="G301" s="131"/>
      <c r="H301" s="130"/>
    </row>
    <row r="302" spans="1:8" ht="13.5" customHeight="1" x14ac:dyDescent="0.3">
      <c r="A302" s="23" t="s">
        <v>229</v>
      </c>
      <c r="B302" s="23" t="s">
        <v>16</v>
      </c>
      <c r="C302" s="9" t="s">
        <v>210</v>
      </c>
      <c r="D302" s="95"/>
      <c r="E302" s="95"/>
      <c r="F302" s="77"/>
      <c r="G302" s="95"/>
      <c r="H302" s="77"/>
    </row>
    <row r="303" spans="1:8" x14ac:dyDescent="0.3">
      <c r="A303" s="23"/>
      <c r="B303" s="23"/>
      <c r="C303" s="10" t="s">
        <v>233</v>
      </c>
      <c r="D303" s="95"/>
      <c r="E303" s="95"/>
      <c r="F303" s="77"/>
      <c r="G303" s="95"/>
      <c r="H303" s="77"/>
    </row>
    <row r="304" spans="1:8" ht="13.5" customHeight="1" x14ac:dyDescent="0.3">
      <c r="A304" s="23"/>
      <c r="B304" s="23"/>
      <c r="C304" s="9"/>
      <c r="D304" s="114">
        <v>1</v>
      </c>
      <c r="E304" s="114">
        <v>1</v>
      </c>
      <c r="F304" s="78">
        <f>D304*E304</f>
        <v>1</v>
      </c>
      <c r="G304" s="114">
        <v>44.64</v>
      </c>
      <c r="H304" s="78">
        <f>F304*G304</f>
        <v>44.64</v>
      </c>
    </row>
    <row r="305" spans="1:8" ht="13.5" customHeight="1" x14ac:dyDescent="0.3">
      <c r="A305" s="23"/>
      <c r="B305" s="23"/>
      <c r="C305" s="9"/>
      <c r="D305" s="132"/>
      <c r="E305" s="132"/>
      <c r="F305" s="130"/>
      <c r="G305" s="131"/>
      <c r="H305" s="130"/>
    </row>
    <row r="306" spans="1:8" ht="13.5" customHeight="1" x14ac:dyDescent="0.3">
      <c r="A306" s="23" t="s">
        <v>230</v>
      </c>
      <c r="B306" s="23" t="s">
        <v>16</v>
      </c>
      <c r="C306" s="9" t="s">
        <v>211</v>
      </c>
      <c r="D306" s="95"/>
      <c r="E306" s="95"/>
      <c r="F306" s="77"/>
      <c r="G306" s="95"/>
      <c r="H306" s="77"/>
    </row>
    <row r="307" spans="1:8" ht="13.5" customHeight="1" x14ac:dyDescent="0.3">
      <c r="A307" s="23"/>
      <c r="B307" s="23"/>
      <c r="C307" s="10" t="s">
        <v>233</v>
      </c>
      <c r="D307" s="95"/>
      <c r="E307" s="95"/>
      <c r="F307" s="77"/>
      <c r="G307" s="95"/>
      <c r="H307" s="77"/>
    </row>
    <row r="308" spans="1:8" ht="13.5" customHeight="1" x14ac:dyDescent="0.3">
      <c r="A308" s="23"/>
      <c r="B308" s="23"/>
      <c r="C308" s="8"/>
      <c r="D308" s="95"/>
      <c r="E308" s="95"/>
      <c r="F308" s="77"/>
      <c r="G308" s="95"/>
      <c r="H308" s="77"/>
    </row>
    <row r="309" spans="1:8" ht="13.5" customHeight="1" x14ac:dyDescent="0.3">
      <c r="A309" s="23"/>
      <c r="B309" s="23"/>
      <c r="C309" s="9"/>
      <c r="D309" s="114">
        <v>1</v>
      </c>
      <c r="E309" s="114">
        <v>1</v>
      </c>
      <c r="F309" s="78">
        <f>D309*E309</f>
        <v>1</v>
      </c>
      <c r="G309" s="114">
        <v>121.87</v>
      </c>
      <c r="H309" s="78">
        <f>F309*G309</f>
        <v>121.87</v>
      </c>
    </row>
    <row r="310" spans="1:8" ht="13.5" customHeight="1" x14ac:dyDescent="0.3">
      <c r="A310" s="23"/>
      <c r="B310" s="23"/>
      <c r="C310" s="9"/>
      <c r="D310" s="132"/>
      <c r="E310" s="132"/>
      <c r="F310" s="130"/>
      <c r="G310" s="132"/>
      <c r="H310" s="130"/>
    </row>
    <row r="311" spans="1:8" ht="13.5" customHeight="1" x14ac:dyDescent="0.3">
      <c r="A311" s="23" t="s">
        <v>231</v>
      </c>
      <c r="B311" s="23" t="s">
        <v>16</v>
      </c>
      <c r="C311" s="9" t="s">
        <v>223</v>
      </c>
      <c r="D311" s="95"/>
      <c r="E311" s="95"/>
      <c r="F311" s="77"/>
      <c r="G311" s="95"/>
      <c r="H311" s="77"/>
    </row>
    <row r="312" spans="1:8" x14ac:dyDescent="0.3">
      <c r="A312" s="23"/>
      <c r="B312" s="23"/>
      <c r="C312" s="10" t="s">
        <v>233</v>
      </c>
      <c r="D312" s="95"/>
      <c r="E312" s="95"/>
      <c r="F312" s="77"/>
      <c r="G312" s="95"/>
      <c r="H312" s="77"/>
    </row>
    <row r="313" spans="1:8" ht="13.5" customHeight="1" x14ac:dyDescent="0.3">
      <c r="A313" s="23"/>
      <c r="B313" s="23"/>
      <c r="C313" s="7"/>
      <c r="D313" s="114">
        <v>2</v>
      </c>
      <c r="E313" s="114">
        <v>1</v>
      </c>
      <c r="F313" s="78">
        <f>D313*E313</f>
        <v>2</v>
      </c>
      <c r="G313" s="114">
        <v>201.41</v>
      </c>
      <c r="H313" s="78">
        <f>F313*G313</f>
        <v>402.82</v>
      </c>
    </row>
    <row r="314" spans="1:8" ht="13.5" customHeight="1" x14ac:dyDescent="0.3">
      <c r="A314" s="23"/>
      <c r="B314" s="23"/>
      <c r="C314" s="9"/>
      <c r="D314" s="132"/>
      <c r="E314" s="132"/>
      <c r="F314" s="130"/>
      <c r="G314" s="131"/>
      <c r="H314" s="130"/>
    </row>
    <row r="315" spans="1:8" ht="13.5" customHeight="1" x14ac:dyDescent="0.3">
      <c r="A315" s="22" t="s">
        <v>232</v>
      </c>
      <c r="B315" s="22" t="s">
        <v>16</v>
      </c>
      <c r="C315" s="28" t="s">
        <v>213</v>
      </c>
      <c r="D315" s="112"/>
      <c r="E315" s="112"/>
      <c r="F315" s="80"/>
      <c r="G315" s="112"/>
      <c r="H315" s="80"/>
    </row>
    <row r="316" spans="1:8" x14ac:dyDescent="0.3">
      <c r="A316" s="22"/>
      <c r="B316" s="22"/>
      <c r="C316" s="10" t="s">
        <v>212</v>
      </c>
      <c r="D316" s="112"/>
      <c r="E316" s="112"/>
      <c r="F316" s="80"/>
      <c r="G316" s="112"/>
      <c r="H316" s="80"/>
    </row>
    <row r="317" spans="1:8" ht="13.5" customHeight="1" x14ac:dyDescent="0.3">
      <c r="A317" s="54"/>
      <c r="B317" s="54"/>
      <c r="C317" s="61"/>
      <c r="D317" s="114">
        <v>1</v>
      </c>
      <c r="E317" s="114">
        <v>1</v>
      </c>
      <c r="F317" s="78">
        <f>D317*E317</f>
        <v>1</v>
      </c>
      <c r="G317" s="114">
        <v>6.33</v>
      </c>
      <c r="H317" s="78">
        <f>F317*G317</f>
        <v>6.33</v>
      </c>
    </row>
    <row r="318" spans="1:8" ht="13.5" customHeight="1" thickBot="1" x14ac:dyDescent="0.35">
      <c r="D318" s="117"/>
      <c r="E318" s="117"/>
      <c r="F318" s="118"/>
      <c r="G318" s="74" t="s">
        <v>69</v>
      </c>
      <c r="H318" s="74">
        <f>SUM(H274:H317)</f>
        <v>1045.5899999999999</v>
      </c>
    </row>
    <row r="319" spans="1:8" ht="13.5" customHeight="1" x14ac:dyDescent="0.3"/>
    <row r="320" spans="1:8" ht="15.75" customHeight="1" x14ac:dyDescent="0.3">
      <c r="A320" s="15" t="s">
        <v>98</v>
      </c>
      <c r="B320" s="127" t="s">
        <v>86</v>
      </c>
      <c r="C320" s="127"/>
      <c r="D320" s="125"/>
      <c r="E320" s="125"/>
      <c r="F320" s="125"/>
      <c r="G320" s="125"/>
      <c r="H320" s="125"/>
    </row>
    <row r="321" spans="1:8" ht="38.25" x14ac:dyDescent="0.3">
      <c r="A321" s="126" t="s">
        <v>2</v>
      </c>
      <c r="B321" s="126" t="s">
        <v>3</v>
      </c>
      <c r="C321" s="20" t="s">
        <v>4</v>
      </c>
      <c r="D321" s="33" t="s">
        <v>20</v>
      </c>
      <c r="E321" s="33"/>
      <c r="F321" s="34"/>
      <c r="G321" s="33" t="s">
        <v>5</v>
      </c>
      <c r="H321" s="34" t="s">
        <v>12</v>
      </c>
    </row>
    <row r="322" spans="1:8" ht="12.75" customHeight="1" x14ac:dyDescent="0.3">
      <c r="A322" s="23"/>
      <c r="B322" s="23"/>
      <c r="C322" s="8"/>
      <c r="D322" s="95"/>
      <c r="E322" s="95"/>
      <c r="F322" s="77"/>
      <c r="G322" s="95"/>
      <c r="H322" s="77"/>
    </row>
    <row r="323" spans="1:8" ht="12.75" customHeight="1" x14ac:dyDescent="0.3">
      <c r="A323" s="23" t="s">
        <v>234</v>
      </c>
      <c r="B323" s="23" t="s">
        <v>16</v>
      </c>
      <c r="C323" s="9" t="s">
        <v>105</v>
      </c>
      <c r="D323" s="95"/>
      <c r="E323" s="95"/>
      <c r="F323" s="77"/>
      <c r="G323" s="95"/>
      <c r="H323" s="77"/>
    </row>
    <row r="324" spans="1:8" ht="27" customHeight="1" x14ac:dyDescent="0.3">
      <c r="A324" s="23"/>
      <c r="B324" s="23"/>
      <c r="C324" s="8" t="s">
        <v>215</v>
      </c>
      <c r="D324" s="95"/>
      <c r="E324" s="95"/>
      <c r="F324" s="77"/>
      <c r="G324" s="95"/>
      <c r="H324" s="77"/>
    </row>
    <row r="325" spans="1:8" ht="12.75" customHeight="1" x14ac:dyDescent="0.3">
      <c r="A325" s="23"/>
      <c r="B325" s="23"/>
      <c r="C325" s="9"/>
      <c r="D325" s="114">
        <v>6.9</v>
      </c>
      <c r="E325" s="114">
        <v>1</v>
      </c>
      <c r="F325" s="78">
        <f>D325*E325</f>
        <v>6.9</v>
      </c>
      <c r="G325" s="114">
        <v>6.15</v>
      </c>
      <c r="H325" s="78">
        <f>F325*G325</f>
        <v>42.435000000000002</v>
      </c>
    </row>
    <row r="326" spans="1:8" ht="12.75" customHeight="1" x14ac:dyDescent="0.3">
      <c r="A326" s="23"/>
      <c r="B326" s="23"/>
      <c r="C326" s="8"/>
      <c r="D326" s="95"/>
      <c r="E326" s="95"/>
      <c r="F326" s="77"/>
      <c r="G326" s="95"/>
      <c r="H326" s="77"/>
    </row>
    <row r="327" spans="1:8" ht="12.75" customHeight="1" x14ac:dyDescent="0.3">
      <c r="A327" s="23" t="s">
        <v>196</v>
      </c>
      <c r="B327" s="23" t="s">
        <v>16</v>
      </c>
      <c r="C327" s="9" t="s">
        <v>106</v>
      </c>
      <c r="D327" s="95"/>
      <c r="E327" s="95"/>
      <c r="F327" s="77"/>
      <c r="G327" s="95"/>
      <c r="H327" s="77"/>
    </row>
    <row r="328" spans="1:8" ht="33.75" customHeight="1" x14ac:dyDescent="0.3">
      <c r="A328" s="23"/>
      <c r="B328" s="23"/>
      <c r="C328" s="8" t="s">
        <v>214</v>
      </c>
      <c r="D328" s="95"/>
      <c r="E328" s="95"/>
      <c r="F328" s="77"/>
      <c r="G328" s="95"/>
      <c r="H328" s="77"/>
    </row>
    <row r="329" spans="1:8" ht="12.75" customHeight="1" x14ac:dyDescent="0.3">
      <c r="A329" s="23"/>
      <c r="B329" s="23"/>
      <c r="C329" s="9"/>
      <c r="D329" s="114">
        <v>16.260000000000002</v>
      </c>
      <c r="E329" s="114">
        <v>0.6</v>
      </c>
      <c r="F329" s="78">
        <f>D329*E329</f>
        <v>9.7560000000000002</v>
      </c>
      <c r="G329" s="114">
        <v>6.15</v>
      </c>
      <c r="H329" s="78">
        <f>F329*G329</f>
        <v>59.999400000000001</v>
      </c>
    </row>
    <row r="330" spans="1:8" ht="12.75" customHeight="1" thickBot="1" x14ac:dyDescent="0.35">
      <c r="D330" s="117"/>
      <c r="E330" s="117"/>
      <c r="F330" s="118"/>
      <c r="G330" s="74" t="s">
        <v>69</v>
      </c>
      <c r="H330" s="74">
        <f>SUM(H322:H329)</f>
        <v>102.43440000000001</v>
      </c>
    </row>
    <row r="331" spans="1:8" x14ac:dyDescent="0.3">
      <c r="C331" s="12"/>
    </row>
    <row r="333" spans="1:8" x14ac:dyDescent="0.3">
      <c r="B333" s="119" t="s">
        <v>226</v>
      </c>
      <c r="C333" s="120"/>
      <c r="D333" s="120"/>
      <c r="E333" s="120"/>
      <c r="F333" s="120"/>
      <c r="G333" s="120"/>
      <c r="H333" s="120"/>
    </row>
    <row r="334" spans="1:8" x14ac:dyDescent="0.3">
      <c r="B334" s="121" t="s">
        <v>227</v>
      </c>
      <c r="C334" s="121"/>
      <c r="D334" s="121"/>
      <c r="E334" s="121"/>
      <c r="F334" s="121"/>
      <c r="G334" s="121"/>
      <c r="H334" s="121"/>
    </row>
    <row r="335" spans="1:8" x14ac:dyDescent="0.3">
      <c r="B335" s="122" t="s">
        <v>6</v>
      </c>
      <c r="C335" s="123" t="str">
        <f>B1</f>
        <v>TREBALLS PREVIS I ENDERROCS</v>
      </c>
      <c r="D335" s="123"/>
      <c r="E335" s="123"/>
      <c r="F335" s="123"/>
      <c r="G335" s="123"/>
      <c r="H335" s="124">
        <f>H66</f>
        <v>1947.68984</v>
      </c>
    </row>
    <row r="336" spans="1:8" x14ac:dyDescent="0.3">
      <c r="B336" s="122" t="s">
        <v>7</v>
      </c>
      <c r="C336" s="123" t="str">
        <f>B69</f>
        <v>TANCAMENTS I DIVISÒRIES</v>
      </c>
      <c r="D336" s="123"/>
      <c r="E336" s="123"/>
      <c r="F336" s="123"/>
      <c r="G336" s="123"/>
      <c r="H336" s="124">
        <f>H98</f>
        <v>925.48764000000006</v>
      </c>
    </row>
    <row r="337" spans="2:8" x14ac:dyDescent="0.3">
      <c r="B337" s="122" t="s">
        <v>8</v>
      </c>
      <c r="C337" s="123" t="str">
        <f>B101</f>
        <v>ACABATS</v>
      </c>
      <c r="D337" s="123"/>
      <c r="E337" s="123"/>
      <c r="F337" s="123"/>
      <c r="G337" s="123"/>
      <c r="H337" s="124">
        <f>H127</f>
        <v>2329.4698800000001</v>
      </c>
    </row>
    <row r="338" spans="2:8" x14ac:dyDescent="0.3">
      <c r="B338" s="122" t="s">
        <v>9</v>
      </c>
      <c r="C338" s="123" t="str">
        <f>B130</f>
        <v>TANCAMENTS</v>
      </c>
      <c r="D338" s="123"/>
      <c r="E338" s="123"/>
      <c r="F338" s="123"/>
      <c r="G338" s="123"/>
      <c r="H338" s="124">
        <f>H155</f>
        <v>221.68</v>
      </c>
    </row>
    <row r="339" spans="2:8" x14ac:dyDescent="0.3">
      <c r="B339" s="122" t="s">
        <v>10</v>
      </c>
      <c r="C339" s="123" t="str">
        <f>B158</f>
        <v>SANEJAMENT I SUBMINSTRAMENT D'AIGUA</v>
      </c>
      <c r="D339" s="123"/>
      <c r="E339" s="123"/>
      <c r="F339" s="123"/>
      <c r="G339" s="123"/>
      <c r="H339" s="124">
        <f>H181</f>
        <v>624.40000000000009</v>
      </c>
    </row>
    <row r="340" spans="2:8" x14ac:dyDescent="0.3">
      <c r="B340" s="122" t="s">
        <v>11</v>
      </c>
      <c r="C340" s="123" t="str">
        <f>B183</f>
        <v>INSTAL·LACIO ELECTRICA</v>
      </c>
      <c r="D340" s="123"/>
      <c r="E340" s="123"/>
      <c r="F340" s="123"/>
      <c r="G340" s="123"/>
      <c r="H340" s="124">
        <f>H242</f>
        <v>1416.424</v>
      </c>
    </row>
    <row r="341" spans="2:8" x14ac:dyDescent="0.3">
      <c r="B341" s="122" t="s">
        <v>31</v>
      </c>
      <c r="C341" s="123" t="str">
        <f>B244</f>
        <v>SANITARIS</v>
      </c>
      <c r="D341" s="123"/>
      <c r="E341" s="123"/>
      <c r="F341" s="123"/>
      <c r="G341" s="123"/>
      <c r="H341" s="124">
        <f>H270</f>
        <v>981.42</v>
      </c>
    </row>
    <row r="342" spans="2:8" x14ac:dyDescent="0.3">
      <c r="B342" s="122" t="s">
        <v>97</v>
      </c>
      <c r="C342" s="123" t="str">
        <f>B272</f>
        <v>ACCESSORIS</v>
      </c>
      <c r="D342" s="123"/>
      <c r="E342" s="123"/>
      <c r="F342" s="123"/>
      <c r="G342" s="123"/>
      <c r="H342" s="124">
        <f>H318</f>
        <v>1045.5899999999999</v>
      </c>
    </row>
    <row r="343" spans="2:8" x14ac:dyDescent="0.3">
      <c r="B343" s="122" t="s">
        <v>98</v>
      </c>
      <c r="C343" s="123" t="str">
        <f>B320</f>
        <v>PINTURA</v>
      </c>
      <c r="D343" s="123"/>
      <c r="E343" s="123"/>
      <c r="F343" s="123"/>
      <c r="G343" s="123"/>
      <c r="H343" s="124">
        <f>H330</f>
        <v>102.43440000000001</v>
      </c>
    </row>
    <row r="344" spans="2:8" x14ac:dyDescent="0.3">
      <c r="B344"/>
      <c r="C344"/>
      <c r="D344" s="169"/>
      <c r="E344" s="169"/>
      <c r="F344" s="169"/>
      <c r="G344" s="169"/>
      <c r="H344" s="169"/>
    </row>
    <row r="345" spans="2:8" ht="17.25" thickBot="1" x14ac:dyDescent="0.35">
      <c r="B345"/>
      <c r="C345" s="1" t="s">
        <v>228</v>
      </c>
      <c r="D345" s="117"/>
      <c r="E345" s="117"/>
      <c r="F345" s="118"/>
      <c r="G345" s="74"/>
      <c r="H345" s="170">
        <f>SUM(H335:H344)</f>
        <v>9594.5957600000002</v>
      </c>
    </row>
    <row r="346" spans="2:8" x14ac:dyDescent="0.3">
      <c r="D346" s="171">
        <v>0.06</v>
      </c>
      <c r="H346" s="124">
        <f>H345*D346</f>
        <v>575.67574560000003</v>
      </c>
    </row>
    <row r="347" spans="2:8" x14ac:dyDescent="0.3">
      <c r="D347" s="171">
        <v>0.13</v>
      </c>
      <c r="H347" s="124">
        <f>H345*D347</f>
        <v>1247.2974488</v>
      </c>
    </row>
    <row r="348" spans="2:8" ht="17.25" thickBot="1" x14ac:dyDescent="0.35">
      <c r="C348" s="1" t="s">
        <v>268</v>
      </c>
      <c r="D348" s="117"/>
      <c r="E348" s="117"/>
      <c r="F348" s="118"/>
      <c r="G348" s="74"/>
      <c r="H348" s="170">
        <f>SUM(H345:H347)</f>
        <v>11417.5689544</v>
      </c>
    </row>
  </sheetData>
  <mergeCells count="10">
    <mergeCell ref="B320:C320"/>
    <mergeCell ref="D2:E2"/>
    <mergeCell ref="B1:C1"/>
    <mergeCell ref="B244:C244"/>
    <mergeCell ref="B69:C69"/>
    <mergeCell ref="B101:C101"/>
    <mergeCell ref="B130:C130"/>
    <mergeCell ref="B158:C158"/>
    <mergeCell ref="B183:C183"/>
    <mergeCell ref="B272:C272"/>
  </mergeCells>
  <pageMargins left="0.7" right="0.7" top="0.75" bottom="0.75" header="0.3" footer="0.3"/>
  <pageSetup paperSize="9" scale="70" orientation="portrait" r:id="rId1"/>
  <rowBreaks count="8" manualBreakCount="8">
    <brk id="68" max="7" man="1"/>
    <brk id="100" max="7" man="1"/>
    <brk id="129" max="7" man="1"/>
    <brk id="157" max="7" man="1"/>
    <brk id="182" max="7" man="1"/>
    <brk id="243" max="7" man="1"/>
    <brk id="271" max="7" man="1"/>
    <brk id="319" max="7"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98D22E1A8DB884B9F71396C24A1E966" ma:contentTypeVersion="12" ma:contentTypeDescription="Crea un document nou" ma:contentTypeScope="" ma:versionID="340b6c460490d29ccaaeb691411437c3">
  <xsd:schema xmlns:xsd="http://www.w3.org/2001/XMLSchema" xmlns:xs="http://www.w3.org/2001/XMLSchema" xmlns:p="http://schemas.microsoft.com/office/2006/metadata/properties" xmlns:ns2="4384db69-9e27-4d27-b111-794c7bb883df" xmlns:ns3="c658dc46-cc7b-4873-8b48-53cf7f761384" targetNamespace="http://schemas.microsoft.com/office/2006/metadata/properties" ma:root="true" ma:fieldsID="24c30b81f539c32b00a117193e3c1293" ns2:_="" ns3:_="">
    <xsd:import namespace="4384db69-9e27-4d27-b111-794c7bb883df"/>
    <xsd:import namespace="c658dc46-cc7b-4873-8b48-53cf7f761384"/>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3:MediaServiceLocation"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384db69-9e27-4d27-b111-794c7bb883df" elementFormDefault="qualified">
    <xsd:import namespace="http://schemas.microsoft.com/office/2006/documentManagement/types"/>
    <xsd:import namespace="http://schemas.microsoft.com/office/infopath/2007/PartnerControls"/>
    <xsd:element name="SharedWithUsers" ma:index="8" nillable="true" ma:displayName="Compartit amb"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 compartit amb detal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658dc46-cc7b-4873-8b48-53cf7f761384"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us de contingut"/>
        <xsd:element ref="dc:title" minOccurs="0" maxOccurs="1" ma:index="4" ma:displayName="Títo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2347CBDC-D896-4F78-B47D-A5B28A9FF3A0}"/>
</file>

<file path=customXml/itemProps2.xml><?xml version="1.0" encoding="utf-8"?>
<ds:datastoreItem xmlns:ds="http://schemas.openxmlformats.org/officeDocument/2006/customXml" ds:itemID="{8514A0F1-E569-42E1-A807-20E1C9A55B3A}"/>
</file>

<file path=customXml/itemProps3.xml><?xml version="1.0" encoding="utf-8"?>
<ds:datastoreItem xmlns:ds="http://schemas.openxmlformats.org/officeDocument/2006/customXml" ds:itemID="{BDFC2963-2822-49FB-9D8F-38B455EF594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11</vt:i4>
      </vt:variant>
    </vt:vector>
  </HeadingPairs>
  <TitlesOfParts>
    <vt:vector size="23" baseType="lpstr">
      <vt:lpstr>CORNELLÀ</vt:lpstr>
      <vt:lpstr>IDELFONS CERDÀ</vt:lpstr>
      <vt:lpstr>ALMEDA</vt:lpstr>
      <vt:lpstr>SANT JOSEP</vt:lpstr>
      <vt:lpstr>RUBI</vt:lpstr>
      <vt:lpstr>TERRASSA</vt:lpstr>
      <vt:lpstr>MUNTANER</vt:lpstr>
      <vt:lpstr>REINA ELISENDA</vt:lpstr>
      <vt:lpstr>BELLATERRA</vt:lpstr>
      <vt:lpstr>PLAÇA MOLINA</vt:lpstr>
      <vt:lpstr>SARRIÀ</vt:lpstr>
      <vt:lpstr>RESUM PRESSUPOST</vt:lpstr>
      <vt:lpstr>ALMEDA!Área_de_impresión</vt:lpstr>
      <vt:lpstr>BELLATERRA!Área_de_impresión</vt:lpstr>
      <vt:lpstr>CORNELLÀ!Área_de_impresión</vt:lpstr>
      <vt:lpstr>'IDELFONS CERDÀ'!Área_de_impresión</vt:lpstr>
      <vt:lpstr>MUNTANER!Área_de_impresión</vt:lpstr>
      <vt:lpstr>'PLAÇA MOLINA'!Área_de_impresión</vt:lpstr>
      <vt:lpstr>'REINA ELISENDA'!Área_de_impresión</vt:lpstr>
      <vt:lpstr>RUBI!Área_de_impresión</vt:lpstr>
      <vt:lpstr>'SANT JOSEP'!Área_de_impresión</vt:lpstr>
      <vt:lpstr>SARRIÀ!Área_de_impresión</vt:lpstr>
      <vt:lpstr>TERRASSA!Área_de_impresión</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Beascoechea Pons, Albert</cp:lastModifiedBy>
  <cp:lastPrinted>2020-12-15T12:24:22Z</cp:lastPrinted>
  <dcterms:created xsi:type="dcterms:W3CDTF">2019-02-18T16:17:52Z</dcterms:created>
  <dcterms:modified xsi:type="dcterms:W3CDTF">2022-03-03T16:00:55Z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0x010100E98D22E1A8DB884B9F71396C24A1E966</vt:lpwstr>
  </property>
</Properties>
</file>