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U:\SJA\SeccioSuportContractacio\2021\GSVIM\SERVEIS\OBERT\2020_17270 TREB.MANT.ELEM SEG.VIAR. TCA XARXA CTRES. DIBA 22-23\1. APROV.EXPT.CONTRACTACIÓ\TRADUCCIÓ\"/>
    </mc:Choice>
  </mc:AlternateContent>
  <bookViews>
    <workbookView xWindow="-120" yWindow="-120" windowWidth="29040" windowHeight="15840"/>
  </bookViews>
  <sheets>
    <sheet name="Page1" sheetId="2" r:id="rId1"/>
  </sheets>
  <definedNames>
    <definedName name="_xlnm.Print_Area" localSheetId="0">Page1!$A$1:$P$492</definedName>
    <definedName name="_xlnm.Print_Titles" localSheetId="0">Page1!$1:$8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59" i="2" l="1"/>
  <c r="I459" i="2"/>
  <c r="F473" i="2"/>
  <c r="H473" i="2"/>
  <c r="F474" i="2"/>
  <c r="F487" i="2" s="1"/>
  <c r="H474" i="2"/>
  <c r="F475" i="2"/>
  <c r="H475" i="2"/>
  <c r="F476" i="2"/>
  <c r="H476" i="2"/>
  <c r="F477" i="2"/>
  <c r="H477" i="2"/>
  <c r="F478" i="2"/>
  <c r="H478" i="2"/>
  <c r="F479" i="2"/>
  <c r="H479" i="2"/>
  <c r="F480" i="2"/>
  <c r="H480" i="2"/>
  <c r="F481" i="2"/>
  <c r="H481" i="2"/>
  <c r="F482" i="2"/>
  <c r="H482" i="2"/>
  <c r="F483" i="2"/>
  <c r="H483" i="2"/>
  <c r="F484" i="2"/>
  <c r="H484" i="2"/>
  <c r="F485" i="2"/>
  <c r="H485" i="2"/>
  <c r="F486" i="2"/>
  <c r="H486" i="2"/>
  <c r="I370" i="2"/>
  <c r="O370" i="2"/>
  <c r="O372" i="2"/>
  <c r="I372" i="2"/>
  <c r="I374" i="2"/>
  <c r="L374" i="2"/>
  <c r="O374" i="2"/>
  <c r="O297" i="2"/>
  <c r="I297" i="2"/>
  <c r="I299" i="2"/>
  <c r="L299" i="2"/>
  <c r="O299" i="2"/>
  <c r="O193" i="2"/>
  <c r="I193" i="2"/>
  <c r="O181" i="2"/>
  <c r="I181" i="2"/>
  <c r="L185" i="2"/>
  <c r="O185" i="2"/>
  <c r="I185" i="2"/>
  <c r="H487" i="2" l="1"/>
  <c r="H488" i="2"/>
  <c r="H489" i="2" s="1"/>
  <c r="F488" i="2"/>
  <c r="F489" i="2" s="1"/>
  <c r="P432" i="2" l="1"/>
  <c r="P434" i="2"/>
  <c r="P436" i="2"/>
  <c r="P438" i="2"/>
  <c r="P440" i="2"/>
  <c r="O445" i="2"/>
  <c r="P445" i="2" s="1"/>
  <c r="O447" i="2"/>
  <c r="P447" i="2" s="1"/>
  <c r="O449" i="2"/>
  <c r="P449" i="2" s="1"/>
  <c r="O451" i="2"/>
  <c r="P451" i="2" s="1"/>
  <c r="O453" i="2"/>
  <c r="P453" i="2" s="1"/>
  <c r="P455" i="2"/>
  <c r="O457" i="2"/>
  <c r="P457" i="2" s="1"/>
  <c r="O459" i="2"/>
  <c r="P459" i="2" s="1"/>
  <c r="O461" i="2"/>
  <c r="P461" i="2" s="1"/>
  <c r="P466" i="2"/>
  <c r="O468" i="2"/>
  <c r="P468" i="2" s="1"/>
  <c r="M432" i="2"/>
  <c r="M434" i="2"/>
  <c r="M436" i="2"/>
  <c r="M438" i="2"/>
  <c r="M440" i="2"/>
  <c r="L445" i="2"/>
  <c r="M445" i="2" s="1"/>
  <c r="L447" i="2"/>
  <c r="M447" i="2" s="1"/>
  <c r="L449" i="2"/>
  <c r="M449" i="2" s="1"/>
  <c r="L451" i="2"/>
  <c r="M451" i="2" s="1"/>
  <c r="L453" i="2"/>
  <c r="M453" i="2" s="1"/>
  <c r="M455" i="2"/>
  <c r="L457" i="2"/>
  <c r="M457" i="2" s="1"/>
  <c r="M459" i="2"/>
  <c r="L461" i="2"/>
  <c r="M461" i="2" s="1"/>
  <c r="M466" i="2"/>
  <c r="L468" i="2"/>
  <c r="M468" i="2" s="1"/>
  <c r="J432" i="2"/>
  <c r="J434" i="2"/>
  <c r="J436" i="2"/>
  <c r="J438" i="2"/>
  <c r="J440" i="2"/>
  <c r="I445" i="2"/>
  <c r="J445" i="2" s="1"/>
  <c r="I447" i="2"/>
  <c r="J447" i="2" s="1"/>
  <c r="I449" i="2"/>
  <c r="J449" i="2" s="1"/>
  <c r="I451" i="2"/>
  <c r="J451" i="2" s="1"/>
  <c r="I453" i="2"/>
  <c r="J453" i="2" s="1"/>
  <c r="J455" i="2"/>
  <c r="I457" i="2"/>
  <c r="J457" i="2" s="1"/>
  <c r="J459" i="2"/>
  <c r="I461" i="2"/>
  <c r="J461" i="2" s="1"/>
  <c r="J466" i="2"/>
  <c r="I468" i="2"/>
  <c r="J468" i="2" s="1"/>
  <c r="P430" i="2"/>
  <c r="L430" i="2"/>
  <c r="M430" i="2" s="1"/>
  <c r="J430" i="2"/>
  <c r="O395" i="2"/>
  <c r="P395" i="2" s="1"/>
  <c r="O397" i="2"/>
  <c r="P397" i="2" s="1"/>
  <c r="O399" i="2"/>
  <c r="P399" i="2" s="1"/>
  <c r="O401" i="2"/>
  <c r="P401" i="2" s="1"/>
  <c r="P403" i="2"/>
  <c r="P405" i="2"/>
  <c r="P407" i="2"/>
  <c r="P409" i="2"/>
  <c r="O411" i="2"/>
  <c r="P411" i="2" s="1"/>
  <c r="O413" i="2"/>
  <c r="P413" i="2" s="1"/>
  <c r="O415" i="2"/>
  <c r="P415" i="2" s="1"/>
  <c r="P417" i="2"/>
  <c r="P419" i="2"/>
  <c r="P421" i="2"/>
  <c r="P423" i="2"/>
  <c r="P425" i="2"/>
  <c r="L395" i="2"/>
  <c r="M395" i="2" s="1"/>
  <c r="L397" i="2"/>
  <c r="M397" i="2" s="1"/>
  <c r="L399" i="2"/>
  <c r="M399" i="2" s="1"/>
  <c r="L401" i="2"/>
  <c r="M401" i="2" s="1"/>
  <c r="M403" i="2"/>
  <c r="M405" i="2"/>
  <c r="M407" i="2"/>
  <c r="M409" i="2"/>
  <c r="L411" i="2"/>
  <c r="M411" i="2" s="1"/>
  <c r="L413" i="2"/>
  <c r="M413" i="2" s="1"/>
  <c r="L415" i="2"/>
  <c r="M415" i="2" s="1"/>
  <c r="L417" i="2"/>
  <c r="M417" i="2" s="1"/>
  <c r="L419" i="2"/>
  <c r="M419" i="2" s="1"/>
  <c r="L421" i="2"/>
  <c r="M421" i="2" s="1"/>
  <c r="M423" i="2"/>
  <c r="M425" i="2"/>
  <c r="I395" i="2"/>
  <c r="J395" i="2" s="1"/>
  <c r="I397" i="2"/>
  <c r="J397" i="2" s="1"/>
  <c r="I399" i="2"/>
  <c r="J399" i="2" s="1"/>
  <c r="I401" i="2"/>
  <c r="J401" i="2" s="1"/>
  <c r="J403" i="2"/>
  <c r="J405" i="2"/>
  <c r="J407" i="2"/>
  <c r="J409" i="2"/>
  <c r="I411" i="2"/>
  <c r="J411" i="2" s="1"/>
  <c r="I413" i="2"/>
  <c r="J413" i="2" s="1"/>
  <c r="I415" i="2"/>
  <c r="J415" i="2" s="1"/>
  <c r="J417" i="2"/>
  <c r="J419" i="2"/>
  <c r="J421" i="2"/>
  <c r="J423" i="2"/>
  <c r="J425" i="2"/>
  <c r="O393" i="2"/>
  <c r="P393" i="2" s="1"/>
  <c r="L393" i="2"/>
  <c r="M393" i="2" s="1"/>
  <c r="I393" i="2"/>
  <c r="J393" i="2" s="1"/>
  <c r="O312" i="2"/>
  <c r="P312" i="2" s="1"/>
  <c r="O314" i="2"/>
  <c r="P314" i="2" s="1"/>
  <c r="O316" i="2"/>
  <c r="P316" i="2" s="1"/>
  <c r="O318" i="2"/>
  <c r="P318" i="2" s="1"/>
  <c r="O320" i="2"/>
  <c r="P320" i="2" s="1"/>
  <c r="O322" i="2"/>
  <c r="P322" i="2" s="1"/>
  <c r="O324" i="2"/>
  <c r="P324" i="2" s="1"/>
  <c r="O326" i="2"/>
  <c r="P326" i="2" s="1"/>
  <c r="P328" i="2"/>
  <c r="P330" i="2"/>
  <c r="O332" i="2"/>
  <c r="P332" i="2" s="1"/>
  <c r="O334" i="2"/>
  <c r="P334" i="2" s="1"/>
  <c r="O336" i="2"/>
  <c r="P336" i="2" s="1"/>
  <c r="O338" i="2"/>
  <c r="P338" i="2" s="1"/>
  <c r="O340" i="2"/>
  <c r="P340" i="2" s="1"/>
  <c r="O342" i="2"/>
  <c r="P342" i="2" s="1"/>
  <c r="O344" i="2"/>
  <c r="P344" i="2" s="1"/>
  <c r="O346" i="2"/>
  <c r="P346" i="2" s="1"/>
  <c r="O348" i="2"/>
  <c r="P348" i="2" s="1"/>
  <c r="O350" i="2"/>
  <c r="P350" i="2" s="1"/>
  <c r="O352" i="2"/>
  <c r="P352" i="2" s="1"/>
  <c r="O354" i="2"/>
  <c r="P354" i="2" s="1"/>
  <c r="O356" i="2"/>
  <c r="P356" i="2" s="1"/>
  <c r="O358" i="2"/>
  <c r="P358" i="2" s="1"/>
  <c r="O360" i="2"/>
  <c r="P360" i="2" s="1"/>
  <c r="O362" i="2"/>
  <c r="P362" i="2" s="1"/>
  <c r="O364" i="2"/>
  <c r="P364" i="2" s="1"/>
  <c r="P366" i="2"/>
  <c r="P368" i="2"/>
  <c r="P370" i="2"/>
  <c r="P372" i="2"/>
  <c r="P374" i="2"/>
  <c r="O376" i="2"/>
  <c r="P376" i="2" s="1"/>
  <c r="P378" i="2"/>
  <c r="P380" i="2"/>
  <c r="P382" i="2"/>
  <c r="P384" i="2"/>
  <c r="P386" i="2"/>
  <c r="P388" i="2"/>
  <c r="L312" i="2"/>
  <c r="M312" i="2" s="1"/>
  <c r="L314" i="2"/>
  <c r="M314" i="2" s="1"/>
  <c r="L316" i="2"/>
  <c r="M316" i="2" s="1"/>
  <c r="L318" i="2"/>
  <c r="M318" i="2" s="1"/>
  <c r="L320" i="2"/>
  <c r="M320" i="2" s="1"/>
  <c r="L322" i="2"/>
  <c r="M322" i="2" s="1"/>
  <c r="L324" i="2"/>
  <c r="M324" i="2" s="1"/>
  <c r="L326" i="2"/>
  <c r="M326" i="2" s="1"/>
  <c r="L328" i="2"/>
  <c r="M328" i="2" s="1"/>
  <c r="L330" i="2"/>
  <c r="M330" i="2" s="1"/>
  <c r="L332" i="2"/>
  <c r="M332" i="2" s="1"/>
  <c r="L334" i="2"/>
  <c r="M334" i="2" s="1"/>
  <c r="L336" i="2"/>
  <c r="M336" i="2" s="1"/>
  <c r="L338" i="2"/>
  <c r="M338" i="2" s="1"/>
  <c r="L340" i="2"/>
  <c r="M340" i="2" s="1"/>
  <c r="L342" i="2"/>
  <c r="M342" i="2" s="1"/>
  <c r="L344" i="2"/>
  <c r="M344" i="2" s="1"/>
  <c r="L346" i="2"/>
  <c r="M346" i="2" s="1"/>
  <c r="L348" i="2"/>
  <c r="M348" i="2" s="1"/>
  <c r="L350" i="2"/>
  <c r="M350" i="2" s="1"/>
  <c r="L352" i="2"/>
  <c r="M352" i="2" s="1"/>
  <c r="L354" i="2"/>
  <c r="M354" i="2" s="1"/>
  <c r="L356" i="2"/>
  <c r="M356" i="2" s="1"/>
  <c r="L358" i="2"/>
  <c r="M358" i="2" s="1"/>
  <c r="L360" i="2"/>
  <c r="M360" i="2" s="1"/>
  <c r="L362" i="2"/>
  <c r="M362" i="2" s="1"/>
  <c r="L364" i="2"/>
  <c r="M364" i="2" s="1"/>
  <c r="M366" i="2"/>
  <c r="M368" i="2"/>
  <c r="L370" i="2"/>
  <c r="M370" i="2" s="1"/>
  <c r="L372" i="2"/>
  <c r="M372" i="2" s="1"/>
  <c r="M374" i="2"/>
  <c r="L376" i="2"/>
  <c r="M376" i="2" s="1"/>
  <c r="M378" i="2"/>
  <c r="M380" i="2"/>
  <c r="L382" i="2"/>
  <c r="M382" i="2" s="1"/>
  <c r="M384" i="2"/>
  <c r="L386" i="2"/>
  <c r="M386" i="2" s="1"/>
  <c r="M388" i="2"/>
  <c r="I312" i="2"/>
  <c r="J312" i="2" s="1"/>
  <c r="I314" i="2"/>
  <c r="J314" i="2" s="1"/>
  <c r="I316" i="2"/>
  <c r="J316" i="2" s="1"/>
  <c r="I318" i="2"/>
  <c r="J318" i="2" s="1"/>
  <c r="I320" i="2"/>
  <c r="J320" i="2" s="1"/>
  <c r="I322" i="2"/>
  <c r="J322" i="2" s="1"/>
  <c r="I324" i="2"/>
  <c r="J324" i="2" s="1"/>
  <c r="I326" i="2"/>
  <c r="J326" i="2" s="1"/>
  <c r="J328" i="2"/>
  <c r="J330" i="2"/>
  <c r="I332" i="2"/>
  <c r="J332" i="2" s="1"/>
  <c r="I334" i="2"/>
  <c r="J334" i="2" s="1"/>
  <c r="I336" i="2"/>
  <c r="J336" i="2" s="1"/>
  <c r="I338" i="2"/>
  <c r="J338" i="2" s="1"/>
  <c r="I340" i="2"/>
  <c r="J340" i="2" s="1"/>
  <c r="I342" i="2"/>
  <c r="J342" i="2" s="1"/>
  <c r="I344" i="2"/>
  <c r="J344" i="2" s="1"/>
  <c r="I346" i="2"/>
  <c r="J346" i="2" s="1"/>
  <c r="I348" i="2"/>
  <c r="J348" i="2" s="1"/>
  <c r="I350" i="2"/>
  <c r="J350" i="2" s="1"/>
  <c r="I352" i="2"/>
  <c r="J352" i="2" s="1"/>
  <c r="I354" i="2"/>
  <c r="J354" i="2" s="1"/>
  <c r="I356" i="2"/>
  <c r="J356" i="2" s="1"/>
  <c r="I358" i="2"/>
  <c r="J358" i="2" s="1"/>
  <c r="I360" i="2"/>
  <c r="J360" i="2" s="1"/>
  <c r="I362" i="2"/>
  <c r="J362" i="2" s="1"/>
  <c r="I364" i="2"/>
  <c r="J364" i="2" s="1"/>
  <c r="J366" i="2"/>
  <c r="J368" i="2"/>
  <c r="J370" i="2"/>
  <c r="J372" i="2"/>
  <c r="J374" i="2"/>
  <c r="I376" i="2"/>
  <c r="J376" i="2" s="1"/>
  <c r="J378" i="2"/>
  <c r="J380" i="2"/>
  <c r="J382" i="2"/>
  <c r="J384" i="2"/>
  <c r="J386" i="2"/>
  <c r="J388" i="2"/>
  <c r="P291" i="2"/>
  <c r="P293" i="2"/>
  <c r="P295" i="2"/>
  <c r="P297" i="2"/>
  <c r="P299" i="2"/>
  <c r="O301" i="2"/>
  <c r="P301" i="2" s="1"/>
  <c r="O303" i="2"/>
  <c r="P303" i="2" s="1"/>
  <c r="O305" i="2"/>
  <c r="P305" i="2" s="1"/>
  <c r="O307" i="2"/>
  <c r="P307" i="2" s="1"/>
  <c r="L291" i="2"/>
  <c r="M291" i="2" s="1"/>
  <c r="M293" i="2"/>
  <c r="M295" i="2"/>
  <c r="L297" i="2"/>
  <c r="M297" i="2" s="1"/>
  <c r="M299" i="2"/>
  <c r="L301" i="2"/>
  <c r="M301" i="2" s="1"/>
  <c r="L303" i="2"/>
  <c r="M303" i="2" s="1"/>
  <c r="L305" i="2"/>
  <c r="M305" i="2" s="1"/>
  <c r="L307" i="2"/>
  <c r="M307" i="2" s="1"/>
  <c r="J291" i="2"/>
  <c r="J293" i="2"/>
  <c r="J295" i="2"/>
  <c r="J297" i="2"/>
  <c r="J299" i="2"/>
  <c r="I301" i="2"/>
  <c r="J301" i="2" s="1"/>
  <c r="I303" i="2"/>
  <c r="J303" i="2" s="1"/>
  <c r="I305" i="2"/>
  <c r="J305" i="2" s="1"/>
  <c r="I307" i="2"/>
  <c r="J307" i="2" s="1"/>
  <c r="O268" i="2"/>
  <c r="P268" i="2" s="1"/>
  <c r="O270" i="2"/>
  <c r="P270" i="2" s="1"/>
  <c r="O272" i="2"/>
  <c r="P272" i="2" s="1"/>
  <c r="O274" i="2"/>
  <c r="P274" i="2" s="1"/>
  <c r="O276" i="2"/>
  <c r="P276" i="2" s="1"/>
  <c r="O278" i="2"/>
  <c r="P278" i="2" s="1"/>
  <c r="P280" i="2"/>
  <c r="P282" i="2"/>
  <c r="P284" i="2"/>
  <c r="O286" i="2"/>
  <c r="P286" i="2" s="1"/>
  <c r="L268" i="2"/>
  <c r="M268" i="2" s="1"/>
  <c r="L270" i="2"/>
  <c r="M270" i="2" s="1"/>
  <c r="L272" i="2"/>
  <c r="M272" i="2" s="1"/>
  <c r="L274" i="2"/>
  <c r="M274" i="2" s="1"/>
  <c r="L276" i="2"/>
  <c r="M276" i="2" s="1"/>
  <c r="L278" i="2"/>
  <c r="M278" i="2" s="1"/>
  <c r="L280" i="2"/>
  <c r="M280" i="2" s="1"/>
  <c r="M282" i="2"/>
  <c r="M284" i="2"/>
  <c r="L286" i="2"/>
  <c r="M286" i="2" s="1"/>
  <c r="I268" i="2"/>
  <c r="J268" i="2" s="1"/>
  <c r="I270" i="2"/>
  <c r="J270" i="2" s="1"/>
  <c r="I272" i="2"/>
  <c r="J272" i="2" s="1"/>
  <c r="I274" i="2"/>
  <c r="J274" i="2" s="1"/>
  <c r="I276" i="2"/>
  <c r="J276" i="2" s="1"/>
  <c r="I278" i="2"/>
  <c r="J278" i="2" s="1"/>
  <c r="J280" i="2"/>
  <c r="J282" i="2"/>
  <c r="J284" i="2"/>
  <c r="I286" i="2"/>
  <c r="J286" i="2" s="1"/>
  <c r="P179" i="2"/>
  <c r="P181" i="2"/>
  <c r="P183" i="2"/>
  <c r="P185" i="2"/>
  <c r="P187" i="2"/>
  <c r="P189" i="2"/>
  <c r="P191" i="2"/>
  <c r="P193" i="2"/>
  <c r="O195" i="2"/>
  <c r="P195" i="2" s="1"/>
  <c r="O197" i="2"/>
  <c r="P197" i="2" s="1"/>
  <c r="O199" i="2"/>
  <c r="P199" i="2" s="1"/>
  <c r="O201" i="2"/>
  <c r="P201" i="2" s="1"/>
  <c r="O203" i="2"/>
  <c r="P203" i="2" s="1"/>
  <c r="P205" i="2"/>
  <c r="P207" i="2"/>
  <c r="P209" i="2"/>
  <c r="P211" i="2"/>
  <c r="P213" i="2"/>
  <c r="P215" i="2"/>
  <c r="P217" i="2"/>
  <c r="P219" i="2"/>
  <c r="P221" i="2"/>
  <c r="P223" i="2"/>
  <c r="O225" i="2"/>
  <c r="P225" i="2" s="1"/>
  <c r="O227" i="2"/>
  <c r="P227" i="2" s="1"/>
  <c r="O229" i="2"/>
  <c r="P229" i="2" s="1"/>
  <c r="O231" i="2"/>
  <c r="P231" i="2" s="1"/>
  <c r="O233" i="2"/>
  <c r="P233" i="2" s="1"/>
  <c r="O235" i="2"/>
  <c r="P235" i="2" s="1"/>
  <c r="O237" i="2"/>
  <c r="P237" i="2" s="1"/>
  <c r="O239" i="2"/>
  <c r="P239" i="2" s="1"/>
  <c r="P241" i="2"/>
  <c r="P243" i="2"/>
  <c r="P245" i="2"/>
  <c r="P247" i="2"/>
  <c r="P249" i="2"/>
  <c r="P251" i="2"/>
  <c r="P253" i="2"/>
  <c r="P255" i="2"/>
  <c r="P257" i="2"/>
  <c r="P259" i="2"/>
  <c r="O261" i="2"/>
  <c r="P261" i="2" s="1"/>
  <c r="P263" i="2"/>
  <c r="L179" i="2"/>
  <c r="M179" i="2" s="1"/>
  <c r="L181" i="2"/>
  <c r="M181" i="2" s="1"/>
  <c r="M183" i="2"/>
  <c r="M185" i="2"/>
  <c r="L187" i="2"/>
  <c r="M187" i="2" s="1"/>
  <c r="L189" i="2"/>
  <c r="M189" i="2" s="1"/>
  <c r="L191" i="2"/>
  <c r="M191" i="2" s="1"/>
  <c r="L193" i="2"/>
  <c r="M193" i="2" s="1"/>
  <c r="L195" i="2"/>
  <c r="M195" i="2" s="1"/>
  <c r="L197" i="2"/>
  <c r="M197" i="2" s="1"/>
  <c r="L199" i="2"/>
  <c r="M199" i="2" s="1"/>
  <c r="L201" i="2"/>
  <c r="M201" i="2" s="1"/>
  <c r="L203" i="2"/>
  <c r="M203" i="2" s="1"/>
  <c r="L205" i="2"/>
  <c r="M205" i="2" s="1"/>
  <c r="L207" i="2"/>
  <c r="M207" i="2" s="1"/>
  <c r="L209" i="2"/>
  <c r="M209" i="2" s="1"/>
  <c r="L211" i="2"/>
  <c r="M211" i="2" s="1"/>
  <c r="L213" i="2"/>
  <c r="M213" i="2" s="1"/>
  <c r="L215" i="2"/>
  <c r="M215" i="2" s="1"/>
  <c r="M217" i="2"/>
  <c r="M219" i="2"/>
  <c r="M221" i="2"/>
  <c r="L223" i="2"/>
  <c r="M223" i="2" s="1"/>
  <c r="L225" i="2"/>
  <c r="M225" i="2" s="1"/>
  <c r="L227" i="2"/>
  <c r="M227" i="2" s="1"/>
  <c r="L229" i="2"/>
  <c r="M229" i="2" s="1"/>
  <c r="L231" i="2"/>
  <c r="M231" i="2" s="1"/>
  <c r="L233" i="2"/>
  <c r="M233" i="2" s="1"/>
  <c r="L235" i="2"/>
  <c r="M235" i="2" s="1"/>
  <c r="L237" i="2"/>
  <c r="M237" i="2" s="1"/>
  <c r="L239" i="2"/>
  <c r="M239" i="2" s="1"/>
  <c r="L241" i="2"/>
  <c r="M241" i="2" s="1"/>
  <c r="L243" i="2"/>
  <c r="M243" i="2" s="1"/>
  <c r="L245" i="2"/>
  <c r="M245" i="2" s="1"/>
  <c r="L247" i="2"/>
  <c r="M247" i="2" s="1"/>
  <c r="M249" i="2"/>
  <c r="L251" i="2"/>
  <c r="M251" i="2" s="1"/>
  <c r="L253" i="2"/>
  <c r="M253" i="2" s="1"/>
  <c r="L255" i="2"/>
  <c r="M255" i="2" s="1"/>
  <c r="M257" i="2"/>
  <c r="L259" i="2"/>
  <c r="M259" i="2" s="1"/>
  <c r="L261" i="2"/>
  <c r="M261" i="2" s="1"/>
  <c r="L263" i="2"/>
  <c r="M263" i="2" s="1"/>
  <c r="J179" i="2"/>
  <c r="J181" i="2"/>
  <c r="J183" i="2"/>
  <c r="J185" i="2"/>
  <c r="J187" i="2"/>
  <c r="J189" i="2"/>
  <c r="J191" i="2"/>
  <c r="J193" i="2"/>
  <c r="I195" i="2"/>
  <c r="J195" i="2" s="1"/>
  <c r="I197" i="2"/>
  <c r="J197" i="2" s="1"/>
  <c r="I199" i="2"/>
  <c r="J199" i="2" s="1"/>
  <c r="I201" i="2"/>
  <c r="J201" i="2" s="1"/>
  <c r="I203" i="2"/>
  <c r="J203" i="2" s="1"/>
  <c r="J205" i="2"/>
  <c r="J207" i="2"/>
  <c r="J209" i="2"/>
  <c r="J211" i="2"/>
  <c r="J213" i="2"/>
  <c r="J215" i="2"/>
  <c r="J217" i="2"/>
  <c r="J219" i="2"/>
  <c r="J221" i="2"/>
  <c r="J223" i="2"/>
  <c r="I225" i="2"/>
  <c r="J225" i="2" s="1"/>
  <c r="I227" i="2"/>
  <c r="J227" i="2" s="1"/>
  <c r="I229" i="2"/>
  <c r="J229" i="2" s="1"/>
  <c r="I231" i="2"/>
  <c r="J231" i="2" s="1"/>
  <c r="I233" i="2"/>
  <c r="J233" i="2" s="1"/>
  <c r="I235" i="2"/>
  <c r="J235" i="2" s="1"/>
  <c r="I237" i="2"/>
  <c r="J237" i="2" s="1"/>
  <c r="I239" i="2"/>
  <c r="J239" i="2" s="1"/>
  <c r="J241" i="2"/>
  <c r="J243" i="2"/>
  <c r="J245" i="2"/>
  <c r="J247" i="2"/>
  <c r="J249" i="2"/>
  <c r="J251" i="2"/>
  <c r="J253" i="2"/>
  <c r="J255" i="2"/>
  <c r="J257" i="2"/>
  <c r="J259" i="2"/>
  <c r="I261" i="2"/>
  <c r="J261" i="2" s="1"/>
  <c r="J263" i="2"/>
  <c r="I168" i="2"/>
  <c r="J168" i="2" s="1"/>
  <c r="J170" i="2"/>
  <c r="J172" i="2"/>
  <c r="J174" i="2"/>
  <c r="O168" i="2"/>
  <c r="P168" i="2" s="1"/>
  <c r="P170" i="2"/>
  <c r="P172" i="2"/>
  <c r="P174" i="2"/>
  <c r="L168" i="2"/>
  <c r="M168" i="2" s="1"/>
  <c r="L170" i="2"/>
  <c r="M170" i="2" s="1"/>
  <c r="L172" i="2"/>
  <c r="M172" i="2" s="1"/>
  <c r="M174" i="2"/>
  <c r="O147" i="2"/>
  <c r="P147" i="2" s="1"/>
  <c r="O149" i="2"/>
  <c r="P149" i="2" s="1"/>
  <c r="O151" i="2"/>
  <c r="P151" i="2" s="1"/>
  <c r="O153" i="2"/>
  <c r="P153" i="2" s="1"/>
  <c r="O155" i="2"/>
  <c r="P155" i="2" s="1"/>
  <c r="O157" i="2"/>
  <c r="P157" i="2" s="1"/>
  <c r="O159" i="2"/>
  <c r="P159" i="2" s="1"/>
  <c r="O161" i="2"/>
  <c r="P161" i="2" s="1"/>
  <c r="O163" i="2"/>
  <c r="P163" i="2" s="1"/>
  <c r="L147" i="2"/>
  <c r="M147" i="2" s="1"/>
  <c r="L149" i="2"/>
  <c r="M149" i="2" s="1"/>
  <c r="L151" i="2"/>
  <c r="M151" i="2" s="1"/>
  <c r="L153" i="2"/>
  <c r="M153" i="2" s="1"/>
  <c r="L155" i="2"/>
  <c r="M155" i="2" s="1"/>
  <c r="L157" i="2"/>
  <c r="M157" i="2" s="1"/>
  <c r="L159" i="2"/>
  <c r="M159" i="2" s="1"/>
  <c r="L161" i="2"/>
  <c r="M161" i="2" s="1"/>
  <c r="L163" i="2"/>
  <c r="M163" i="2" s="1"/>
  <c r="I147" i="2"/>
  <c r="J147" i="2" s="1"/>
  <c r="I149" i="2"/>
  <c r="J149" i="2" s="1"/>
  <c r="I151" i="2"/>
  <c r="J151" i="2" s="1"/>
  <c r="I153" i="2"/>
  <c r="J153" i="2" s="1"/>
  <c r="I155" i="2"/>
  <c r="J155" i="2" s="1"/>
  <c r="I157" i="2"/>
  <c r="J157" i="2" s="1"/>
  <c r="I159" i="2"/>
  <c r="J159" i="2" s="1"/>
  <c r="I161" i="2"/>
  <c r="J161" i="2" s="1"/>
  <c r="I163" i="2"/>
  <c r="J163" i="2" s="1"/>
  <c r="I112" i="2"/>
  <c r="J112" i="2" s="1"/>
  <c r="L112" i="2"/>
  <c r="M112" i="2" s="1"/>
  <c r="O112" i="2"/>
  <c r="P112" i="2" s="1"/>
  <c r="I114" i="2"/>
  <c r="J114" i="2" s="1"/>
  <c r="L114" i="2"/>
  <c r="M114" i="2" s="1"/>
  <c r="O114" i="2"/>
  <c r="P114" i="2" s="1"/>
  <c r="I116" i="2"/>
  <c r="J116" i="2" s="1"/>
  <c r="L116" i="2"/>
  <c r="M116" i="2" s="1"/>
  <c r="O116" i="2"/>
  <c r="P116" i="2" s="1"/>
  <c r="I118" i="2"/>
  <c r="J118" i="2" s="1"/>
  <c r="L118" i="2"/>
  <c r="M118" i="2" s="1"/>
  <c r="O118" i="2"/>
  <c r="P118" i="2" s="1"/>
  <c r="I120" i="2"/>
  <c r="J120" i="2" s="1"/>
  <c r="L120" i="2"/>
  <c r="M120" i="2" s="1"/>
  <c r="O120" i="2"/>
  <c r="P120" i="2" s="1"/>
  <c r="I122" i="2"/>
  <c r="J122" i="2" s="1"/>
  <c r="L122" i="2"/>
  <c r="M122" i="2" s="1"/>
  <c r="O122" i="2"/>
  <c r="P122" i="2" s="1"/>
  <c r="I124" i="2"/>
  <c r="J124" i="2" s="1"/>
  <c r="L124" i="2"/>
  <c r="M124" i="2" s="1"/>
  <c r="O124" i="2"/>
  <c r="P124" i="2" s="1"/>
  <c r="I126" i="2"/>
  <c r="J126" i="2" s="1"/>
  <c r="L126" i="2"/>
  <c r="M126" i="2" s="1"/>
  <c r="O126" i="2"/>
  <c r="P126" i="2" s="1"/>
  <c r="I128" i="2"/>
  <c r="J128" i="2" s="1"/>
  <c r="L128" i="2"/>
  <c r="M128" i="2" s="1"/>
  <c r="O128" i="2"/>
  <c r="P128" i="2" s="1"/>
  <c r="I130" i="2"/>
  <c r="J130" i="2" s="1"/>
  <c r="L130" i="2"/>
  <c r="M130" i="2" s="1"/>
  <c r="O130" i="2"/>
  <c r="P130" i="2" s="1"/>
  <c r="I132" i="2"/>
  <c r="J132" i="2" s="1"/>
  <c r="L132" i="2"/>
  <c r="M132" i="2" s="1"/>
  <c r="O132" i="2"/>
  <c r="P132" i="2" s="1"/>
  <c r="I134" i="2"/>
  <c r="J134" i="2" s="1"/>
  <c r="L134" i="2"/>
  <c r="M134" i="2" s="1"/>
  <c r="O134" i="2"/>
  <c r="P134" i="2" s="1"/>
  <c r="I136" i="2"/>
  <c r="J136" i="2" s="1"/>
  <c r="L136" i="2"/>
  <c r="M136" i="2" s="1"/>
  <c r="O136" i="2"/>
  <c r="P136" i="2" s="1"/>
  <c r="I138" i="2"/>
  <c r="J138" i="2" s="1"/>
  <c r="L138" i="2"/>
  <c r="M138" i="2" s="1"/>
  <c r="O138" i="2"/>
  <c r="P138" i="2" s="1"/>
  <c r="I140" i="2"/>
  <c r="J140" i="2" s="1"/>
  <c r="L140" i="2"/>
  <c r="M140" i="2" s="1"/>
  <c r="O140" i="2"/>
  <c r="P140" i="2" s="1"/>
  <c r="I142" i="2"/>
  <c r="J142" i="2" s="1"/>
  <c r="L142" i="2"/>
  <c r="M142" i="2" s="1"/>
  <c r="O142" i="2"/>
  <c r="P142" i="2" s="1"/>
  <c r="O110" i="2"/>
  <c r="P110" i="2" s="1"/>
  <c r="L110" i="2"/>
  <c r="M110" i="2" s="1"/>
  <c r="I110" i="2"/>
  <c r="J110" i="2" s="1"/>
  <c r="I89" i="2"/>
  <c r="J89" i="2" s="1"/>
  <c r="L89" i="2"/>
  <c r="M89" i="2" s="1"/>
  <c r="O89" i="2"/>
  <c r="P89" i="2" s="1"/>
  <c r="I91" i="2"/>
  <c r="J91" i="2" s="1"/>
  <c r="L91" i="2"/>
  <c r="M91" i="2" s="1"/>
  <c r="O91" i="2"/>
  <c r="P91" i="2" s="1"/>
  <c r="I93" i="2"/>
  <c r="J93" i="2" s="1"/>
  <c r="L93" i="2"/>
  <c r="M93" i="2" s="1"/>
  <c r="O93" i="2"/>
  <c r="P93" i="2" s="1"/>
  <c r="I95" i="2"/>
  <c r="J95" i="2" s="1"/>
  <c r="L95" i="2"/>
  <c r="M95" i="2" s="1"/>
  <c r="O95" i="2"/>
  <c r="P95" i="2" s="1"/>
  <c r="I97" i="2"/>
  <c r="J97" i="2" s="1"/>
  <c r="L97" i="2"/>
  <c r="M97" i="2" s="1"/>
  <c r="O97" i="2"/>
  <c r="P97" i="2" s="1"/>
  <c r="I99" i="2"/>
  <c r="J99" i="2" s="1"/>
  <c r="L99" i="2"/>
  <c r="M99" i="2" s="1"/>
  <c r="O99" i="2"/>
  <c r="P99" i="2" s="1"/>
  <c r="J101" i="2"/>
  <c r="L101" i="2"/>
  <c r="M101" i="2" s="1"/>
  <c r="P101" i="2"/>
  <c r="J103" i="2"/>
  <c r="M103" i="2"/>
  <c r="P103" i="2"/>
  <c r="I105" i="2"/>
  <c r="J105" i="2" s="1"/>
  <c r="L105" i="2"/>
  <c r="M105" i="2" s="1"/>
  <c r="O105" i="2"/>
  <c r="P105" i="2" s="1"/>
  <c r="I87" i="2"/>
  <c r="J87" i="2" s="1"/>
  <c r="O87" i="2"/>
  <c r="P87" i="2" s="1"/>
  <c r="L87" i="2"/>
  <c r="M87" i="2" s="1"/>
  <c r="O62" i="2"/>
  <c r="P62" i="2" s="1"/>
  <c r="O64" i="2"/>
  <c r="P64" i="2" s="1"/>
  <c r="O66" i="2"/>
  <c r="P66" i="2" s="1"/>
  <c r="O68" i="2"/>
  <c r="P68" i="2" s="1"/>
  <c r="O70" i="2"/>
  <c r="P70" i="2" s="1"/>
  <c r="O72" i="2"/>
  <c r="P72" i="2" s="1"/>
  <c r="O74" i="2"/>
  <c r="P74" i="2" s="1"/>
  <c r="O76" i="2"/>
  <c r="P76" i="2" s="1"/>
  <c r="O78" i="2"/>
  <c r="P78" i="2" s="1"/>
  <c r="O80" i="2"/>
  <c r="P80" i="2" s="1"/>
  <c r="O82" i="2"/>
  <c r="P82" i="2" s="1"/>
  <c r="L62" i="2"/>
  <c r="M62" i="2" s="1"/>
  <c r="L64" i="2"/>
  <c r="M64" i="2" s="1"/>
  <c r="L66" i="2"/>
  <c r="M66" i="2" s="1"/>
  <c r="L68" i="2"/>
  <c r="M68" i="2" s="1"/>
  <c r="L70" i="2"/>
  <c r="M70" i="2" s="1"/>
  <c r="L72" i="2"/>
  <c r="M72" i="2" s="1"/>
  <c r="L74" i="2"/>
  <c r="M74" i="2" s="1"/>
  <c r="L76" i="2"/>
  <c r="M76" i="2" s="1"/>
  <c r="L78" i="2"/>
  <c r="M78" i="2" s="1"/>
  <c r="L80" i="2"/>
  <c r="M80" i="2" s="1"/>
  <c r="L82" i="2"/>
  <c r="M82" i="2" s="1"/>
  <c r="I62" i="2"/>
  <c r="J62" i="2" s="1"/>
  <c r="I64" i="2"/>
  <c r="J64" i="2" s="1"/>
  <c r="I66" i="2"/>
  <c r="J66" i="2" s="1"/>
  <c r="I68" i="2"/>
  <c r="J68" i="2" s="1"/>
  <c r="I70" i="2"/>
  <c r="J70" i="2" s="1"/>
  <c r="I72" i="2"/>
  <c r="J72" i="2" s="1"/>
  <c r="I74" i="2"/>
  <c r="J74" i="2" s="1"/>
  <c r="I76" i="2"/>
  <c r="J76" i="2" s="1"/>
  <c r="I78" i="2"/>
  <c r="J78" i="2" s="1"/>
  <c r="I80" i="2"/>
  <c r="J80" i="2" s="1"/>
  <c r="I82" i="2"/>
  <c r="J82" i="2" s="1"/>
  <c r="O60" i="2"/>
  <c r="P60" i="2" s="1"/>
  <c r="L60" i="2"/>
  <c r="M60" i="2" s="1"/>
  <c r="I60" i="2"/>
  <c r="J60" i="2" s="1"/>
  <c r="O13" i="2"/>
  <c r="P13" i="2" s="1"/>
  <c r="O15" i="2"/>
  <c r="P15" i="2" s="1"/>
  <c r="O17" i="2"/>
  <c r="P17" i="2" s="1"/>
  <c r="O19" i="2"/>
  <c r="P19" i="2" s="1"/>
  <c r="O21" i="2"/>
  <c r="P21" i="2" s="1"/>
  <c r="O23" i="2"/>
  <c r="P23" i="2" s="1"/>
  <c r="O25" i="2"/>
  <c r="P25" i="2" s="1"/>
  <c r="O27" i="2"/>
  <c r="P27" i="2" s="1"/>
  <c r="O29" i="2"/>
  <c r="P29" i="2" s="1"/>
  <c r="O31" i="2"/>
  <c r="P31" i="2" s="1"/>
  <c r="O33" i="2"/>
  <c r="P33" i="2" s="1"/>
  <c r="O35" i="2"/>
  <c r="P35" i="2" s="1"/>
  <c r="O37" i="2"/>
  <c r="P37" i="2" s="1"/>
  <c r="O39" i="2"/>
  <c r="P39" i="2" s="1"/>
  <c r="O41" i="2"/>
  <c r="P41" i="2" s="1"/>
  <c r="O43" i="2"/>
  <c r="P43" i="2" s="1"/>
  <c r="O45" i="2"/>
  <c r="P45" i="2" s="1"/>
  <c r="P47" i="2"/>
  <c r="P49" i="2"/>
  <c r="O51" i="2"/>
  <c r="P51" i="2" s="1"/>
  <c r="P53" i="2"/>
  <c r="P55" i="2"/>
  <c r="O11" i="2"/>
  <c r="P11" i="2" s="1"/>
  <c r="I13" i="2"/>
  <c r="J13" i="2" s="1"/>
  <c r="I15" i="2"/>
  <c r="J15" i="2" s="1"/>
  <c r="I17" i="2"/>
  <c r="J17" i="2" s="1"/>
  <c r="I19" i="2"/>
  <c r="J19" i="2" s="1"/>
  <c r="I21" i="2"/>
  <c r="J21" i="2" s="1"/>
  <c r="I23" i="2"/>
  <c r="J23" i="2" s="1"/>
  <c r="I25" i="2"/>
  <c r="J25" i="2" s="1"/>
  <c r="I27" i="2"/>
  <c r="J27" i="2" s="1"/>
  <c r="I29" i="2"/>
  <c r="J29" i="2" s="1"/>
  <c r="I31" i="2"/>
  <c r="J31" i="2" s="1"/>
  <c r="I33" i="2"/>
  <c r="J33" i="2" s="1"/>
  <c r="I35" i="2"/>
  <c r="J35" i="2" s="1"/>
  <c r="I37" i="2"/>
  <c r="J37" i="2" s="1"/>
  <c r="I39" i="2"/>
  <c r="J39" i="2" s="1"/>
  <c r="I41" i="2"/>
  <c r="J41" i="2" s="1"/>
  <c r="I43" i="2"/>
  <c r="J43" i="2" s="1"/>
  <c r="I45" i="2"/>
  <c r="J45" i="2" s="1"/>
  <c r="J47" i="2"/>
  <c r="J49" i="2"/>
  <c r="I51" i="2"/>
  <c r="J51" i="2" s="1"/>
  <c r="J53" i="2"/>
  <c r="J55" i="2"/>
  <c r="I11" i="2"/>
  <c r="J11" i="2" s="1"/>
  <c r="L13" i="2"/>
  <c r="M13" i="2" s="1"/>
  <c r="L15" i="2"/>
  <c r="M15" i="2" s="1"/>
  <c r="L17" i="2"/>
  <c r="M17" i="2" s="1"/>
  <c r="L19" i="2"/>
  <c r="M19" i="2" s="1"/>
  <c r="L21" i="2"/>
  <c r="M21" i="2" s="1"/>
  <c r="L23" i="2"/>
  <c r="M23" i="2" s="1"/>
  <c r="L25" i="2"/>
  <c r="M25" i="2" s="1"/>
  <c r="L27" i="2"/>
  <c r="M27" i="2" s="1"/>
  <c r="L29" i="2"/>
  <c r="M29" i="2" s="1"/>
  <c r="L31" i="2"/>
  <c r="M31" i="2" s="1"/>
  <c r="L33" i="2"/>
  <c r="M33" i="2" s="1"/>
  <c r="L35" i="2"/>
  <c r="M35" i="2" s="1"/>
  <c r="L37" i="2"/>
  <c r="M37" i="2" s="1"/>
  <c r="L39" i="2"/>
  <c r="M39" i="2" s="1"/>
  <c r="L41" i="2"/>
  <c r="M41" i="2" s="1"/>
  <c r="L43" i="2"/>
  <c r="M43" i="2" s="1"/>
  <c r="L45" i="2"/>
  <c r="M45" i="2" s="1"/>
  <c r="L47" i="2"/>
  <c r="M47" i="2" s="1"/>
  <c r="M49" i="2"/>
  <c r="L51" i="2"/>
  <c r="M51" i="2" s="1"/>
  <c r="L53" i="2"/>
  <c r="M53" i="2" s="1"/>
  <c r="L55" i="2"/>
  <c r="M55" i="2" s="1"/>
  <c r="L11" i="2"/>
  <c r="M11" i="2" s="1"/>
  <c r="P390" i="2" l="1"/>
  <c r="P482" i="2" s="1"/>
  <c r="M390" i="2"/>
  <c r="M482" i="2" s="1"/>
  <c r="J463" i="2"/>
  <c r="J485" i="2" s="1"/>
  <c r="J390" i="2"/>
  <c r="J482" i="2" s="1"/>
  <c r="J107" i="2"/>
  <c r="J475" i="2" s="1"/>
  <c r="P470" i="2"/>
  <c r="P486" i="2" s="1"/>
  <c r="J57" i="2"/>
  <c r="J473" i="2" s="1"/>
  <c r="P427" i="2"/>
  <c r="P483" i="2" s="1"/>
  <c r="M442" i="2"/>
  <c r="M484" i="2" s="1"/>
  <c r="P463" i="2"/>
  <c r="P84" i="2"/>
  <c r="P474" i="2" s="1"/>
  <c r="P442" i="2"/>
  <c r="P484" i="2" s="1"/>
  <c r="J470" i="2"/>
  <c r="P176" i="2"/>
  <c r="J165" i="2"/>
  <c r="J477" i="2" s="1"/>
  <c r="M265" i="2"/>
  <c r="M479" i="2" s="1"/>
  <c r="P107" i="2"/>
  <c r="P475" i="2" s="1"/>
  <c r="P265" i="2"/>
  <c r="P479" i="2" s="1"/>
  <c r="M176" i="2"/>
  <c r="M478" i="2" s="1"/>
  <c r="M470" i="2"/>
  <c r="M486" i="2" s="1"/>
  <c r="P309" i="2"/>
  <c r="P481" i="2" s="1"/>
  <c r="P144" i="2"/>
  <c r="P476" i="2" s="1"/>
  <c r="P165" i="2"/>
  <c r="P477" i="2" s="1"/>
  <c r="P288" i="2"/>
  <c r="P480" i="2" s="1"/>
  <c r="P57" i="2"/>
  <c r="P473" i="2" s="1"/>
  <c r="J144" i="2"/>
  <c r="J476" i="2" s="1"/>
  <c r="M107" i="2"/>
  <c r="M475" i="2" s="1"/>
  <c r="J309" i="2"/>
  <c r="J481" i="2" s="1"/>
  <c r="J427" i="2"/>
  <c r="M144" i="2"/>
  <c r="M476" i="2" s="1"/>
  <c r="M165" i="2"/>
  <c r="M477" i="2" s="1"/>
  <c r="M288" i="2"/>
  <c r="M480" i="2" s="1"/>
  <c r="J84" i="2"/>
  <c r="J474" i="2" s="1"/>
  <c r="J176" i="2"/>
  <c r="J478" i="2" s="1"/>
  <c r="J288" i="2"/>
  <c r="J480" i="2" s="1"/>
  <c r="M57" i="2"/>
  <c r="M473" i="2" s="1"/>
  <c r="M427" i="2"/>
  <c r="M483" i="2" s="1"/>
  <c r="J265" i="2"/>
  <c r="J479" i="2" s="1"/>
  <c r="J442" i="2"/>
  <c r="M84" i="2"/>
  <c r="M474" i="2" s="1"/>
  <c r="M309" i="2"/>
  <c r="M481" i="2" s="1"/>
  <c r="M463" i="2"/>
  <c r="M485" i="2" s="1"/>
  <c r="M487" i="2" l="1"/>
  <c r="M488" i="2" s="1"/>
  <c r="P485" i="2"/>
  <c r="J483" i="2"/>
  <c r="J484" i="2"/>
  <c r="J486" i="2"/>
  <c r="P478" i="2"/>
  <c r="P487" i="2" s="1"/>
  <c r="G174" i="2"/>
  <c r="G170" i="2"/>
  <c r="G172" i="2"/>
  <c r="G468" i="2"/>
  <c r="G466" i="2"/>
  <c r="G447" i="2"/>
  <c r="G449" i="2"/>
  <c r="G451" i="2"/>
  <c r="G453" i="2"/>
  <c r="G455" i="2"/>
  <c r="G457" i="2"/>
  <c r="G459" i="2"/>
  <c r="G461" i="2"/>
  <c r="G432" i="2"/>
  <c r="G434" i="2"/>
  <c r="G436" i="2"/>
  <c r="G438" i="2"/>
  <c r="G440" i="2"/>
  <c r="G445" i="2"/>
  <c r="G430" i="2"/>
  <c r="G395" i="2"/>
  <c r="G397" i="2"/>
  <c r="G399" i="2"/>
  <c r="G401" i="2"/>
  <c r="G403" i="2"/>
  <c r="G405" i="2"/>
  <c r="G407" i="2"/>
  <c r="G409" i="2"/>
  <c r="G411" i="2"/>
  <c r="G413" i="2"/>
  <c r="G415" i="2"/>
  <c r="G417" i="2"/>
  <c r="G419" i="2"/>
  <c r="G421" i="2"/>
  <c r="G423" i="2"/>
  <c r="G425" i="2"/>
  <c r="G393" i="2"/>
  <c r="G314" i="2"/>
  <c r="G316" i="2"/>
  <c r="G318" i="2"/>
  <c r="G320" i="2"/>
  <c r="G322" i="2"/>
  <c r="G324" i="2"/>
  <c r="G326" i="2"/>
  <c r="G328" i="2"/>
  <c r="G330" i="2"/>
  <c r="G332" i="2"/>
  <c r="G334" i="2"/>
  <c r="G336" i="2"/>
  <c r="G338" i="2"/>
  <c r="G340" i="2"/>
  <c r="G342" i="2"/>
  <c r="G344" i="2"/>
  <c r="G346" i="2"/>
  <c r="G348" i="2"/>
  <c r="G350" i="2"/>
  <c r="G352" i="2"/>
  <c r="G354" i="2"/>
  <c r="G356" i="2"/>
  <c r="G358" i="2"/>
  <c r="G360" i="2"/>
  <c r="G362" i="2"/>
  <c r="G364" i="2"/>
  <c r="G366" i="2"/>
  <c r="G368" i="2"/>
  <c r="G370" i="2"/>
  <c r="G372" i="2"/>
  <c r="G374" i="2"/>
  <c r="G376" i="2"/>
  <c r="G378" i="2"/>
  <c r="G380" i="2"/>
  <c r="G382" i="2"/>
  <c r="G384" i="2"/>
  <c r="G386" i="2"/>
  <c r="G388" i="2"/>
  <c r="G312" i="2"/>
  <c r="G293" i="2"/>
  <c r="G295" i="2"/>
  <c r="G297" i="2"/>
  <c r="G299" i="2"/>
  <c r="G301" i="2"/>
  <c r="G303" i="2"/>
  <c r="G305" i="2"/>
  <c r="G307" i="2"/>
  <c r="G291" i="2"/>
  <c r="G270" i="2"/>
  <c r="G272" i="2"/>
  <c r="G274" i="2"/>
  <c r="G276" i="2"/>
  <c r="G278" i="2"/>
  <c r="G280" i="2"/>
  <c r="G282" i="2"/>
  <c r="G284" i="2"/>
  <c r="G286" i="2"/>
  <c r="G268" i="2"/>
  <c r="G181" i="2"/>
  <c r="G183" i="2"/>
  <c r="G185" i="2"/>
  <c r="G187" i="2"/>
  <c r="G189" i="2"/>
  <c r="G191" i="2"/>
  <c r="G193" i="2"/>
  <c r="G195" i="2"/>
  <c r="G197" i="2"/>
  <c r="G199" i="2"/>
  <c r="G201" i="2"/>
  <c r="G203" i="2"/>
  <c r="G205" i="2"/>
  <c r="G207" i="2"/>
  <c r="G209" i="2"/>
  <c r="G211" i="2"/>
  <c r="G213" i="2"/>
  <c r="G215" i="2"/>
  <c r="G217" i="2"/>
  <c r="G219" i="2"/>
  <c r="G221" i="2"/>
  <c r="G223" i="2"/>
  <c r="G225" i="2"/>
  <c r="G227" i="2"/>
  <c r="G229" i="2"/>
  <c r="G231" i="2"/>
  <c r="G233" i="2"/>
  <c r="G235" i="2"/>
  <c r="G237" i="2"/>
  <c r="G239" i="2"/>
  <c r="G241" i="2"/>
  <c r="G243" i="2"/>
  <c r="G245" i="2"/>
  <c r="G247" i="2"/>
  <c r="G249" i="2"/>
  <c r="G251" i="2"/>
  <c r="G253" i="2"/>
  <c r="G255" i="2"/>
  <c r="G257" i="2"/>
  <c r="G259" i="2"/>
  <c r="G261" i="2"/>
  <c r="G263" i="2"/>
  <c r="G179" i="2"/>
  <c r="G168" i="2"/>
  <c r="G149" i="2"/>
  <c r="G151" i="2"/>
  <c r="G153" i="2"/>
  <c r="G155" i="2"/>
  <c r="G157" i="2"/>
  <c r="G159" i="2"/>
  <c r="G161" i="2"/>
  <c r="G163" i="2"/>
  <c r="G147" i="2"/>
  <c r="G112" i="2"/>
  <c r="G114" i="2"/>
  <c r="G116" i="2"/>
  <c r="G118" i="2"/>
  <c r="G120" i="2"/>
  <c r="G122" i="2"/>
  <c r="G124" i="2"/>
  <c r="G126" i="2"/>
  <c r="G128" i="2"/>
  <c r="G130" i="2"/>
  <c r="G132" i="2"/>
  <c r="G134" i="2"/>
  <c r="G136" i="2"/>
  <c r="G138" i="2"/>
  <c r="G140" i="2"/>
  <c r="G142" i="2"/>
  <c r="G110" i="2"/>
  <c r="G89" i="2"/>
  <c r="G91" i="2"/>
  <c r="G93" i="2"/>
  <c r="G95" i="2"/>
  <c r="G97" i="2"/>
  <c r="G99" i="2"/>
  <c r="G101" i="2"/>
  <c r="G103" i="2"/>
  <c r="G105" i="2"/>
  <c r="G87" i="2"/>
  <c r="G62" i="2"/>
  <c r="G64" i="2"/>
  <c r="G66" i="2"/>
  <c r="G68" i="2"/>
  <c r="G70" i="2"/>
  <c r="G72" i="2"/>
  <c r="G74" i="2"/>
  <c r="G76" i="2"/>
  <c r="G78" i="2"/>
  <c r="G80" i="2"/>
  <c r="G82" i="2"/>
  <c r="G60" i="2"/>
  <c r="G13" i="2"/>
  <c r="G15" i="2"/>
  <c r="G17" i="2"/>
  <c r="G19" i="2"/>
  <c r="G21" i="2"/>
  <c r="G23" i="2"/>
  <c r="G25" i="2"/>
  <c r="G27" i="2"/>
  <c r="G29" i="2"/>
  <c r="G31" i="2"/>
  <c r="G33" i="2"/>
  <c r="G35" i="2"/>
  <c r="G37" i="2"/>
  <c r="G39" i="2"/>
  <c r="G41" i="2"/>
  <c r="G43" i="2"/>
  <c r="G45" i="2"/>
  <c r="G47" i="2"/>
  <c r="G49" i="2"/>
  <c r="G51" i="2"/>
  <c r="G53" i="2"/>
  <c r="G55" i="2"/>
  <c r="G11" i="2"/>
  <c r="J487" i="2" l="1"/>
  <c r="J488" i="2"/>
  <c r="J489" i="2" s="1"/>
  <c r="P488" i="2"/>
  <c r="P489" i="2" s="1"/>
  <c r="M489" i="2"/>
  <c r="G463" i="2"/>
  <c r="G485" i="2" s="1"/>
  <c r="G176" i="2"/>
  <c r="G478" i="2" s="1"/>
  <c r="G470" i="2"/>
  <c r="G486" i="2" s="1"/>
  <c r="G390" i="2"/>
  <c r="G482" i="2" s="1"/>
  <c r="G57" i="2"/>
  <c r="G473" i="2" s="1"/>
  <c r="G442" i="2"/>
  <c r="G484" i="2" s="1"/>
  <c r="G427" i="2"/>
  <c r="G483" i="2" s="1"/>
  <c r="G309" i="2"/>
  <c r="G481" i="2" s="1"/>
  <c r="G288" i="2"/>
  <c r="G480" i="2" s="1"/>
  <c r="G165" i="2"/>
  <c r="G477" i="2" s="1"/>
  <c r="G265" i="2"/>
  <c r="G479" i="2" s="1"/>
  <c r="G144" i="2"/>
  <c r="G476" i="2" s="1"/>
  <c r="G107" i="2"/>
  <c r="G475" i="2" s="1"/>
  <c r="G84" i="2"/>
  <c r="G474" i="2" s="1"/>
  <c r="G487" i="2" l="1"/>
  <c r="O492" i="2"/>
  <c r="G488" i="2" l="1"/>
  <c r="G489" i="2" s="1"/>
</calcChain>
</file>

<file path=xl/sharedStrings.xml><?xml version="1.0" encoding="utf-8"?>
<sst xmlns="http://schemas.openxmlformats.org/spreadsheetml/2006/main" count="911" uniqueCount="692">
  <si>
    <t>G2131323</t>
  </si>
  <si>
    <t>m3</t>
  </si>
  <si>
    <t>G2135123</t>
  </si>
  <si>
    <t>F2191305</t>
  </si>
  <si>
    <t>m</t>
  </si>
  <si>
    <t>F2192C05</t>
  </si>
  <si>
    <t>F2194JK1</t>
  </si>
  <si>
    <t>m2</t>
  </si>
  <si>
    <t>F2194AK1</t>
  </si>
  <si>
    <t>F2194U22</t>
  </si>
  <si>
    <t>F2194XK1</t>
  </si>
  <si>
    <t>G21D5QPA</t>
  </si>
  <si>
    <t>G21D5SPA</t>
  </si>
  <si>
    <t>G219Q200</t>
  </si>
  <si>
    <t>F219FFC0</t>
  </si>
  <si>
    <t>F219FBC0</t>
  </si>
  <si>
    <t>G21BU000</t>
  </si>
  <si>
    <t>G21BU010</t>
  </si>
  <si>
    <t>G21BU020</t>
  </si>
  <si>
    <t>G21BU040</t>
  </si>
  <si>
    <t>G21BU050</t>
  </si>
  <si>
    <t>G21BU510</t>
  </si>
  <si>
    <t>u</t>
  </si>
  <si>
    <t>G21BU570</t>
  </si>
  <si>
    <t>G21BU521</t>
  </si>
  <si>
    <t>G21BU571</t>
  </si>
  <si>
    <t>G21B1301</t>
  </si>
  <si>
    <t>F2214622</t>
  </si>
  <si>
    <t>F2214826</t>
  </si>
  <si>
    <t>F226170F</t>
  </si>
  <si>
    <t>F226ADQ1</t>
  </si>
  <si>
    <t>F2261C0F</t>
  </si>
  <si>
    <t>F226SEL1</t>
  </si>
  <si>
    <t>F222C243</t>
  </si>
  <si>
    <t>F222H243</t>
  </si>
  <si>
    <t>F2225212</t>
  </si>
  <si>
    <t>F228A10F</t>
  </si>
  <si>
    <t>F228SEL2</t>
  </si>
  <si>
    <t>F228TOT1</t>
  </si>
  <si>
    <t>F931201L</t>
  </si>
  <si>
    <t>F9G2E2G8</t>
  </si>
  <si>
    <t>F9J12E70</t>
  </si>
  <si>
    <t>F9J13K40</t>
  </si>
  <si>
    <t>F9H11B51</t>
  </si>
  <si>
    <t>t</t>
  </si>
  <si>
    <t>F9H11752</t>
  </si>
  <si>
    <t>F9H314P1</t>
  </si>
  <si>
    <t>F9WZZ010</t>
  </si>
  <si>
    <t>F9WZZ020</t>
  </si>
  <si>
    <t>F9Z4AA15</t>
  </si>
  <si>
    <t>F9365H11</t>
  </si>
  <si>
    <t>F9E13204</t>
  </si>
  <si>
    <t>F9F15141</t>
  </si>
  <si>
    <t>F9F1BSF1</t>
  </si>
  <si>
    <t>G8B7SLF1</t>
  </si>
  <si>
    <t>F96512DD</t>
  </si>
  <si>
    <t>F965A5DD</t>
  </si>
  <si>
    <t>F965A6DD</t>
  </si>
  <si>
    <t>F965A7DD</t>
  </si>
  <si>
    <t>F965BADD</t>
  </si>
  <si>
    <t>F965CADD</t>
  </si>
  <si>
    <t>F9752J9A</t>
  </si>
  <si>
    <t>F97422EA</t>
  </si>
  <si>
    <t>F97433EA</t>
  </si>
  <si>
    <t>F975L22A</t>
  </si>
  <si>
    <t>F981G060</t>
  </si>
  <si>
    <t>F981G120</t>
  </si>
  <si>
    <t>F32528H4</t>
  </si>
  <si>
    <t>F32B300P</t>
  </si>
  <si>
    <t>kg</t>
  </si>
  <si>
    <t>F32D3B03</t>
  </si>
  <si>
    <t>G7811100</t>
  </si>
  <si>
    <t>GD5L27G3</t>
  </si>
  <si>
    <t>GD5A1605</t>
  </si>
  <si>
    <t>F618562K</t>
  </si>
  <si>
    <t>F618682K</t>
  </si>
  <si>
    <t>K1213251</t>
  </si>
  <si>
    <t>GBA6U030</t>
  </si>
  <si>
    <t>GBA6U032</t>
  </si>
  <si>
    <t>GBA6U035</t>
  </si>
  <si>
    <t>GBA6U040</t>
  </si>
  <si>
    <t>MBBRU010</t>
  </si>
  <si>
    <t>MBBRU020</t>
  </si>
  <si>
    <t>MBBRU050</t>
  </si>
  <si>
    <t>MBBRU060</t>
  </si>
  <si>
    <t>MBBY0001</t>
  </si>
  <si>
    <t>MBBY0002</t>
  </si>
  <si>
    <t>MBBY0003</t>
  </si>
  <si>
    <t>GBA1CINT</t>
  </si>
  <si>
    <t>FBA15311</t>
  </si>
  <si>
    <t>FBA1E311</t>
  </si>
  <si>
    <t>FBA19317</t>
  </si>
  <si>
    <t>FBA1J317</t>
  </si>
  <si>
    <t>FBA31317</t>
  </si>
  <si>
    <t>FBB13252</t>
  </si>
  <si>
    <t>FBB13262</t>
  </si>
  <si>
    <t>FBB1C351</t>
  </si>
  <si>
    <t>FBB1C361</t>
  </si>
  <si>
    <t>FBB1C111</t>
  </si>
  <si>
    <t>Placa triangular per a senyals de trànsit, d'alumini anoditzat, de 70 cm de costat, acabada amb làmina retrorreflectora classe RA2, fixada mecànicament (P - 75)</t>
  </si>
  <si>
    <t>FBB1C131</t>
  </si>
  <si>
    <t>FBB2C401</t>
  </si>
  <si>
    <t>FBB2C201</t>
  </si>
  <si>
    <t>FBB2C301</t>
  </si>
  <si>
    <t>FBB3C620</t>
  </si>
  <si>
    <t>FBB4A200</t>
  </si>
  <si>
    <t>GBBZ1120</t>
  </si>
  <si>
    <t>GBBZ1220</t>
  </si>
  <si>
    <t>GBBZ3010</t>
  </si>
  <si>
    <t>GBBZ3011</t>
  </si>
  <si>
    <t>GBBZ3012</t>
  </si>
  <si>
    <t>GBBZ3013</t>
  </si>
  <si>
    <t>GBBZ3014</t>
  </si>
  <si>
    <t>GBBZA001</t>
  </si>
  <si>
    <t>GBBZA003</t>
  </si>
  <si>
    <t>GBBZA005</t>
  </si>
  <si>
    <t>GBBZA007</t>
  </si>
  <si>
    <t>GBBZA009</t>
  </si>
  <si>
    <t>GBC1VC12</t>
  </si>
  <si>
    <t>GBC2V321</t>
  </si>
  <si>
    <t>GSENDES1</t>
  </si>
  <si>
    <t>GBC4SGL1</t>
  </si>
  <si>
    <t>FBC4VE11</t>
  </si>
  <si>
    <t>FBA6BTA1</t>
  </si>
  <si>
    <t>FFPA0001</t>
  </si>
  <si>
    <t>GB2ASPM1</t>
  </si>
  <si>
    <t>GB2A3141</t>
  </si>
  <si>
    <t>GB2A3145</t>
  </si>
  <si>
    <t>GB2AL141</t>
  </si>
  <si>
    <t>GB2AL145</t>
  </si>
  <si>
    <t>GB2AMXT1</t>
  </si>
  <si>
    <t>GB2Z3481</t>
  </si>
  <si>
    <t>GB2Z3881</t>
  </si>
  <si>
    <t>GB2Z3A81</t>
  </si>
  <si>
    <t>GB1218BE</t>
  </si>
  <si>
    <t>G21R12A0</t>
  </si>
  <si>
    <t>G21R13D0</t>
  </si>
  <si>
    <t>G21R4090</t>
  </si>
  <si>
    <t>GR2B1107</t>
  </si>
  <si>
    <t>GR3P2211</t>
  </si>
  <si>
    <t>GR3PE454</t>
  </si>
  <si>
    <t>GR3SC0A2</t>
  </si>
  <si>
    <t>GR721AG0</t>
  </si>
  <si>
    <t>GRI3U101</t>
  </si>
  <si>
    <t>G31511M1</t>
  </si>
  <si>
    <t>GD571110</t>
  </si>
  <si>
    <t>GD571310</t>
  </si>
  <si>
    <t>GD571510</t>
  </si>
  <si>
    <t>GD5G1150</t>
  </si>
  <si>
    <t>GD5G1250</t>
  </si>
  <si>
    <t>GD5G2350</t>
  </si>
  <si>
    <t>GD5H29A5</t>
  </si>
  <si>
    <t>GD5J5398</t>
  </si>
  <si>
    <t>GD5ZJJJ4</t>
  </si>
  <si>
    <t>GD5KM28E</t>
  </si>
  <si>
    <t>GD5ZEJ01</t>
  </si>
  <si>
    <t>GD757A15</t>
  </si>
  <si>
    <t>GD759A75</t>
  </si>
  <si>
    <t>GD75BA75</t>
  </si>
  <si>
    <t>Claveguera de tub de formigó de D=50 cm, rejuntat interiorment amb morter M-10, solera de 15 cm, rebliment fins a mig tub i argollat amb formigó HM-20/P/20/I (P - 177)</t>
  </si>
  <si>
    <t>GD75DA75</t>
  </si>
  <si>
    <t>GD75FAD5</t>
  </si>
  <si>
    <t>GD75HAD5</t>
  </si>
  <si>
    <t>Claveguera de tub de formigó de D=80 cm, rejuntat interiorment amb morter M-10, solera de 20 cm, rebliment fins a mig tub i argollat amb formigó HM-20/P/20/I (P - 180)</t>
  </si>
  <si>
    <t>GD75KAD5</t>
  </si>
  <si>
    <t>GD75MAK5</t>
  </si>
  <si>
    <t>GD7JG186</t>
  </si>
  <si>
    <t>GD7JJ186</t>
  </si>
  <si>
    <t>GD7JL186</t>
  </si>
  <si>
    <t>GD7JN186</t>
  </si>
  <si>
    <t>GD7JQ186</t>
  </si>
  <si>
    <t>GD7JS186</t>
  </si>
  <si>
    <t>GD7JY186</t>
  </si>
  <si>
    <t>FDB17680</t>
  </si>
  <si>
    <t>FDB176E0</t>
  </si>
  <si>
    <t>FDD1A099</t>
  </si>
  <si>
    <t>FDD1A529</t>
  </si>
  <si>
    <t>FDD2A529</t>
  </si>
  <si>
    <t>FDD2F529</t>
  </si>
  <si>
    <t>FDDZEJ01</t>
  </si>
  <si>
    <t>FDDZEJ02</t>
  </si>
  <si>
    <t>FDDZ6DD4</t>
  </si>
  <si>
    <t>FDDZS005</t>
  </si>
  <si>
    <t>F9RZU011</t>
  </si>
  <si>
    <t>FFV21030</t>
  </si>
  <si>
    <t>F2225123</t>
  </si>
  <si>
    <t>F227500F</t>
  </si>
  <si>
    <t>F2285SR0</t>
  </si>
  <si>
    <t>F228SEL1</t>
  </si>
  <si>
    <t>FDG52637</t>
  </si>
  <si>
    <t>FDK256F3</t>
  </si>
  <si>
    <t>FDKZH9B4</t>
  </si>
  <si>
    <t>FDK2A6F3</t>
  </si>
  <si>
    <t>FDKZHJB4</t>
  </si>
  <si>
    <t>FG22TK1K</t>
  </si>
  <si>
    <t>FG319554</t>
  </si>
  <si>
    <t>FG380902</t>
  </si>
  <si>
    <t>FGD2344D</t>
  </si>
  <si>
    <t>FHM11J22</t>
  </si>
  <si>
    <t>FHM11L22</t>
  </si>
  <si>
    <t>FHM11N22</t>
  </si>
  <si>
    <t>FHQL13E0</t>
  </si>
  <si>
    <t>GZST0009</t>
  </si>
  <si>
    <t>GZST0010</t>
  </si>
  <si>
    <t>GDK62WX1</t>
  </si>
  <si>
    <t>GDK62WX2</t>
  </si>
  <si>
    <t>GDK22WX1</t>
  </si>
  <si>
    <t>GDK22WX2</t>
  </si>
  <si>
    <t>F2412020</t>
  </si>
  <si>
    <t>F2422020</t>
  </si>
  <si>
    <t>F2R4HIHA</t>
  </si>
  <si>
    <t>F2R4HIH9</t>
  </si>
  <si>
    <t>F2RBHIFS</t>
  </si>
  <si>
    <t>F2R64239</t>
  </si>
  <si>
    <t>F2R6423A</t>
  </si>
  <si>
    <t>F2RA7LP0</t>
  </si>
  <si>
    <t>F2RA8TD0</t>
  </si>
  <si>
    <t>F1A1TAQ1</t>
  </si>
  <si>
    <t>FSEGD201</t>
  </si>
  <si>
    <t>AMID.</t>
  </si>
  <si>
    <t>SUBTOTAL</t>
  </si>
  <si>
    <t>Placa triangular per a senyals de trànsit, d'alumini anoditzat, de 70 cm de costat, acabada amb làmina retrorreflectora classe RA2, fixada mecànicament</t>
  </si>
  <si>
    <t>Claveguera de tub de formigó de D=30 cm, rejuntat interiorment amb morter M-10, solera de 10 cm, rebliment fins a mig tub i argollat amb formigó HM-20/P/20/I</t>
  </si>
  <si>
    <t>Claveguera de tub de formigó de D=80 cm, rejuntat interiorment amb morter M-10, solera de 20 cm, rebliment fins a mig tub i argollat amb formigó HM-20/P/20/I</t>
  </si>
  <si>
    <t>Deposició controlada en dipòsit autoritzat de residus de terra inerts amb una densitat 1,6 t/m3, procedents d'excavació, amb codi 170504 segons la Llista Europea de Residus (ORDEN MAM/304/2002)</t>
  </si>
  <si>
    <t>Deposició controlada en centre de selecció i transferència de residus de troncs i soques no perillosos amb una densitat 0,9 t/m3, procedents de poda o sega, amb codi 200201 segons la Llista Europea de Residus (ORDEN MAM/304/2002)</t>
  </si>
  <si>
    <t>Subtotal</t>
  </si>
  <si>
    <t>IVA 21%</t>
  </si>
  <si>
    <r>
      <t xml:space="preserve">                       </t>
    </r>
    <r>
      <rPr>
        <b/>
        <sz val="8"/>
        <color rgb="FF000000"/>
        <rFont val="Arial"/>
        <family val="2"/>
      </rPr>
      <t>Gerència de Serveis d’Infraestructures</t>
    </r>
  </si>
  <si>
    <r>
      <t xml:space="preserve">                      </t>
    </r>
    <r>
      <rPr>
        <b/>
        <sz val="8"/>
        <color rgb="FF000000"/>
        <rFont val="Arial"/>
        <family val="2"/>
      </rPr>
      <t xml:space="preserve"> Viàries i Mobilitat</t>
    </r>
    <r>
      <rPr>
        <sz val="8"/>
        <color rgb="FF000000"/>
        <rFont val="Arial"/>
        <family val="2"/>
      </rPr>
      <t xml:space="preserve"> </t>
    </r>
  </si>
  <si>
    <r>
      <t xml:space="preserve">                       </t>
    </r>
    <r>
      <rPr>
        <sz val="8"/>
        <color rgb="FF000000"/>
        <rFont val="Arial"/>
        <family val="2"/>
      </rPr>
      <t>Àrea d’Infraestructures i Espais Naturals</t>
    </r>
  </si>
  <si>
    <t>TRABAJOS DE MANTENIMIENTO DE ELEMENTOS DE SEGURIDAD VIAL, TRATAMIENTO DE TCAs Y PUNTOS CON MAYOR RIESGO DEL ÁMBITO URBANO DE LA RED DE CARRETERAS</t>
  </si>
  <si>
    <t>TITULARIDAD DE LA DIPUTACIÓN DE BARCELONA. AÑOS 2020-2023 (Exp. 2020/17270)</t>
  </si>
  <si>
    <t>PRESUPUESTO</t>
  </si>
  <si>
    <t>LOT 1 - DEMARCACIÓN ORIENTAL</t>
  </si>
  <si>
    <t>AÑO 2022</t>
  </si>
  <si>
    <t>AÑO 2023</t>
  </si>
  <si>
    <t>AÑO 2024</t>
  </si>
  <si>
    <t>PRECIO</t>
  </si>
  <si>
    <t>RESUMEN</t>
  </si>
  <si>
    <t>CODIGO</t>
  </si>
  <si>
    <t>ESCOMBROS Y DEMOLICIONES</t>
  </si>
  <si>
    <t>Derribo de obras de paso, estructuras o muros de hormigón armado, con compresor y carga manual y mecánica de escombros sobre camión o contenedor (P - 111)</t>
  </si>
  <si>
    <t>Derribo de obras de paso, estructuras o muros de hormigón armado, con compresor y carga manual y mecánica de escombros sobre camión o contenedor</t>
  </si>
  <si>
    <t>Derribo de estructuras o muros de mampostería/piedra, con compresor y carga manual y mecánica de escombros sobre camión o contenedor (P - 112)</t>
  </si>
  <si>
    <t>Derribo de estructuras o muros de mampostería/piedra, con compresor y carga manual y mecánica de escombros sobre camión o contenedor</t>
  </si>
  <si>
    <t>Demolición de bordillo colocada sobre hormigón, con compresor y carga manual y mecánica de escombros sobre camión o contenedor (P - 2)</t>
  </si>
  <si>
    <t>Demolición de bordillo colocado sobre hormigón, con compresor y carga manual y mecánica de escombros sobre camión o contenedor</t>
  </si>
  <si>
    <t>Demolición de bordillo con rigola de hormigón colocada sobre hormigón con compresor y carga con medios mecánicos sobre camión o contenedor (P - 3)</t>
  </si>
  <si>
    <t>Demolición de bordillo con rigola de hormigón colocada sobre hormigón con compresor y carga con medios mecánicos sobre camión o contenedor</t>
  </si>
  <si>
    <t>Demolición de pavimento de panots colocados sobre hormigón, de hasta 20 cm de grosor y hasta 2 m de anchura, con compresor y carga sobre camión o contenedor (P - 5)</t>
  </si>
  <si>
    <t xml:space="preserve">Demolición de pavimento de panots colocados sobre hormigón, de hasta 20 cm de grosor y hasta 2 m de anchura, con compresor y carga sobre camión o contenedor </t>
  </si>
  <si>
    <t>Demolición de pavimento de hormigón armado, de hasta 20 cm de grosor y hasta 2 m de anchura, con compresor y carga sobre camión o contenedor (P - 4)</t>
  </si>
  <si>
    <t>Demolición de pavimento de hormigón armado, de hasta 20 cm de grosor y hasta 2 m de anchura, con compresor y carga sobre camión o contenedor</t>
  </si>
  <si>
    <t>Demolición de pavimento de adoquines colocados sobre ojo de perdiz o mortero y base de hormigón, de hasta 20 cm de espesor y hasta 2 m de anchura, con compresor y carga sobre camión o contenedor (P - 6)</t>
  </si>
  <si>
    <t xml:space="preserve">Demolición de pavimento de adoquines colocados sobre ojo de perdiz o mortero y base de hormigón, de hasta 20 cm de espesor y hasta 2 m de anchura, con compresor y carga sobre camión o contenedor </t>
  </si>
  <si>
    <t>Demolición de pavimento de mezcla bituminosa, de hasta 20 cm de grosor y hasta 2 m de anchura, con compresor y carga sobre camión o contenedor (P - 7)</t>
  </si>
  <si>
    <t>Demolición de pavimento de mezcla bituminosa, de hasta 20 cm de grosor y hasta 2 m de anchura, con compresor y carga sobre camión o contenedor</t>
  </si>
  <si>
    <t>Demolición de cuneta triangular de hormigón de hasta 100 cm de ancho, con paredes de 10 cm de espesor, con compresor de dos martillos neumáticos y carga sobre camión o contenedor (P - 124)</t>
  </si>
  <si>
    <t>Demolición de cuneta triangular de hormigón de hasta 100 cm de ancho, con paredes de 10 cm de espesor, con compresor de dos martillos neumáticos y carga sobre camión o contenedor</t>
  </si>
  <si>
    <t>Demolición de cuneta triangular de hormigón de hasta 200 cm de ancho, con paredes de 10 cm de espesor, con compresor de dos martillos neumáticos y carga sobre camión o contenedor (P - 125)</t>
  </si>
  <si>
    <t xml:space="preserve">Demolición de cuneta triangular de hormigón de hasta 200 cm de ancho, con paredes de 10 cm de espesor, con compresor de dos martillos neumáticos y carga sobre camión o contenedor </t>
  </si>
  <si>
    <t>Fresado por cm de grosor de pavimento de mezclas bituminosas y carga sobre camión o contenedor (P - 113)</t>
  </si>
  <si>
    <t>Fresado por cm de grosor de pavimento de mezclas bituminosas y carga sobre camión o contenedor</t>
  </si>
  <si>
    <t>Corte en pavimento de hormigón de 15 cm de profundidad como mínimo, con máquina cortajuntos con disco de diamante, para delimitar la zona a demoler (P - 9)</t>
  </si>
  <si>
    <t>Corte en pavimento de hormigón de 15 cm de profundidad como mínimo, con máquina cortajuntos con disco de diamante, para delimitar la zona a demoler</t>
  </si>
  <si>
    <t>Corte en pavimento de mezcla bituminosa de 15 cm de profundidad como mínimo, con máquina cortajuntos con disco de diamante, para delimitar la zona a demoler (P - 8)</t>
  </si>
  <si>
    <t>Corte en pavimento de mezcla bituminosa de 15 cm de profundidad como mínimo, con máquina cortajuntos con disco de diamante, para delimitar la zona a demoler</t>
  </si>
  <si>
    <t>Borrado de línea continua o discontinua, de hasta 15 cm de ancho, con pintura negra sin brillo tipo F-1596R de la casa Faplisa o similar (P - 115)</t>
  </si>
  <si>
    <t>Borrado de línea continua o discontinua, de hasta 15 cm de ancho, con pintura negra sin brillo tipo F-1596R de la casa Faplisa o similar</t>
  </si>
  <si>
    <t>Borrado de marcas viarias con pintura negra sin brillo tipo F-1596R de la casa Faplisa o similar (P - 116)</t>
  </si>
  <si>
    <t>Borrado de marcas viarias con pintura negra sin brillo tipo F-1596R de la casa Faplisa o similar</t>
  </si>
  <si>
    <t>Eliminación de marcas viales de pintura acrilica mediante trillado (P - 117)</t>
  </si>
  <si>
    <t>Eliminación de marcas viales de pintura acrilica mediante trillado</t>
  </si>
  <si>
    <t>Eliminación de marcas viales de pintura dos componentes mediante trillado (P - 118)</t>
  </si>
  <si>
    <t>Eliminación de marcas viales de pintura dos componentes mediante trillado</t>
  </si>
  <si>
    <t>Eliminación de marcas viales de pintura acrilica, termoplástica o de dos componentes mediante granellado (P - 119)</t>
  </si>
  <si>
    <t>Eliminación de marcas viales de pintura acrilica, termoplástica o de dos componentes mediante granellado</t>
  </si>
  <si>
    <t>Desmontaje para sustitución de placa de señalización vertical montada sobre soporte de pie o sobre paramentos, superficie hasta 1 m2, montada a una altura de 3 m como máximo, con medios manuales y carga manual de escombros sobre camión o contenedor (P - 120)</t>
  </si>
  <si>
    <t xml:space="preserve">Desmontaje para sustitución de placa de señalización vertical montada sobre soporte de pie o sobre paramentos, superficie hasta 1 m2, montada a una altura de 3 m como máximo, con medios manuales y carga manual de escombros sobre camión o contenedor
</t>
  </si>
  <si>
    <t>Arranque de palos rectangulares o palos cilíndricos de señales, con medios manuales y carga manual de escombros sobre camión o contenedor (P - 122)</t>
  </si>
  <si>
    <t>Arranque de palos rectangulares o palos cilíndricos de señales, con medios manuales y carga manual de escombros sobre camión o contenedor</t>
  </si>
  <si>
    <t>Desmontaje para sustitución de carteles en paneles de aluminio extrusionado o lamas de acero galvanizado, con medios manuales y carga manual de escombros sobre camión o contenedor (P - 121)</t>
  </si>
  <si>
    <t>Desmontaje para sustitución de carteles en paneles de aluminio extrusionado o lamas de acero galvanizado, con medios manuales y carga manual de escombros sobre camión o contenedor</t>
  </si>
  <si>
    <t>Arranque de soportes IPN, CPN o cilindrico de soporte de carteles o paneles de señalización de horizontación y derribo de cimiento, con medios manuales y carga manual de escombros sobre camión o contenedor (P - 123)</t>
  </si>
  <si>
    <t>Arranque de soportes IPN, CPN o cilindrico de soporte de carteles o paneles de señalización de horizontación y derribo de cimiento, con medios manuales y carga manual de escombros sobre camión o contenedor</t>
  </si>
  <si>
    <t>Desmontaje de barrera de seguridad flexible y demolición de anclajes clavados en el suelo y situados cada 2 m, con medios mecánicos y carga sobre camión (P - 114)</t>
  </si>
  <si>
    <t>Desmontaje de barrera de seguridad flexible y demolición de anclajes clavados en el suelo y situados cada 2 m, con medios mecánicos y carga sobre camión</t>
  </si>
  <si>
    <t>TOTAL ESCOMBROS Y DEMOLICIONES</t>
  </si>
  <si>
    <t>MOVIMIENTO DE TIERRAS</t>
  </si>
  <si>
    <t>Excavación para rebaje en terreno de tráfico (SPT &gt;50), realizada con pala cargadora con escarificadora y carga indirecta sobre camión (P - 10)</t>
  </si>
  <si>
    <t>Excavación para rebaje en terreno de tráfico (SPT &gt;50), realizada con pala cargadora con escarificadora y carga indirecta sobre camión</t>
  </si>
  <si>
    <t>Excavación para rebaje en roca de resistencia a la compresión media (25 a 50 MPa), realizada con pala excavadora con martillo rompedor y carga indirecta sobre camión (P - 11)</t>
  </si>
  <si>
    <t>Excavación para rebaje en roca de resistencia a la compresión media (25 a 50 MPa), realizada con pala excavadora con martillo rompedor y carga indirecta sobre camión</t>
  </si>
  <si>
    <t>Terraplenada y apisonaje para caja de pavimento con material adecuado de la propia excavación, en tongadas de hasta 25 cm, con una compactación del 95 % del PM (P - 16)</t>
  </si>
  <si>
    <t>Terraplenada y apisonaje para caja de pavimento con material adecuado de la propia excavación, en tongadas de hasta 25 cm, con una compactación del 95 % del PM</t>
  </si>
  <si>
    <t>Terraplenada y apisonaje para caja de pavimento con material adecuado de aporte exterior, en tongadas de hasta 25 cm, con una compactación del 95 % del PM (P - 18)</t>
  </si>
  <si>
    <t>Terraplenada y apisonaje para caja de pavimento con material adecuado de aporte exterior, en tongadas de hasta 25 cm, con una compactación del 95 % del PM</t>
  </si>
  <si>
    <t>Terraplenada y apisonaje para caja de pavimento con material seleccionado de la propia excavación, en tongadas de hasta 25 cm, con una compactación del 95 % del PM (P - 17)</t>
  </si>
  <si>
    <t>Terraplenada y apisonaje para caja de pavimento con material seleccionado de la propia excavación, en tongadas de hasta 25 cm, con una compactación del 95 % del PM</t>
  </si>
  <si>
    <t>Terraplenada y apisonaje para caja de pavimento con material seleccionado de aporte exterior, en tongadas de hasta 25 cm, con una compactación del 95 % del PM (P - 19)</t>
  </si>
  <si>
    <t>Terraplenada y apisonaje para caja de pavimento con material seleccionado de aporte exterior, en tongadas de hasta 25 cm, con una compactación del 95 % del PM</t>
  </si>
  <si>
    <t>Excavación de zanja de hasta 2 m de anchura y hasta 4 m de profundidad, en terreno de tráfico, con pala excavadora y carga mecánica del material excavado (P - 14)</t>
  </si>
  <si>
    <t>Excavación de zanja de hasta 2 m de anchura y hasta 4 m de profundidad, en terreno de tráfico, con pala excavadora y carga mecánica del material excavado</t>
  </si>
  <si>
    <t>Excavación de zanja de hasta 2 m de anchura y hasta 4 m de profundidad, en roca, con retroexcavadora con martillo rompedor y carga mecánica del material excavado (P - 15)</t>
  </si>
  <si>
    <t>Excavación de zanja de hasta 2 m de anchura y hasta 4 m de profundidad, en roca, con retroexcavadora con martillo rompedor y carga mecánica del material excavado</t>
  </si>
  <si>
    <t>Excavación de zanja en presencia de servicios hasta 2 m de profundidad, en terreno flojo (SPT &lt;20), realizada con medios manuales y con las tierras dejadas cerca (P - 13)</t>
  </si>
  <si>
    <t>Excavación de zanja en presencia de servicios hasta 2 m de profundidad, en terreno flojo (SPT &lt;20), realizada con medios manuales y con las tierras dejadas cerca</t>
  </si>
  <si>
    <t>Relleno y apisonaje de zanja de anchura más de 0,6 y hasta 1,5 m, con material de la propia excavación, en tongadas de espesor de hasta 25 cm, utilizando pisón vibrante, con compactación del 95% PM (P - 22)</t>
  </si>
  <si>
    <t>Relleno y apisonaje de zanja de anchura más de 0,6 y hasta 1,5 m, con material de la propia excavación, en tongadas de espesor de hasta 25 cm, utilizando pisón vibrante, con compactación del 95% PM</t>
  </si>
  <si>
    <t>Relleno y apisonaje de zanja de anchura más de 0,6 y hasta 1,5 m, con material seleccionado de aporte exterior, en tongadas de espesor de hasta 25 cm, utilizando picón vibrante, con compactación del 95% PM ( P - 24)</t>
  </si>
  <si>
    <t>Relleno y apisonaje de zanja de anchura más de 0,6 y hasta 1,5 m, con material seleccionado de aporte exterior, en tongadas de espesor de hasta 25 cm, utilizando picón vibrante, con compactación del 95% PM</t>
  </si>
  <si>
    <t>Relleno y apisonaje de zanja de anchura más de 0,6 y hasta 1,5 m, con zahorra artificial de aporte exterior, en tongadas de espesor de hasta 25 cm, utilizando picón vibrante, con compactación del 95% PM (P - 25)</t>
  </si>
  <si>
    <t>Relleno y apisonaje de zanja de anchura más de 0,6 y hasta 1,5 m, con zahorra artificial de aporte exterior, en tongadas de espesor de hasta 25 cm, utilizando picón vibrante, con compactación del 95% PM</t>
  </si>
  <si>
    <t>TOTAL MOVIMIENTO DE SUELOS</t>
  </si>
  <si>
    <t>FIRMES</t>
  </si>
  <si>
    <t>Base de zahorra artificial, con tendido y apisonamiento del material al 100% del PM (P - 40)</t>
  </si>
  <si>
    <t>Base de zahorra artificial, con tendido y apisonamiento del material al 100% del PM</t>
  </si>
  <si>
    <t>Pavimento de hormigón HF-4,5 MPa, de consistencia plástica, esparcido con transporte interior mecánico, tendido y vibrado mecánico, fratasado mecánico añadiendo 4 kg/m2 de polvo de cuarzo gris (P - 57)</t>
  </si>
  <si>
    <t>Pavimento de hormigón HF-4,5 MPa, de consistencia plástica, esparcido con transporte interior mecánico, tendido y vibrado mecánico, fratasado mecánico añadiendo 4 kg/m2 de polvo de cuarzo gris</t>
  </si>
  <si>
    <t>Riego de imprimación con emulsión bituminosa catiónica tipo C50BF4 IMP, con dotación 1,5 kg/m2 (P - 61)</t>
  </si>
  <si>
    <t>Riego de imprimación con emulsión bituminosa catiónica tipo C50BF4 IMP, con dotación 1,5 kg/m2</t>
  </si>
  <si>
    <t>Riego de adherencia con emulsión bituminosa catiónica modificada con polímeros tipo C60BP3/BP2 ADH, con dotación 1 kg/m2 (P - 62)</t>
  </si>
  <si>
    <t>Riego de adherencia con emulsión bituminosa catiónica modificada con polímeros tipo C60BP3/BP2 ADH, con dotación 1 kg/m2</t>
  </si>
  <si>
    <t>Pavimento de mezcla bituminosa continua en caliente tipo AC 22 bin B 50/70 S, con betún asfáltico de penetración, de granulometría semidensa para capa intermedia y granulado granítico, extendida y compactada (P - 59)</t>
  </si>
  <si>
    <t>Pavimento de mezcla bituminosa continua en caliente tipo AC 22 bin B 50/70 S, con betún asfáltico de penetración, de granulometría semidensa para capa intermedia y granulado granítico, extendida y compactada</t>
  </si>
  <si>
    <t>Pavimento de mezcla bituminosa continua en caliente tipo AC 16 surf B 50/70 S, con betún asfáltico de penetración, de granulometría semidensa para capa de tráfico y granulado calcáreo, extendida y compactada (P - 58)</t>
  </si>
  <si>
    <t>Pavimento de mezcla bituminosa continua en caliente tipo AC 16 surf B 50/70 S, con betún asfáltico de penetración, de granulometría semidensa para capa de tráfico y granulado calcáreo, extendida y compactada</t>
  </si>
  <si>
    <t>Pavimento de mezcla bituminosa discontinua en caliente, para capas de tráfico BBTM, 11A PMB 45/80-60(BM-3b) con betún modificado y granulado granítico, para una capa de tráfico de 3 cm de espesor (P - 60)</t>
  </si>
  <si>
    <t>Pavimento de mezcla bituminosa discontinua en caliente, para capas de tráfico BBTM, 11A PMB 45/80-60(BM-3b) con betún modificado y granulado granítico, para una capa de tráfico de 3 cm de espesor</t>
  </si>
  <si>
    <t>Desplazamiento de equipo grande de tendido y fresado de mezcla bituminosa en caliente. El equipo estará formado por:
- 1 Fresadora autopropulsada (anchura mínima 1,5 m).
- 1 Minicargadora con accesorio de barrido.
- 1 Extendedora de mezcla bituminosa sobre ruedas o cadenas (ancho trabajo mínimo 3 m).
- 1 Compactadora de rodillos vibrante (mínimo 12.000 kg).
- 1 Compactadora de neumáticos (mínimo 10.000 kg).
- 1 Camión de riego betún (capacidad depósito superior a 5000 litros).
- 2 Camiones góndola a lo largo de la jornada.
- 6 operarios (sin incluir a los conductores de las máquinas). (P - 64)</t>
  </si>
  <si>
    <t>Desplazamiento de equipo grande de tendido y fresado de mezcla bituminosa en caliente. El equipo estará formado por:
- 1 Fresadora autopropulsada (anchura mínima 1,5 m).
- 1 Minicargadora con accesorio de barrido.
- 1 Extendedora de mezcla bituminosa sobre ruedas o cadenas (ancho trabajo mínimo 3 m).
- 1 Compactadora de rodillos vibrante (mínimo 12.000 kg).
- 1 Compactadora de neumáticos (mínimo 10.000 kg).
- 1 Camión de riego betún (capacidad depósito superior a 5000 litros).
- 2 Camiones góndola a lo largo de la jornada.
- 6 operarios (sin incluir a los conductores de las máquinas)</t>
  </si>
  <si>
    <t>Desplazamiento de equipo pequeño de tendido y fresado de mezcla bituminosa en caliente. El equipo estará formado por:
- 1 Fresadora pequeña.
- 1 Minicargadora con accesorio de barrido.
- 1 Rodillo vibratorio pequeño (mínimo 3.000 kg).
- 1 Compactadora de neumáticos pequeña (mínimo 3.500 kg y ancho de trabajo superior a 1 m).
- 1 Camión de transporte o góndola a lo largo de la jornada.
- 5 operarios (sin incluir a los conductores de las máquinas). (P - 65)</t>
  </si>
  <si>
    <t>Desplazamiento de equipo pequeño de tendido y fresado de mezcla bituminosa en caliente. El equipo estará formado por:
- 1 Fresadora pequeña.
- 1 Minicargadora con accesorio de barrido.
- 1 Rodillo vibratorio pequeño (mínimo 3.000 kg).
- 1 Compactadora de neumáticos pequeña (mínimo 3.500 kg y ancho de trabajo superior a 1 m).
- 1 Camión de transporte o góndola a lo largo de la jornada.
- 5 operarios (sin incluir a los conductores de las máquinas)</t>
  </si>
  <si>
    <t>Armadura para losas de hormigón AP500 T con malla electrosoldada de barras corrugadas de acero ME 15x15 cm D: 5-5 mm 6x2,2 m B500T UNE-EN 10080 (P - 66)</t>
  </si>
  <si>
    <t>Armadura para losas de hormigón AP500 T con malla electrosoldada de barras corrugadas de acero ME 15x15 cm D:5-5 mm 6x2,2 m B500T UNE-EN 10080</t>
  </si>
  <si>
    <t>TOTAL FIRMES</t>
  </si>
  <si>
    <t>PAVIMENTOS Y BORDILLOS</t>
  </si>
  <si>
    <t>Base de hormigón HM-20/B/20/I, de consistencia blanda y tamaño máximo del granulado 20 mm, vertido desde camión con tendido y vibrado manual, con acabado manejado (P - 41)</t>
  </si>
  <si>
    <t>Base de hormigón HM-20/B/20/I, de consistencia blanda y tamaño máximo del granulado 20 mm, vertido desde camión con tendido y vibrado manual, con acabado manejado</t>
  </si>
  <si>
    <t>Pavimento de panot para acera gris de 20x20x4 cm, tipo normal, estriado o de botones, clase 1a, precio alto, colocado en el tendido con arena-cemento de 200 kg/m3 de cemento pórtland y lechada de cemento pórtland ( P - 54)</t>
  </si>
  <si>
    <t>Pavimento de panot para acera gris de 20x20x4 cm, tipo normal, estriado o de botones, clase 1a, precio alto, colocado en el tendido con arena-cemento de 200 kg/m3 de cemento pórtland y lechada de cemento pórtland</t>
  </si>
  <si>
    <t>Pavimento de adoquin monocapa de hormigón, de forma rectangular de 10x20 cm y 10 cm de espesor, precio superior, colocados con mortero de cemento 1:4 de 5 cm de espesor, con relleno de juntas con arena fina y compactación del pavimento acabado (P - 55)</t>
  </si>
  <si>
    <t>Pavimento de adoquin monocapa de hormigón, de forma rectangular de 10x20 cm y 10 cm de espesor, precio superior, colocados con mortero de cemento 1:4 de 5 cm de espesor, con relleno de juntas con arena fina y compactación del pavimento acabado</t>
  </si>
  <si>
    <t>Pavimento de adoquin monocapa de hormigón, de forma rectangular de 10x20 cm y 10 cm de espesor, precio superior, colocados sobre capa de 3 cm de mortero tipo MasterEmaco T 907 de la casa Basf o similar y aplicación de capa de adhesivo tipo MasterTile FLX 428 de la casa Basf o similar en un grosor de 2 a 10 mm, incluido relleno de las juntas con mortero tipo MasterEmaco T 907 (P - 56)</t>
  </si>
  <si>
    <t>Pavimento de adoquin monocapa de hormigón, de forma rectangular de 10x20 cm y 10 cm de espesor, precio superior, colocados sobre capa de 3 cm de mortero tipo MasterEmaco T 907 de la casa Basf o similar y aplicación de capa de adhesivo tipo MasterTile FLX 428 de la casa Basf o similar en un grosor de 2 a 10 mm, incluido relleno de las juntas con mortero tipo MasterEmaco T 907</t>
  </si>
  <si>
    <t>Pintado de pavimento de hormigón o paramentos de mortero de cemento mediante la aplicación de sulfato de hierro diluido en agua, con una dotación de 1 Kg de sulfato de hierro por 1 L de agua, aplicado de forma manual mediante sulfatadora y/o rodillo (P - 131)</t>
  </si>
  <si>
    <t>Pintado de pavimento de hormigón o paramentos de mortero de cemento mediante la aplicación de sulfato de hierro diluido en agua, con una dotación de 1 Kg de sulfato de hierro por 1 L de agua, aplicado de forma manual mediante sulfatadora y/o rodillo</t>
  </si>
  <si>
    <t>Borde recto de hormigón, monocapa, con sección normalizada peatonal A2 de 20x8 cm según UNE 127340, de clase climática B, clase resistente a la abrasión H y clase resistente a flexión T (R-5 MPa) según UNE-EN 1340 , colocada sobre base de hormigón no estructural de 15 N/mm2 de resistencia mínima a compresión y de 25 a 30 cm de altura, y rejuntada con mortero (P - 42)</t>
  </si>
  <si>
    <t>Borde recto de hormigón, monocapa, con sección normalizada peatonal A2 de 20x8 cm según UNE 127340, de clase climática B, clase resistente a la abrasión H y clase resistente a flexión T (R-5 MPa) según UNE-EN 1340 , colocada sobre base de hormigón no estructural de 15 N/mm2 de resistencia mínima a compresión y de 25 a 30 cm de altura, y rejuntada con mortero</t>
  </si>
  <si>
    <t>Borde recto o con radio 0,5 m de hormigón, doble capa, con sección normalizada de calzada C2 de 30x22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 (P - 43)</t>
  </si>
  <si>
    <t>Borde recto o con radio 0,5 m de hormigón, doble capa, con sección normalizada de calzada C2 de 30x22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t>
  </si>
  <si>
    <t>Borde recto o con radio 0,5 m de hormigón, doble capa, con sección normalizada de calzada C3 de 28x17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 (P - 44)</t>
  </si>
  <si>
    <t>Borde recto o con radio 0,5 m de hormigón, doble capa, con sección normalizada de calzada C3 de 28x17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t>
  </si>
  <si>
    <t>Borde recto o con radio 0,5 m de hormigón, doble capa, con sección normalizada de calzada C5 de 25x15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 (P - 45)</t>
  </si>
  <si>
    <t>Borde recto o con radio 0,5 m de hormigón, doble capa, con sección normalizada de calzada C5 de 25x15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t>
  </si>
  <si>
    <t>Borde remontable recto de hormigón, doble capa, con sección normalizada de calzada C9 de 13x25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 (P - 46)</t>
  </si>
  <si>
    <t>Borde remontable recto de hormigón, doble capa, con sección normalizada de calzada C9 de 13x25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t>
  </si>
  <si>
    <t>Borde remontable recto de hormigón, doble capa, con sección normalizada de calzada C9 de 28x25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 (P - 47)</t>
  </si>
  <si>
    <t>Borde remontable recto de hormigón, doble capa, con sección normalizada de calzada C9 de 28x25 cm según UNE 127340, de clase climática B, clase resistente a la abrasión H y clase resistente a flexión T (R-5 MPa) según UNE-EN 1340, colocada sobre base de hormigón no estructural de 15 N/mm2 de resistencia mínima a compresión y de 25 a 30 cm de altura, y rejuntada con mortero</t>
  </si>
  <si>
    <t>Bordillo tipo tablón de 15 cm de ancho de piezas de hormigón, de 100x15 cm y 25 cm de espesor medio, colocadas con mortero (P - 50)</t>
  </si>
  <si>
    <t>Bordillo tipo tablón de 15 cm de ancho de piezas de hormigón, de 100x15 cm y 25 cm de espesor medio, colocadas con mortero</t>
  </si>
  <si>
    <t>Rigola de 20 cm de ancho con piezas de mortero de cemento monocapa de color blanco, de 20x20x8 cm, colocada sobre base de hormigón no estructural de 15 N/mm2 de resistencia mínima a compresión y de 25 a 30 cm de altura y rejuntadas con lechada de cemento blanco (P - 48)</t>
  </si>
  <si>
    <t>Rigola de 20 cm de ancho con piezas de mortero de cemento monocapa de color blanco, de 20x20x8 cm, colocada sobre base de hormigón no estructural de 15 N/mm2 de resistencia mínima a compresión y de 25 a 30 cm de altura y rejuntadas con lechada de cemento blanco</t>
  </si>
  <si>
    <t>Rigola de 30 cm de ancho con piezas de mortero de cemento monocapa de color blanco, de 30x30x8 cm, colocada sobre base de hormigón no estructural de 15 N/mm2 de resistencia mínima a compresión y de 25 a 30 cm de altura y rejuntadas con lechada de cemento blanco (P - 49)</t>
  </si>
  <si>
    <t>Rigola de 30 cm de ancho con piezas de mortero de cemento monocapa de color blanco, de 30x30x8 cm, colocada sobre base de hormigón no estructural de 15 N/mm2 de resistencia mínima a compresión y de 25 a 30 cm de altura y rejuntadas con lechada de cemento blanco</t>
  </si>
  <si>
    <t>Rigola de 10 cm de anchura de adoquines de hormigón monocapa, de 20x10 cm y 10 cm de espesor, colocadas colocada sobre base de hormigón no estructural de 15 N/mm2 de resistencia mínima a compresión y de 25 a 30 cm de altura y rejuntadas con mortero de cemento (P - 51)</t>
  </si>
  <si>
    <t>Rigola de 10 cm de anchura de adoquines de hormigón monocapa, de 20x10 cm y 10 cm de espesor, colocadas colocada sobre base de hormigón no estructural de 15 N/mm2 de resistencia mínima a compresión y de 25 a 30 cm de altura y rejuntadas con mortero de cemento</t>
  </si>
  <si>
    <t>Vado para vehículos de 60 cm, de piezas prefabricadas de hormigón, de sección 40x62x10 cm, incluida parte proporcional de cabezas de remate de 40x60x28 cm conformadas con cuarto de circunferencia de 40 cm de radio, colocado con mortero de cemento 1:6 sobre base de hormigón HM-20/B/20/E de 20 cm de espesor (P - 52)</t>
  </si>
  <si>
    <t>Vado para vehículos de 60 cm, de piezas prefabricadas de hormigón, de sección 40x62x10 cm, incluida parte proporcional de cabezas de remate de 40x60x28 cm conformadas con cuarto de circunferencia de 40 cm de radio, colocado con mortero de cemento 1:6 sobre base de hormigón HM-20/B/20/E de 20 cm de espesor</t>
  </si>
  <si>
    <t>Vado peatonal de 120 cm, de piezas prefabricadas de hormigón, de sección 40x57/60x10 cm, incluida parte proporcional de cabezas de remate de 40x57x28 cm conformadas con cuarto de circunferencia de 40 cm de radio + laterales T de 40x60x20 locados con mortero de cemento sobre base de hormigón HM-20/B/20/I de 20 cm de espesor (P - 53)</t>
  </si>
  <si>
    <t>Vado peatonal de 120 cm, de piezas prefabricadas de hormigón, de sección 40x57/60x10 cm, incluida parte proporcional de cabezas de remate de 40x57x28 cm conformadas con cuarto de circunferencia de 40 cm de radio + laterales T de 40x60x20 locados con mortero de cemento sobre base de hormigón HM-20/B/20/I de 20 cm de espesor</t>
  </si>
  <si>
    <t>TOTAL PAVIMENTO Y BORDILLOS</t>
  </si>
  <si>
    <t>ESTRUCTURAS</t>
  </si>
  <si>
    <t>Hormigón para muros de contención de 3 m de altura como máximo, HA-30/B/20/IIb de consistencia blanda y tamaño máximo del granulado 20 mm y vertido con bomba (P - 35)</t>
  </si>
  <si>
    <t>Hormigón para muros de contención de 3 m de altura como máximo, HA-30/B/20/IIb de consistencia blanda y tamaño máximo del granulado 20 mm y vertido con bomba</t>
  </si>
  <si>
    <t>Armadura para muros de contención AP500 S, de una altura máxima de 3 m, de acero en barras corrugadas B500S de límite elástico &gt;= 500 N/mm2 (P - 36)</t>
  </si>
  <si>
    <t>Armadura para muros de contención AP500 S, de una altura máxima de 3 m, de acero en barras corrugadas B500S de límite elástico &gt;= 500 N/mm2</t>
  </si>
  <si>
    <t>Montaje y desmontaje de una cara de encofrado con panel metálico de 100x50 cm, para muros de contención de base recta o curvilínea encofrados a dos caras, de una altura &lt;= 3 m, para dejar el hormigón visto ( P - 37)</t>
  </si>
  <si>
    <t>Montaje y desmontaje de una cara de encofrado con panel metálico de 100x50 cm, para muros de contención de base recta o curvilínea encofrados a dos caras, de una altura &lt;= 3 m, para dejar el hormigón visto</t>
  </si>
  <si>
    <t>Pintado sobre hormigón en paramento vertical con 2 kg/m2 de emulsión bituminosa catiónica tipo C60B3/B2 ADH (P - 130)</t>
  </si>
  <si>
    <t xml:space="preserve">Pintado sobre hormigón en paramento vertical con 2 kg/m2 de emulsión bituminosa catiónica tipo C60B3/B2 ADH </t>
  </si>
  <si>
    <t>Lámina drenante nodular de polietileno de alta densidad, con un geotextil de polipropileno adherido en una de sus caras, con nódulos de 10 mm de altura aproximada y una resistencia a la compresión aproximada de 250 kN/m2, fijada mecánicamente sobre paramento vertical (P - 172)</t>
  </si>
  <si>
    <t>Lámina drenante nodular de polietileno de alta densidad, con un geotextil de polipropileno adherido en una de sus caras, con nódulos de 10 mm de altura aproximada y una resistencia a la compresión aproximada de 250 kN/m2, fijada mecánicamente sobre paramento vertical</t>
  </si>
  <si>
    <t>Drenaje con tubo ranurado de PVC de D=160 mm y relleno con material filtrante hasta 50 cm por encima del dren envuelto completamente con geotextil formado por fieltro de polipropileno de 200 a 250 g/m2 (P - 165)</t>
  </si>
  <si>
    <t>Drenaje con tubo ranurado de PVC de D=160 mm y relleno con material filtrante hasta 50 cm por encima del dren envuelto completamente con geotextil formado por fieltro de polipropileno de 200 a 250 g/m2</t>
  </si>
  <si>
    <t>Muro de contención formada por pared de cierre de una cara vista de 20 cm de espesor de bloque agujereado de mortero cemento, de 400x200x200 mm, liso, gris con componentes hidrofugantes, categoría I según la norma UNE-EN 771-3, co locado con mortero mixto 1:2:10 de cemento pórtland con filler calcáreo y relleno con hormigón HA-25/P/20/I y armado en acero en barras corrugadas B500S (cuantía = 50 kg/m3 de hormigón), acabado enlucido a buena vista con mortero mixto 1.0,5:4 y fratasado (P - 38)</t>
  </si>
  <si>
    <t>Muro de contención formada por pared de cierre de una cara vista de 20 cm de espesor de bloque agujereado de mortero cemento, de 400x200x200 mm, liso, gris con componentes hidrofugantes, categoría I según la norma UNE-EN 771-3, co locado con mortero mixto 1:2:10 de cemento pórtland con filler calcáreo y relleno con hormigón HA-25/P/20/I y armado en acero en barras corrugadas B500S (cuantía = 50 kg/m3 de hormigón), acabado enlucido a buena vista con mortero mixto 1.0,5:4 y fratasado</t>
  </si>
  <si>
    <t>Muro de contención formada por pared de cierre de una cara vista de 20 cm de espesor de bloque agujereado de mortero cemento, de 400x200x200 mm, liso, gris con componentes hidrofugantes, categoría I según la norma UNE-EN 771-3, co locado con mortero mixto 1:2:10 de cemento pórtland con hiler calcáreo y relleno con hormigón HA-25/P/20/E y armado en acero en barras corrugadas B500S (cuantía = 50 kg/m3 de hormigón), acabado enlucido a buena vista cono mortero mixto 1.0,5:4 y fratasado</t>
  </si>
  <si>
    <t>Montaje y desmontaje de andamio tubular metálico fijo, para opraciones de reposición, formado por andamios de 70 cm y altura &lt;= 200 cm, con bases regulables, tubos travesaños, tubos de trabamiento, plataformas de trabajo de anchura como mínimo de 60 cm, escaleras de acceso, barandillas laterales, zócalos y red de protección de poliamida, colocada en toda la cara exterior y amarres cada 20 m2 de fachada, incluidos todos los elementos de señalización normalizados y el transporte con un recorrido total máximo de 20 km (P - 203)</t>
  </si>
  <si>
    <t>Montaje y desmontaje de andamio tubular metálico fijo, para opraciones de reposición, formado por andamios de 70 cm y altura &lt;= 200 cm, con bases regulables, tubos travesaños, tubos de trabamiento, plataformas de trabajo de anchura como mínimo de 60 cm, escaleras de acceso, barandillas laterales, zócalos y red de protección de poliamida, colocada en toda la cara exterior y amarres cada 20 m2 de fachada, incluidos todos los elementos de señalización normalizados y el transporte con un recorrido total máximo de 20 km</t>
  </si>
  <si>
    <t>TOTAL ESTRUCTURAS</t>
  </si>
  <si>
    <t>ELEMENTOS REDUCTORES DE VELOCIDAD</t>
  </si>
  <si>
    <t>Reductor de velocidad de sección longitudinal circular, tipo espalda de asno, de 4 m de largo, 6 m de ancho y entre 6-7 cm de altura, ejecutado in situ con mezcla bituminosa de cualquier tipo para capa de tráfico, incluido betún, riego de adherencia fresado de las bandas laterales. No incluye la pintura ni el traslado de la maquinaria de tendido y fresado (P - 143)</t>
  </si>
  <si>
    <t>Reductor de velocidad de sección longitudinal circular, tipo espalda de asno, de 4 m de largo, 6 m de ancho y entre 6-7 cm de altura, ejecutado in situ con mezcla bituminosa de cualquier tipo para capa de tráfico, incluido betún, riego de adherencia fresado de las bandas laterales. No incluye la pintura ni el traslado de la maquinaria de tendido y fresado</t>
  </si>
  <si>
    <t>Reductor de velocidad trapezoidal, tipo almohada berlinés, de dimensiones 3,0x1,7 m en la parte inferior y de 2,0x1,1 m en la parte superior, de 8 cm de altura, ejecutado in situ con mezcla bituminosa de cualquier tipo para capa de tráfico, incluido betún, riego de adherencia fresado de las bandas laterales. No incluye la pintura ni el traslado de la maquinaria de tendido y fresado (P - 144)</t>
  </si>
  <si>
    <t xml:space="preserve">Reductor de velocidad trapezoidal, tipo almohada berlinés, de dimensiones 3,0x1,7 m en la parte inferior y de 2,0x1,1 m en la parte superior, de 8 cm de altura, ejecutado in situ con mezcla bituminosa de cualquier tipo para capa de tráfico, incluido betún, riego de adherencia fresado de las bandas laterales. No incluye la pintura ni el traslado de la maquinaria de tendido y fresado </t>
  </si>
  <si>
    <t>Paso peatonal elevado formado por plataforma central de 4 m de largo y hasta 7,0 m de ancho y 14 cm de altura, rampas a ambos lados de hasta 2,5 m de largo y 7,0 m de anchura, ejecutado in situ con mezcla bituminosa de cualquier tipo para capa de tráfico, incluido betún, riego de adherencia fresado de las bandas laterales. No incluye la pintura ni el traslado de la maquinaria de tendido y fresado (P - 145)</t>
  </si>
  <si>
    <t>Paso peatonal elevado formado por plataforma central de 4 m de largo y hasta 7,0 m de ancho y 14 cm de altura, rampas a ambos lados de hasta 2,5 m de largo y 7,0 m de anchura, ejecutado in situ con mezcla bituminosa de cualquier tipo para capa de tráfico, incluido betún, riego de adherencia fresado de las bandas laterales. No incluye la pintura ni el traslado de la maquinaria de tendido y fresado</t>
  </si>
  <si>
    <t>Plataforma elevada de 14 cm de altura, ejecutado in situ con mezcla bituminosa de cualquier tipo para capa de tráfico, incluido betún, riego de adherencia fresado de las bandas laterales. No incluye la pintura ni el traslado de la maquinaria de tendido y fresado (P - 146)</t>
  </si>
  <si>
    <t>Plataforma elevada de 14 cm de altura, ejecutado in situ con mezcla bituminosa de cualquier tipo para capa de tráfico, incluido betún, riego de adherencia fresado de las bandas laterales. No incluye la pintura ni el traslado de la maquinaria de tendido y fresado</t>
  </si>
  <si>
    <t>TOTAL ELEMENTOS REDUCTORES DE VELOCIDAD</t>
  </si>
  <si>
    <t>SEÑALIZACIÓN Y BALIZADO</t>
  </si>
  <si>
    <t>Limpieza de señales tipo de peligro, preceptivas, regulación, información, situación, orientación y placas complementarias (P - 204)</t>
  </si>
  <si>
    <t>Limpieza de señales tipo de peligro, preceptivas, regulación, información, situación, orientación y placas complementarias</t>
  </si>
  <si>
    <t>Limpieza de carteles en paneles de aluminio extrusionado o lamas de acero galvanizado (P - 205)</t>
  </si>
  <si>
    <t>Limpieza de carteles en paneles de aluminio extrusionado o lamas de acero galvanizado</t>
  </si>
  <si>
    <t>Borrado de pintadas en señales tipo de peligro, preceptivas, regulación, información, situación, orientación y placas complementarias (P - 206)</t>
  </si>
  <si>
    <t>Borrado de pintadas en señales tipo de peligro, preceptivas, regulación, información, situación, orientación y placas complementarias</t>
  </si>
  <si>
    <t>Borrado de ''pintadas'' en carteles de paneles de aluminio extrusionado o lamas de acero galvanizado (P - 207)</t>
  </si>
  <si>
    <t>Borrado de ''pintadas'' en carteles de paneles de aluminio extrusionado o lamas de acero galvanizado</t>
  </si>
  <si>
    <t>Colocación de placa de señalización vertical proveniente de uso anterior, montada sobre soporte de pie o sobre paramentos verticales, de superficie hasta 0,5 m2, montada a una altura de 3 m como máximo con medios manuales (P - 208 )</t>
  </si>
  <si>
    <t>Colocación de placa de señalización vertical proveniente de uso anterior, montada sobre soporte de pie o sobre paramentos verticales, de superficie hasta 0,5 m2, montada a una altura de 3 m como máximo con medios manuales</t>
  </si>
  <si>
    <t>Colocación de placa de señalización vertical proveniente de uso anterior, montada sobre soporte de pie o sobre paramentos verticales, de superficie entre 0,5 y 1 m2, montada a una altura de 3 m como máximo con medios manuales (P - 209)</t>
  </si>
  <si>
    <t>Colocación de placa de señalización vertical proveniente de uso anterior, montada sobre soporte de pie o sobre paramentos verticales, de superficie entre 0,5 y 1 m2, montada a una altura de 3 m como máximo con medios manuales</t>
  </si>
  <si>
    <t>Colocación de placa de señalización vertical proveniente de uso anterior, montada sobre soporte de pie o sobre paramentos verticales, de superficie entre 1 y 2 m2, montada a una altura de 3 m como máximo con medios manuales (P - 210)</t>
  </si>
  <si>
    <t>Colocación de placa de señalización vertical proveniente de uso anterior, montada sobre soporte de pie o sobre paramentos verticales, de superficie entre 1 y 2 m2, montada a una altura de 3 m como máximo con medios manuales</t>
  </si>
  <si>
    <t>Cinta de marcaje de altas prestaciones tipo 971 de la casa 3M o similar colocada sobre pavimento. Los trabajos incluyen la parte proporcional de premarcaje, suministro, colocación y retirada una vez pintada la superficie, totalmente terminado (P - 142)</t>
  </si>
  <si>
    <t>Cinta de marcaje de altas prestaciones tipo 971 de la casa 3M o similar colocada sobre pavimento. Los trabajos incluyen la parte proporcional de premarcaje, suministro, colocación y retirada una vez pintada la superficie, totalmente terminado</t>
  </si>
  <si>
    <t>Pintado sobre pavimento de marca vial longitudinal discontinua para uso permanente y retrorreflectante en seco, tipo PR, de 10 cm de anchura y de relación pintado/no pintado indicado por la Dirección de los trabajos, con pintura acrílica de color blanco y microesferas de vidrio , aplicada mecánicamente mediante pulverización (P - 67)</t>
  </si>
  <si>
    <t>Pintado sobre pavimento de marca vial longitudinal discontinua para uso permanente y retrorreflectante en seco, tipo PR, de 10 cm de ancho y de relación pintado/no pintado indicado por la Dirección de los trabajos, con pintura acrílica de color blanco y microesferas de vidrio , aplicada mecánicamente mediante pulverización</t>
  </si>
  <si>
    <t>Pintado sobre pavimento de marca vial longitudinal continua para uso permanente y retrorreflectante en seco, tipo P-R, de 10 cm de ancho, con pintura acrílica de color blanco y microesferas de vidrio, aplicada mecánicamente mediante pulverización (P - 69)</t>
  </si>
  <si>
    <t>Pintado sobre pavimento de marca vial longitudinal continua para uso permanente y retrorreflectante en seco, tipo P-R, de 10 cm de ancho, con pintura acrílica de color blanco y microesferas de vidrio, aplicada mecánicamente mediante pulverización</t>
  </si>
  <si>
    <t>Pintado sobre pavimento de marca vial longitudinal discontinua para uso permanente y retrorreflectante en seco, tipo PR, de 40 cm de ancho y 2/1 de relación pintado/no pintado (80 cm/40 cm), con plástico de aplicación en frío de dos componentes de color blanco y microesferas de vidrio, aplicada mecánicamente mediante pulverización (P - 68)</t>
  </si>
  <si>
    <t>Pintado sobre pavimento de marca vial longitudinal discontinua para uso permanente y retrorreflectante en seco, tipo PR, de 40 cm de ancho y 2/1 de relación pintado/no pintado (80 cm/40 cm), con plástico de aplicación en frío de dos componentes de color blanco y microesferas de vidrio, aplicada mecánicamente mediante pulverización</t>
  </si>
  <si>
    <t>Pintado sobre pavimento de marca vial longitudinal continua para uso permanente y retrorreflectante en seco, tipo PR, de 40 cm de ancho, con plástico de aplicación en frío de dos componentes de color blanco y microesferas de vidrio, aplicada mecánicamente mediante pulverización ( P - 70)</t>
  </si>
  <si>
    <t>Pintado sobre pavimento de marca vial longitudinal continua para uso permanente y retrorreflectante en seco, tipo PR, de 40 cm de ancho, con plástico de aplicación en frío de dos componentes de color blanco y microesferas de vidrio, aplicada mecánicamente mediante pulverización</t>
  </si>
  <si>
    <t>Pintado sobre pavimento de marca vial superficial para uso permanente y retrorreflectante en seco, tipo P-R, con plástico de aplicación en frío de dos componentes de color blanco y microesferas de vidrio, aplicada con máquina de accionamiento manual (P - 71)</t>
  </si>
  <si>
    <t>Pintado sobre pavimento de marca vial superficial para uso permanente y retrorreflectante en seco, tipo P-R, con plástico de aplicación en frío de dos componentes de color blanco y microesferas de vidrio, aplicada con máquina de accionamiento manual</t>
  </si>
  <si>
    <t>Placa circular para señales de tráfico, de aluminio anodizado, de 60 cm de diámetro, terminada con lámina retrorreflectora clase RA2, fijada mecánicamente (P - 73)</t>
  </si>
  <si>
    <t>Placa circular para señales de tráfico, de aluminio anodizado, de 60 cm de diámetro, terminada con lámina retrorreflectora clase RA2, fijada mecánicamente</t>
  </si>
  <si>
    <t>Placa circular para señales de tráfico, de aluminio anodizado, de 90 cm de diámetro, terminada con lámina retrorreflectora clase RA2, fijada mecánicamente (P - 74)</t>
  </si>
  <si>
    <t>Placa circular para señales de tráfico, de aluminio anodizado, de 90 cm de diámetro, terminada con lámina retrorreflectora clase RA2, fijada mecánicamente</t>
  </si>
  <si>
    <t>Placa octogonal para señales de tráfico, de aluminio anodizado, de 60 cm de diámetro, terminada con lámina retrorreflectora clase RA2, fijada mecánicamente (P - 77)</t>
  </si>
  <si>
    <t xml:space="preserve">Placa octogonal para señales de tráfico, de aluminio anodizado, de 60 cm de diámetro, terminada con lámina retrorreflectora clase RA2, fijada mecánicamente </t>
  </si>
  <si>
    <t>Placa octogonal para señales de tráfico, de aluminio anodizado, de 90 cm de diámetro, terminada con lámina retrorreflectora clase RA2, fijada mecánicamente (P - 78)</t>
  </si>
  <si>
    <t>Placa octogonal para señales de tráfico, de aluminio anodizado, de 90 cm de diámetro, terminada con lámina retrorreflectora clase RA2, fijada mecánicamente</t>
  </si>
  <si>
    <t>Placa triangular para señales de tráfico, de aluminio anodizado, de 135 cm de lado, terminada con lámina retrorreflectora clase RA2, fijada mecánicamente (P - 76)</t>
  </si>
  <si>
    <t>Placa triangular para señales de tráfico, de aluminio anodizado, de 135 cm de lado, terminada con lámina retrorreflectora clase RA2, fijada mecánicamente</t>
  </si>
  <si>
    <t>Placa informativa para señales de tráfico de aluminio anodizado, de 40x60 cm, terminada con lámina retrorreflectora clase RA2, fijada mecánicamente (P - 81)</t>
  </si>
  <si>
    <t>Placa informativa para señales de tráfico de aluminio anodizado, de 40x60 cm, terminada con lámina retrorreflectora clase RA2, fijada mecánicamente</t>
  </si>
  <si>
    <t>Placa informativa para señales de tráfico de aluminio anodizado, de 60x60 cm, terminada con lámina retrorreflectora clase RA2, fijada mecánicamente (P - 79)</t>
  </si>
  <si>
    <t xml:space="preserve">Placa informativa para señales de tráfico de aluminio anodizado, de 60x60 cm, terminada con lámina retrorreflectora clase RA2, fijada mecánicamente </t>
  </si>
  <si>
    <t>Placa informativa para señales de tráfico de aluminio anodizado, de 90x90 cm, terminada con lámina retrorreflectora clase RA2, fijada mecánicamente (P - 80)</t>
  </si>
  <si>
    <t>Placa informativa para señales de tráfico de aluminio anodizado, de 90x90 cm, terminada con lámina retrorreflectora clase RA2, fijada mecánicamente</t>
  </si>
  <si>
    <t>Placa para baliza plana, de aluminio anodizado, de 65x20 cm, acabada con lámina retrorreflectante clase RA2, fijada a la señal (P - 82)</t>
  </si>
  <si>
    <t>Placa para baliza plana, de aluminio anodizado, de 65x20 cm, acabada con lámina retrorreflectante clase RA2, fijada a la señal</t>
  </si>
  <si>
    <t>Cartel para señales de tráfico de lamas de aluminio anodizado, con acabado de lámina retrorreflectora clase RA2, fijado al soporte (P - 83)</t>
  </si>
  <si>
    <t>Cartel para señales de tráfico de lamas de aluminio anodizado, con acabado de lámina retrorreflectora clase RA2, fijado al soporte</t>
  </si>
  <si>
    <t>Soporte rectangular de tubo de acero galvanizado de 80x40x2 mm, colocado en suelo hormigonado (P - 147)</t>
  </si>
  <si>
    <t>Soporte rectangular de tubo de acero galvanizado de 80x40x2 mm, colocado en el suelo hormigonado</t>
  </si>
  <si>
    <t>Soporte rectangular de tubo de acero galvanizado de 100x50x3 mm, colocado en suelo hormigonado (P - 148)</t>
  </si>
  <si>
    <t>Soporte rectangular de tubo de acero galvanizado de 100x50x3 mm, colocado en el suelo hormigonado</t>
  </si>
  <si>
    <t>Tubo de aluminio extrusionado de 76 mm de diámetro, para soporte de señales de tráfico, fijado en la base (P - 149)</t>
  </si>
  <si>
    <t>Tubo de aluminio extrusionado de 76 mm de diámetro, para soporte de señales de tráfico, fijado en la base</t>
  </si>
  <si>
    <t>Tubo de aluminio extrusionado de 90 mm de diámetro, para soporte de señales de tráfico, fijado en la base (P - 150)</t>
  </si>
  <si>
    <t>Tubo de aluminio extrusionado de 90 mm de diámetro, para soporte de señales de tráfico, fijado en la base</t>
  </si>
  <si>
    <t>Tubo de aluminio extrusionado de 114 mm de diámetro, para soporte de señales de tráfico, fijado en la base (P - 151)</t>
  </si>
  <si>
    <t>Tubo de aluminio extrusionado de 114 mm de diámetro, para soporte de señales de tráfico, fijado en la base</t>
  </si>
  <si>
    <t>Tubo de aluminio extrusionado de 140 mm de diámetro, para soporte de señales de tráfico, fijado en la base (P - 152)</t>
  </si>
  <si>
    <t>Tubo de aluminio extrusionado de 140 mm de diámetro, para soporte de señales de tráfico, fijado en la base</t>
  </si>
  <si>
    <t>Tubo de aluminio extrusionado de 168 mm de diámetro, para soporte de señales de tráfico, fijado en la base (P - 153)</t>
  </si>
  <si>
    <t>Tubo de aluminio extrusionado de 168 mm de diámetro, para soporte de señales de tráfico, fijado en la base</t>
  </si>
  <si>
    <t>Base de acero galvanizado para sujeción al cimiento de tubo de soporte de señales de tráfico de 76 mm de diámetro, fijada a dado de hormigón con 4 pernos roscados; incluye excavación, replanteo de la placa base y hormigonamiento del dado (P - 154)</t>
  </si>
  <si>
    <t>Base de acero galvanizado para sujeción al cimiento de tubo de soporte de señales de tráfico de 76 mm de diámetro, fijada a dado de hormigón con 4 pernos roscados; incluye excavación, replanteo de la placa base y hormigonamiento del dado</t>
  </si>
  <si>
    <t>Base de acero galvanizado para sujeción al cimiento de tubo de soporte de señales de tráfico de 90 mm de diámetro, fijada a dado de hormigón con 4 pernos roscados; incluye excavación, replanteo de la placa base y hormigonamiento del dado (P - 155)</t>
  </si>
  <si>
    <t xml:space="preserve">Base de acero galvanizado para sujeción al cimiento de tubo de soporte de señales de tráfico de 90 mm de diámetro, fijada a dado de hormigón con 4 pernos roscados; incluye excavación, replanteo de la placa base y hormigonamiento del dado </t>
  </si>
  <si>
    <t>Base de acero galvanizado para sujeción al cimiento de tubo de soporte de señales de tráfico de 114 mm de diámetro, fijada a dado de hormigón con 4 pernos roscados; incluye excavación, replanteo de la placa base y hormigonamiento del dado (P - 156)</t>
  </si>
  <si>
    <t xml:space="preserve">Base de acero galvanizado para sujeción al cimiento de tubo de soporte de señales de tráfico de 114 mm de diámetro, fijada a dado de hormigón con 4 pernos roscados; incluye excavación, replanteo de la placa base y hormigonamiento del dado </t>
  </si>
  <si>
    <t>Base de acero galvanizado para sujeción al cimiento de tubo de soporte de señales de tráfico de 140 mm de diámetro, fijada a dado de hormigón con 4 pernos roscados; incluye excavación, replanteo de la placa base y hormigonamiento del dado (P - 157)</t>
  </si>
  <si>
    <t>Base de acero galvanizado para sujeción al cimiento de tubo de soporte de señales de tráfico de 140 mm de diámetro, fijada a dado de hormigón con 4 pernos roscados; incluye excavación, replanteo de la placa base y hormigonamiento del dado</t>
  </si>
  <si>
    <t>Base de acero galvanizado para sujeción al cimiento de tubode soporte de señales de tráfico de 168 mm de diámetro, fijada a dado de hormigón con 4 pernos roscados; incluye excavación, replanteo de la placa base y hormigonamiento del dado (P - 158)</t>
  </si>
  <si>
    <t>Base de acero galvanizado para sujeción al cimiento de tubode soporte de señales de tráfico de 168 mm de diámetro, fijada a dado de hormigón con 4 pernos roscados; incluye excavación, replanteo de la placa base y hormigonamiento del dado</t>
  </si>
  <si>
    <t>Baliza cilíndrica de 75 cm de altura, de material polimérico, flexible, con lámina retrorreflectante clase RA2, fijada al pavimento con pasador (P - 159)</t>
  </si>
  <si>
    <t>Baliza cilíndrica de 75 cm de altura, de material polimérico, flexible, con lámina retrorreflectante clase RA2, fijada al pavimento con pasador</t>
  </si>
  <si>
    <t>Panel direccional para balizamiento de curvas, de aluminio anodizado, acabado con lámina retrorreflectante clase RA2, en colores blanco y azul, de 80x40 cm, fijado mecánicamente (P - 160)</t>
  </si>
  <si>
    <t>Panel direccional para balizamiento de curvas, de aluminio anodizado, acabado con lámina retrorreflectante clase RA2, en colores blanco y azul, de 80x40 cm, fijado mecánicamente</t>
  </si>
  <si>
    <t>Desplazamiento de media jornada de los equipos de señalización horizontal a obra para trabajos de pintura tipo acrílica o plástica de aplicación en frío de dos componentes de color blanco y microesferas de vidrio, aplicada mecánica o manualmente (P - 200)</t>
  </si>
  <si>
    <t>Desplazamiento de media jornada de los equipos de señalización horizontal a obra para trabajos de pintura tipo acrílica o plástica de aplicación en frío de dos componentes de color blanco y microesferas de vidrio, aplicada mecánica o manualmente</t>
  </si>
  <si>
    <t>Suministro y colocación de captafaros de vidrio templado, modelo Siglite tipo H-19 de color blanco y resistencia a la compresión de 40 tn según norma ASTMD D 4280-03, incluidos todos los trabajos de formación de anclajes con broca de corona circular y fijación con resinas Fisher 380, totalmente terminado (P - 161)</t>
  </si>
  <si>
    <t>Suministro y colocación de captafaros de vidrio templado, modelo Siglite tipo H-19 de color blanco y resistencia a la compresión de 40 tn según norma ASTMD D 4280-03, incluidos todos los trabajos de formación de anclajes con broca de corona circular y fijación con resinas Fisher 380, totalmente terminado</t>
  </si>
  <si>
    <t>Captallums retrorreflectante para señalización vial horizontal, con retrorreflector de plástico y superficie resistente a la abrasión tipo P3A, retrorreflexión clase PRP 1 en una cara, fijado adherido al pavimento (P - 84)</t>
  </si>
  <si>
    <t xml:space="preserve">Captallums retrorreflectante para señalización vial horizontal, con retrorreflector de plástico y superficie resistente a la abrasión tipo P3A, retrorreflexión clase PRP 1 en una cara, fijado adherido al pavimento </t>
  </si>
  <si>
    <t>Suministro y colocación de banda transversal de alerta (BTA) resaltada, de dimensiones 100x50 cm y hasta 1 cm de espesor, formado con árido fino + 2 componentes, totalmente acabado según planos de detalle (P - 72)</t>
  </si>
  <si>
    <t xml:space="preserve">Suministro y colocación de banda transversal de alerta (BTA) resaltada, de dimensiones 100x50 cm y hasta 1 cm de espesor, formado con árido fino + 2 componentes, totalmente acabado según planos de detalle </t>
  </si>
  <si>
    <t>Partida de cobro íntegro para la formación de paso alternativo regulado con semáforo para proceder a un corte de carril y el establecimiento de la señalización y balizamiento provisional necesarios incluido un equipo formado por dos semáforos LED. Los trabajos contemplan la colocación y la posterior retirada de:
- 12 señales de código de 60 cm con soporte metálico.
- 50 conos de 50 cm de altura.
- 40 m de cierre tipo New Jersey de plástico rellenados con agua o bien de hormigón.
- 100 piquetas reflectantes.
- 20 luces intermitentes.
- Grupo de 2 semáforos LED.</t>
  </si>
  <si>
    <t>TOTAL SEÑALIZACIÓN Y BALIZADO</t>
  </si>
  <si>
    <t>BARRERAS DE SEGURIDAD</t>
  </si>
  <si>
    <t>Sistema de protección para motociclistas, en barrera metálica existente, formada por pantalla continua de sección plana trapezoidal sobre barrera con separador, con nivel de contención N2, anchura de trabajos W4, índice de severidad A según UNE-EN 1317-2 y nivel de severidad I según UNE 135900-2, colocada en tramos rectos o en curvas para cualquier radio de curvatura, incluida parte proporcional de remates (P - 138)</t>
  </si>
  <si>
    <t>Sistema de protección para motociclistas, en barrera metálica existente, formada por pantalla continua de sección plana trapezoidal sobre barrera con separador, con nivel de contención N2, anchura de trabajos W4, índice de severidad A según UNE-EN 1317-2 y nivel de severidad I según UNE 135900-2, colocada en tramos rectos o en curvas para cualquier radio de curvatura, incluida parte proporcional de remates</t>
  </si>
  <si>
    <t>Barrera de seguridad metálica simple, para una clase de contención normal, con nivel de contención N2, índice de severidad A, anchura de trabajo W6 y deflexión dinámica 1,6 m según UNE-EN 1317-2, con separador, con un perfil longitudinal de sección doble onda y soportes tubulares colocados clavados en el suelo cada 4 m (BMSNA4/T), colocada en tramos rectos o en curvas de radio igual o superior a 22 m (P - 133)</t>
  </si>
  <si>
    <t>Barrera de seguridad metálica simple, para una clase de contención normal, con nivel de contención N2, índice de severidad A, anchura de trabajo W6 y deflexión dinámica 1,6 m según UNE-EN 1317-2, con separador, con un perfil longitudinal de sección doble onda y soportes tubulares colocados clavados en el suelo cada 4 m (BMSNA4/T), colocada en tramos rectos o en curvas de radio igual o superior a 22 m</t>
  </si>
  <si>
    <t>Barrera de seguridad metálica simple, para una clase de contención normal, con nivel de contención N2, índice de severidad A, anchura de trabajo W6 y deflexión dinámica 1,6 m según UNE-EN 1317-2, con separador, con un perfil longitudinal de sección doble onda y soportes tubulares colocados con fijaciones mecánicas cada 4 m (BMSNA4/T), colocada en tramos rectos o en curvas de radio igual o superior a 22 m (P - 134)</t>
  </si>
  <si>
    <t>Barrera de seguridad metálica simple, para una clase de contención normal, con nivel de contención N2, índice de severidad A, anchura de trabajo W6 y deflexión dinámica 1,6 m según UNE-EN 1317-2, con separador, con un perfil longitudinal de sección doble onda y soportes tubulares colocados con fijaciones mecánicas cada 4 m (BMSNA4/T), colocada en tramos rectos o en curvas de radio igual o superior a 22 m</t>
  </si>
  <si>
    <t>Barrera de seguridad metálica simple con sistema de protección para motociclistas, para una clase de contención normal, con nivel de contención N2, índice de severidad A, anchura de trabajo W4, deflexión dinámica 1,2 m según UNE-EN 1317 -2 y nivel de severidad I según UNE 135900-2, formada por pantalla continua de sección doble onda sobre barrera con separador, con un perfil longitudinal de sección doble onda y soportes tubulares colocados clavados en el suelo cada 4 m, colocada en tramos rectos o en curvas de radio igual o superior a 22 m (P - 135)</t>
  </si>
  <si>
    <t>Barrera de seguridad metálica simple con sistema de protección para motociclistas, para una clase de contención normal, con nivel de contención N2, índice de severidad A, anchura de trabajo W4, deflexión dinámica 1,2 m según UNE-EN 1317 -2 y nivel de severidad I según UNE 135900-2, formada por pantalla continua de sección doble onda sobre barrera con separador, con un perfil longitudinal de sección doble onda y soportes tubulares colocados clavados en el suelo cada 4 m, colocada en tramos rectos o en curvas de radio igual o superior a 22 m</t>
  </si>
  <si>
    <t>Barrera de seguridad metálica simple con sistema de protección para motociclistas, para una clase de contención normal, con nivel de contención N2, índice de severidad A, anchura de trabajo W4, deflexión dinámica 1,2 m según UNE-EN 1317 -2 y nivel de severidad I según UNE 135900-2, formada por pantalla continua de sección doble onda sobre barrera con separador, con un perfil longitudinal de sección doble onda y soportes tubulares colocados con fijaciones mecánicas cada 4 m, colocada en tramos rectos o en curvas de radio igual o superior a 22 m (P - 136)</t>
  </si>
  <si>
    <t xml:space="preserve">Barrera de seguridad metálica simple con sistema de protección para motociclistas, para una clase de contención normal, con nivel de contención N2, índice de severidad A, anchura de trabajo W4, deflexión dinámica 1,2 m según UNE-EN 1317 -2 y nivel de severidad I según UNE 135900-2, formada por pantalla continua de sección doble onda sobre barrera con separador, con un perfil longitudinal de sección doble onda y soportes tubulares colocados con fijaciones mecánicas cada 4 m, colocada en tramos rectos o en curvas de radio igual o superior a 22 m </t>
  </si>
  <si>
    <t>Barrera de seguridad metálica mixta de acero y madera, para una clase de contención normal, con nivel de contención N2, índice de severidad A, anchura de trabajo W4 y deflexión dinámica 1,1 m según UNE-EN 1317-2 , con separador, con un perfil longitudinal Omega 150 y soportes C-100 ambos enfundados en madera colocados clavados en el suelo cada 2 m (BEAM-N2-S2R), colocada en tramos rectos o en curvas de igual o superior radio a 22 m (P - 137)</t>
  </si>
  <si>
    <t>Barrera de seguridad metálica mixta de acero y madera, para una clase de contención normal, con nivel de contención N2, índice de severidad A, anchura de trabajo W4 y deflexión dinámica 1,1 m según UNE-EN 1317-2 , con separador, con un perfil longitudinal Omega 150 y soportes C-100 ambos enfundados en madera colocados clavados en el suelo cada 2 m (BEAM-N2-S2R), colocada en tramos rectos o en curvas de igual o superior radio a 22 m</t>
  </si>
  <si>
    <t>Terminal corto de 4 m de barrera de seguridad metálica simple, con abatimiento en el terreno, formado por un perfil longitudinal de sección doble onda, soportes tubulares colocados clavados en el suelo cada 2 m, captallums, piezas especiales y elementos de fijación, colocado (P - 139)</t>
  </si>
  <si>
    <t>Terminal corto de 4 m de barrera de seguridad metálica simple, con abatimiento en el terreno, formado por un perfil longitudinal de sección doble onda, soportes tubulares colocados clavados en el suelo cada 2 m, captallums, piezas especiales y elementos de fijación, colocado</t>
  </si>
  <si>
    <t>Terminal medio de 8 m de barrera de seguridad metálica simple, con abatimiento en el terreno, formado por un perfil longitudinal de sección doble onda, soportes tubulares colocados clavados en el suelo cada 2 m, captallums, piezas especiales y elementos de fijación, colocado (P - 140)</t>
  </si>
  <si>
    <t>Terminal medio de 8 m de barrera de seguridad metálica simple, con abatimiento en el terreno, formado por un perfil longitudinal de sección doble onda, soportes tubulares colocados clavados en el suelo cada 2 m, captallums, piezas especiales y elementos de fijación, colocado</t>
  </si>
  <si>
    <t>Terminal largo de 12 m de barrera de seguridad metálica simple, con abatimiento en el terreno, formado por un perfil longitudinal de sección doble onda, soportes tubulares colocados clavados en el suelo cada 2 m, captallums, piezas especiales y elementos de fijación, colocado (P - 141)</t>
  </si>
  <si>
    <t xml:space="preserve">Terminal largo de 12 m de barrera de seguridad metálica simple, con abatimiento en el terreno, formado por un perfil longitudinal de sección doble onda, soportes tubulares colocados clavados en el suelo cada 2 m, captallums, piezas especiales y elementos de fijación, colocado </t>
  </si>
  <si>
    <t>Reposición de barandilla de acero para pintar, con pasamano, travesaño inferior, montantes cada 100 cm y barrotes cada 10 cm, de 100 a 120 cm de altura, anclada a la obra con mortero. Incluye la parte proporcional de retirada de la barandilla existente (P - 132)</t>
  </si>
  <si>
    <t>Reposición de barandilla de acero para pintar, con pasamano, travesaño inferior, montantes cada 100 cm y barrotes cada 10 cm, de 100 a 120 cm de altura, anclada a la obra con mortero. Incluye la parte proporcional de retirada de la barandilla existente</t>
  </si>
  <si>
    <t>TOTAL BARRERAS DE SEGURIDAD</t>
  </si>
  <si>
    <t>REPOSICIÓN AJARDINAMIENTO</t>
  </si>
  <si>
    <t>Tala controlada cesta mecánica de árbol de 6 a 10 m de altura, dejando la cepa a la vista, encuentro de la basura generada y carga sobre camión grúa con pinza, y transporte de la misma a planta de compostaje (no más lejos de 20 km) (P - 126)</t>
  </si>
  <si>
    <t>Tala controlada cesta mecánica de árbol de 6 a 10 m de altura, dejando la cepa a la vista, encuentro de la basura generada y carga sobre camión grúa con pinza, y transporte de la misma a planta de compostaje (no más lejos de 20 km)</t>
  </si>
  <si>
    <t>Tala controlada técnicas de trepada de árbol de 10 a 15 m de altura, dejando la cepa a la vista, encuentro de la basura generada y carga sobre camión grúa con pinza, y transporte de la misma a planta de compostaje (no más lejos de 20 km) (P - 127)</t>
  </si>
  <si>
    <t>Tala controlada técnicas de trepada de árbol de 10 a 15 m de altura, dejando la cepa a la vista, encuentro de la basura generada y carga sobre camión grúa con pinza, y transporte de la misma a planta de compostaje (no más lejos de 20 km)</t>
  </si>
  <si>
    <t>Trituración de cepa enterrada de 60 a 100 cm de perímetro con tractor con brazo triturador de cepas (P - 128)</t>
  </si>
  <si>
    <t>Trituración de cepa enterrada de 60 a 100 cm de perímetro con tractor con brazo triturador de cepas</t>
  </si>
  <si>
    <t>Nivelación y repaso del terreno para obtener el perfil de acabado con medios manuales, para una pendiente del 12 al 25 % (P - 194)</t>
  </si>
  <si>
    <t>Nivelación y repaso del terreno para obtener el perfil de acabado con medios manuales, para una pendiente del 12 al 25%</t>
  </si>
  <si>
    <t>Tierra vegetal de jardinería de categoría media, con una conductividad eléctrica menor de 1,2 dS/m, según NTJ 07A, suministrada a granel y esparcida con retroexcavadora media (P - 195)</t>
  </si>
  <si>
    <t>Tierra vegetal de jardinería de categoría media, con una conductividad eléctrica menor de 1,2 dS/m, según NTJ 07A, suministrada a granel y esparcida con retroexcavadora media</t>
  </si>
  <si>
    <t>Acabado superficial de 10 cm de espesor con triturado vegetal, suministrado a granel y esparcida con medios manuales (P - 196)</t>
  </si>
  <si>
    <t>Acabado superficial de 10 cm de espesor con triturado vegetal, suministrado a granel y esparcido con medios manuales</t>
  </si>
  <si>
    <t>Acabado superficial de 5 cm de espesor con grava tipo marmolina de color blanco, rojo o rosa, suministrada a granel y esparcida con retroexcavadora pequeña y medios manuales (P - 197)</t>
  </si>
  <si>
    <t>Acabado superficial de 5 cm de grosor con grava tipo marmolina de color blanco, rojo o rosa, suministrada a granel y esparcida con retroexcavadora pequeña y medios manuales</t>
  </si>
  <si>
    <t>Hidrosiembra de mezcla de semillas para césped tipo Standard C3 según NTJ 07N, con una dosificación de 35 g/m2, agua, mulch de fibra vegetal a base de paja picada y fibra corta de celulosa (200g/m2), abono organo -mineral de liberación lenta, bioactivador microbiano y estabilizador sintético de base acrílica, en una superficie de 2000 a 5000 m2 (P - 198)</t>
  </si>
  <si>
    <t>Hidrosiembra de mezcla de semillas para césped tipo Standard C3 según NTJ 07N, con una dosificación de 35 g/m2, agua, mulch de fibra vegetal a base de paja picada y fibra corta de celulosa (200g/m2), abono organo -mineral de liberación lenta, bioactivador microbiano y estabilizador sintético de base acrílica, en una superficie de 2000 a 5000 m2</t>
  </si>
  <si>
    <t>Manta antiraíces formada por un geotextil de fieltro de polipropileno con un peso mínimo de 140 g/m2, para protección de taludes, fijada al terreno con grapas de acero, incluido pérdidas por recortes y solapes, materiales auxiliares y preparación de la superficie del terreno, totalmente colocada (P - 199)</t>
  </si>
  <si>
    <t xml:space="preserve">Manta antiraíces formada por un geotextil de fieltro de polipropileno con un peso mínimo de 140 g/m2, para protección de taludes, fijada al terreno con grapas de acero, incluido pérdidas por recortes y solapes, materiales auxiliares y preparación de la superficie del terreno, totalmente colocada </t>
  </si>
  <si>
    <t>TOTAL REPOSICIÓN AJARDINAMIENTO</t>
  </si>
  <si>
    <t>DRENAJE</t>
  </si>
  <si>
    <t>Relleno de zanjas y pozos con hormigón HM-20/P/40/I, de consistencia plástica y tamaño máximo del granulado 40 mm, vertido desde camión (P - 129)</t>
  </si>
  <si>
    <t>Relleno de zanjas y pozos con hormigón HM-20/P/40/I, de consistencia plástica y tamaño máximo del granulado 40 mm, vertido desde camión</t>
  </si>
  <si>
    <t>Cuneta profunda triangular de 1,00 m de anchura y 0,33 m de profundidad, con un revestimiento mínimo de 10 cm de hormigón de 20 N/mm2 de resistencia característica a compresión, incluido excavación de terreno no clasificado, refinado y carga de los materiales resultantes (P - 162)</t>
  </si>
  <si>
    <t>Cuneta profunda triangular de 1,00 m de anchura y 0,33 m de profundidad, con un revestimiento mínimo de 10 cm de hormigón de 20 N/mm2 de resistencia característica a compresión, incluido excavación de terreno no clasificado, refinado y carga de los materiales resultantes</t>
  </si>
  <si>
    <t>Cuneta profunda triangular, de 1,50 m de anchura y 0,33 m de profundidad, con un revestimiento mínimo de 10 cm de hormigón de 20 N/mm2 de resistencia característica a compresión, incluido excavación de terreno no clasificado, refinado y carga de los materiales resultantes (P - 163)</t>
  </si>
  <si>
    <t>Cuneta profunda triangular, de 1,50 m de anchura y 0,33 m de profundidad, con un revestimiento mínimo de 10 cm de hormigón de 20 N/mm2 de resistencia característica a compresión, incluido excavación de terreno no clasificado, refinado y carga de los materiales resultantes</t>
  </si>
  <si>
    <t>Cuneta profunda triangular de 2,00 m de anchura y 0,33 m de profundidad, con un revestimiento mínimo de 10 cm de hormigón de 20 N/mm2 de resistencia característica a compresión, incluido excavación de terreno no clasificado, refinado y carga de los materiales resultantes (P - 164)</t>
  </si>
  <si>
    <t>Cuneta profunda triangular de 2,00 m de anchura y 0,33 m de profundidad, con un revestimiento mínimo de 10 cm de hormigón de 20 N/mm2 de resistencia característica a compresión, incluido excavación de terreno no clasificado, refinado y carga de los materiales resultantes</t>
  </si>
  <si>
    <t>Canal prefabricado de hormigón en forma de U y encaje, de 30 cm de ancho interior, sobre solera de 10 cm de hormigón HM-20/P/20/I (P - 166)</t>
  </si>
  <si>
    <t>Canal prefabricado de hormigón en forma de U y encaje, de 30 cm de ancho interior, sobre solera de 10 cm de hormigón HM-20/P/20/I</t>
  </si>
  <si>
    <t>Canal prefabricado de hormigón en forma de U y encaje, de 40 cm de ancho interior, sobre solera de 10 cm de hormigón HM-20/P/20/I (P - 167)</t>
  </si>
  <si>
    <t>Canal prefabricado de hormigón en forma de U y encaje, de 40 cm de ancho interior, sobre solera de 10 cm de hormigón HM-20/P/20/I</t>
  </si>
  <si>
    <t>Canal prefabricado de hormigón en forma de U y talón, de 60 cm de ancho interior, sobre solera de 10 cm de hormigón HM-20/P/20/I (P - 168)</t>
  </si>
  <si>
    <t>Canal prefabricado de hormigón en forma de U y talón, de 60 cm de ancho interior, sobre solera de 10 cm de hormigón HM-20/P/20/I</t>
  </si>
  <si>
    <t>Canal de hormigón polímero sin pendiente, de ancho interior 200 mm y de 160 a 200 mm de altura, con perfil lateral, con reja de acero galvanizado entramada clase B125, según norma UNE-EN 1433, fijada con cierre en la canal , colocada sobre base de hormigón con solera de 100 mm de espesor y paredes de 100 mm de espesor (P - 169)</t>
  </si>
  <si>
    <t>Canal de hormigón polímero sin pendiente, de ancho interior 200 mm y de 160 a 200 mm de altura, con perfil lateral, con reja de acero galvanizado entramada clase B125, según norma UNE-EN 1433, fijada con cierre en la canal , colocada sobre base de hormigón con solera de 100 mm de espesor y paredes de 100 mm de espesor</t>
  </si>
  <si>
    <t>Caja para sumidero de 70x30x85 cm, con paredes de 14 cm de espesor de ladrillo calado, rebozada y deslizada por dentro y enfoscado por fuera con mortero mixto 1:0,5:4 sobre solera de 10 cm de hormigón HM-20/P /20/I (P - 170)</t>
  </si>
  <si>
    <t>Caja para sumidero de 70x30x85 cm, con paredes de 14 cm de espesor de ladrillo calado, rebozada y deslizada por dentro y enfoscado por fuera con mortero mixto 1:0,5:4 sobre solera de 10 cm de hormigón HM-20/P /20/I</t>
  </si>
  <si>
    <t>Construcción y reja para sumidero de fundición dúctil modelo M-3B-25 de la casa GRUPO FABREGAS o similar, de 834x338x100 mm exterior, marco rectangular, clase C250 según norma UNE-EN 124, colocado con hormigón C45/55 con aditivo por control de la retracción, previo encofrado y nivelación de la reja para añadir hormigón hasta 5 cm por debajo del nivel de acabado (P - 174)</t>
  </si>
  <si>
    <t>Construcción y reja para sumidero de fundición dúctil modelo M-3B-25 de la casa GRUPO FABREGAS o similar, de 834x338x100 mm exterior, marco rectangular, clase C250 según norma UNE-EN 124, colocado con hormigón C45/55 con aditivo por control de la retracción, previo encofrado y nivelación de la reja para añadir hormigón hasta 5 cm por debajo del nivel de acabado</t>
  </si>
  <si>
    <t>Caja para interceptor de 84x50 cm, con paredes de 29 cm de espesor de ladrillo calado, rebozada y deslizada por dentro con mortero cemento 1:4, sobre solera de 15 cm de hormigón HM-20/P/20/I (P - 171)</t>
  </si>
  <si>
    <t>Caja para interceptor de 84x50 cm, con paredes de 29 cm de espesor de ladrillo calado, rebozada y deslizada por dentro con mortero cemento 1:4, sobre solera de 15 cm de hormigón HM-20/P/20/I</t>
  </si>
  <si>
    <t>Construcción y rejilla para interceptor transversal de fundición dúctil modelo BARCINO de la casa EJ o similar, de 1030x528x100 mm exterior, 117 kg de peso mínimo, con conjunto de dos rejas cuadradas y articuladas, reversibles a 90º y barrotes a 45º, , marco rectangular, clase D400 según norma UNE-EN 124 y 20 dm2 de superficie de absorción, colocado con hormigón C45/55 con aditivo para control de la retracción, previo encofrado y nivelación de la verja para añadir hormigón hasta 5 cm por debajo del nivel de acabado (P - 173)</t>
  </si>
  <si>
    <t>Construcción y rejilla para interceptor transversal de fundición dúctil modelo BARCINO de la casa EJ o similar, de 1030x528x100 mm exterior, 117 kg de peso mínimo, con conjunto de dos rejas cuadradas y articuladas, reversibles a 90º y barrotes a 45º, , marco rectangular, clase D400 según norma UNE-EN 124 y 20 dm2 de superficie de absorción, colocado con hormigón C45/55 con aditivo para control de la retracción, previo encofrado y nivelación de la verja para añadir hormigón hasta 5 cm por debajo del nivel de acabado</t>
  </si>
  <si>
    <t>Alcantarilla de tubo de hormigón de D=30 cm, rejuntado interiormente con mortero M-10, solera de 10 cm, relleno hasta medio tubo y argollado con hormigón HM-20/P/20/I (P - 175)</t>
  </si>
  <si>
    <t>Alcantarilla de tubo de hormigón de D=40 cm, rejuntado interiormente con mortero M-10, solera de 15 cm, relleno hasta medio tubo y argollado con hormigón HM-20/P/20/I (P - 176)</t>
  </si>
  <si>
    <t>Alcantarilla de tubo de hormigón de D=40 cm, rejuntado interiormente con mortero M-10, solera de 15 cm, relleno hasta medio tubo y argollado con hormigón HM-20/P/20/I</t>
  </si>
  <si>
    <t>Alcantarilla de tubo de hormigón de D=50 cm, rejuntado interiormente con mortero M-10, solera de 15 cm, relleno hasta medio tubo y argollado con hormigón HM-20/P/20/I</t>
  </si>
  <si>
    <t>Alcantarilla de tubo de hormigón de D=60 cm, rejuntado interiormente con mortero M-10, solera de 15 cm, relleno hasta medio tubo y argollado con hormigón HM-20/P/20/I (P - 178)</t>
  </si>
  <si>
    <t>Alcantarilla de tubo de hormigón de D=60 cm, rejuntado interiormente con mortero M-10, solera de 15 cm, relleno hasta medio tubo y argollado con hormigón HM-20/P/20/I</t>
  </si>
  <si>
    <t>Alcantarilla de tubo de hormigón de D=70 cm, rejuntado interiormente con mortero M-10, solera de 20 cm, relleno hasta medio tubo y argollado con hormigón HM-20/P/20/I (P - 179)</t>
  </si>
  <si>
    <t>Alcantarilla de tubo de hormigón de D=70 cm, rejuntado interiormente con mortero M-10, solera de 20 cm, relleno hasta medio tubo y argollado con hormigón HM-20/P/20/I</t>
  </si>
  <si>
    <t>Alcantarilla de tubo de hormigón de D=90 cm, rejuntado interiormente con mortero M-10, solera de 20 cm, relleno hasta medio tubo y argollado con hormigón HM-20/P/20/I (P - 181)</t>
  </si>
  <si>
    <t>Alcantarilla de tubo de hormigón de D=90 cm, rejuntado interiormente con mortero M-10, solera de 20 cm, relleno hasta medio tubo y argollado con hormigón HM-20/P/20/I</t>
  </si>
  <si>
    <t>Alcantarilla de tubo de hormigón de D=100 cm, rejuntado interiormente con mortero M-10, solera de 25 cm, relleno hasta medio tubo y argollado con hormigón HM-20/P/20/I (P - 182)</t>
  </si>
  <si>
    <t>Alcantarilla de tubo de hormigón de D=100 cm, rejuntado interiormente con mortero M-10, solera de 25 cm, relleno hasta medio tubo y argollado con hormigón HM-20/P/20/I</t>
  </si>
  <si>
    <t>Alcantarilla con tubo de pared estructurada, con pared interna lisa y externa corrugada, de polietileno HDPE, tipo B, área aplicación U, de diámetro nominal exterior 250 mm, de rigidez anular SN 8 kN/m2, según norma UNE-EN 13476- 3, unión de manguitos, con grado de dificultad media y colocado en el fondo de la zanja, previo nivelación con base de hormigón HM-20/P/40/I de 15 cm de espesor y relleno con hormigón hasta 15 cm por sobre la generatriz superior del tubo, totalmente terminado (P - 183)</t>
  </si>
  <si>
    <t>Alcantarilla con tubo de pared estructurada, con pared interna lisa y externa corrugada, de polietileno HDPE, tipo B, área aplicación U, de diámetro nominal exterior 250 mm, de rigidez anular SN 8 kN/m2, según norma UNE-EN 13476- 3, unión de manguitos, con grado de dificultad media y colocado en el fondo de la zanja, previo nivelación con base de hormigón HM-20/P/40/I de 15 cm de espesor y relleno con hormigón hasta 15 cm por sobre la generatriz superior del tubo, totalmente terminado</t>
  </si>
  <si>
    <t>Alcantarilla con tubo de pared estructurada, con pared interna lisa y externa corrugada, de polietileno HDPE, tipo B, área aplicación U, de diámetro nominal exterior 315 mm, de rigidez anular SN 8 kN/m2, según norma UNE-EN 13476- 3, unión de manguitos, con grado de dificultad media y colocado en el fondo de la zanja, previo nivelación con base de hormigón HM-20/P/40/I de 15 cm de espesor y relleno con hormigón hasta 15 cm por sobre la generatriz superior del tubo, totalmente terminado (P - 184)</t>
  </si>
  <si>
    <t>Alcantarilla con tubo de pared estructurada, con pared interna lisa y externa corrugada, de polietileno HDPE, tipo B, área aplicación U, de diámetro nominal exterior 315 mm, de rigidez anular SN 8 kN/m2, según norma UNE-EN 13476- 3, unión de manguitos, con grado de dificultad media y colocado en el fondo de la zanja, previo nivelación con base de hormigón HM-20/P/40/I de 15 cm de espesor y relleno con hormigón hasta 15 cm por sobre la generatriz superior del tubo, totalmente terminado</t>
  </si>
  <si>
    <t>Alcantarilla con tubo de pared estructurada, con pared interna lisa y externa corrugada, de polietileno HDPE, tipo B, área aplicación U, de diámetro nominal exterior 400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 (P - 185)</t>
  </si>
  <si>
    <t>Alcantarilla con tubo de pared estructurada, con pared interna lisa y externa corrugada, de polietileno HDPE, tipo B, área aplicación U, de diámetro nominal exterior 400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t>
  </si>
  <si>
    <t>Alcantarilla con tubo de pared estructurada, con pared interna lisa y externa corrugada, de polietileno HDPE, tipo B, área aplicación U, de diámetro nominal exterior 500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 (P - 186)</t>
  </si>
  <si>
    <t>Alcantarilla con tubo de pared estructurada, con pared interna lisa y externa corrugada, de polietileno HDPE, tipo B, área aplicación U, de diámetro nominal exterior 500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t>
  </si>
  <si>
    <t>Alcantarilla con tubo de pared estructurada, con pared interna lisa y externa corrugada, de polietileno HDPE, tipo B, área aplicación U, de diámetro nominal exterior 630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 (P - 187)</t>
  </si>
  <si>
    <t>Alcantarilla con tubo de pared estructurada, con pared interna lisa y externa corrugada, de polietileno HDPE, tipo B, área aplicación U, de diámetro nominal exterior 630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t>
  </si>
  <si>
    <t>Alcantarilla con tubo de pared estructurada, con pared interna lisa y externa corrugada, de polietileno HDPE, tipo B, área aplicación U, de diámetro nominal exterior 800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 (P - 188)</t>
  </si>
  <si>
    <t>Alcantarilla con tubo de pared estructurada, con pared interna lisa y externa corrugada, de polietileno HDPE, tipo B, área aplicación U, de diámetro nominal exterior 800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t>
  </si>
  <si>
    <t>Alcantarilla con tubo de pared estructurada, con pared interna lisa y externa corrugada, de polietileno HDPE, tipo B, área aplicación U, de diámetro nominal exterior 1000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 (P - 189)</t>
  </si>
  <si>
    <t>Alcantarilla con tubo de pared estructurada, con pared interna lisa y externa corrugada, de polietileno HDPE, tipo B, área aplicación U, de diámetro nominal exterior 1000 mm, de rigidez anular SN 8 kN/m2, según norma UNE-EN 13476- 3, unión de manguitos, con grado de dificultad media y colocado en el fondo de la zanja, previo nivelación con base de sablón de 15 cm de espesor y relleno con sablón hasta 15 cm por encima de la generatriz superior del tubo, totalmente acabado</t>
  </si>
  <si>
    <t>Solera de hormigón HM-20/P/20/E de 20 cm de grosor y de planta 1.3x1,3 m (P - 85)</t>
  </si>
  <si>
    <t>Solera de hormigón HM-20/P/20/I de 20 cm de grosor y de planta 1.3x1,3 m</t>
  </si>
  <si>
    <t>Solera de hormigón HM-20/P/20/E de 20 cm de espesor y de planta 1.65x1,65 m (P - 86)</t>
  </si>
  <si>
    <t>Solera de hormigón HM-20/P/20/E de 20 cm de grosor y de planta 1.65x1,65 m</t>
  </si>
  <si>
    <t>Pared para pozo circular de D=100 cm de piezas de hormigón con ejecución prefabricada, colocadas con mortero mixto 1:0,5:4 (P - 87)</t>
  </si>
  <si>
    <t>Pared para pozo circular de D=100 cm de piezas de hormigón con ejecución prefabricada, colocadas con mortero mixto 1:0,5:4</t>
  </si>
  <si>
    <t>Pared para pozo circular de D=100 cm, de espesor 14 cm de ladrillo calado, enfoscado y deslizado por dentro con mortero mixto 1:0,5:4 (P - 88)</t>
  </si>
  <si>
    <t>Pared para pozo circular de D=100 cm, de espesor 14 cm de ladrillo calado, enfoscado y deslizado por dentro con mortero mixto 1:0,5:4</t>
  </si>
  <si>
    <t>Pared para pozo cuadrado de 100x100 cm, de 14 cm de espesor de ladrillo calado, enfoscado y deslizado por dentro con mortero mixto 1:0,5:4 (P - 89)</t>
  </si>
  <si>
    <t>Pared para pozo cuadrado de 100x100 cm, de 14 cm de grosor de ladrillo calado, rebozada y deslizada por dentro con mortero mixto 1:0,5:4</t>
  </si>
  <si>
    <t>Pared para pozo cuadrado de 120x120 cm, de 14 cm de espesor de ladrillo calado, enfoscado y deslizado por dentro con mortero mixto 1:0,5:4 (P - 90)</t>
  </si>
  <si>
    <t>Pared para pozo cuadrado de 120x120 cm, de 14 cm de espesor de ladrillo calado, rebozada y deslizada por dentro con mortero mixto 1:0,5:4</t>
  </si>
  <si>
    <t>Construcción octogonal y tapa circular de fundición dúctil por pozo de registro en calzada, modelo GEO PKSR de la casa EJ o similar, con tapa articulada, con bloqueo de seguridad antiretorno a 90º, junta de polietileno, paso libre de 600 mm de diámetro, y altura marco mínima 100 mm, peso de 58 kg, de la clase D400 según norma UNE-EN 124 colocado con mortero mixto 1:0.5:4, elaborado en obra con hormigonera de 165 (P - 92)</t>
  </si>
  <si>
    <t>Construcción octogonal y tapa circular de fundición dúctil por pozo de registro en calzada, modelo GEO PKSR de la casa EJ o similar, con tapa articulada, con bloqueo de seguridad antiretorno a 90º, junta de polietileno, paso libre de 600 mm de diámetro, y altura marco mínima 100 mm, peso de 58 kg, de la clase D400 según norma UNE-EN 124 colocado con mortero mixto 1:0.5:4, elaborado en obra con hormigonera de 165</t>
  </si>
  <si>
    <t>Marco cuadrado con marco aparente cuadrado y tapa circular de fundición dúctil por pozo de registro en calzada, modelo GEO PKSC de la casa EJ o similar, con tapa articulada, con bloqueo de seguridad antiretorno a 90º, junta de polietileno, paso libre de 600 mm de diámetro, y altura marco mínima 100 mm, peso de 67 kg, de la clase D400 según norma UNE-EN 124 colocado con mortero mixto 1:0.5:4, elaborado en obra con hormigonera de 165 l</t>
  </si>
  <si>
    <t>Construcción circular de fundición dúctil para pozo de registro y tapa abatible y con cierre en zona de acera, modelo R-100-SB de la casa Fàbregas o similar, paso libre de 580 mm de diámetro y clase D400 según norma UNE-EN 124 -2, colocado con mortero (P - 91)</t>
  </si>
  <si>
    <t>Construcción circular de fundición dúctil para pozo de registro y tapa abatible y con cierre en zona de acera, modelo R-100-SB de la casa Fàbregas o similar, paso libre de 580 mm de diámetro y clase D400 según norma UNE-EN 124 -2, colocado con mortero</t>
  </si>
  <si>
    <t>Escalón para pozo de registro de polipropileno armado, de 250x350x250 mm y 3 kg de peso, colocado con mortero de cemento 1:6, elaborado en obra (P - 94)</t>
  </si>
  <si>
    <t>Escalón para pozo de registro de polipropileno armado, de 250x350x250 mm y 3 kg de peso, colocado con mortero de cemento 1:6, elaborado en obra</t>
  </si>
  <si>
    <t>Desmontaje y colocación para situar en nueva rasante de marco y tapa de pozos de cloacas u otros servicios, en obras de recubrimiento asfáltico, con mortero de alta resistencia (P - 63)</t>
  </si>
  <si>
    <t>Desmontaje y colocación para situar en nueva rasante de marco y tapa de pozos de alcantarillado u otros servicios, en obras de recubrimiento asfáltico, con mortero de alta resistencia</t>
  </si>
  <si>
    <t>Media jornada de 4 horas de inspección de red de alcantarillado mediante sistemas robóticos, con equipo formado por dos personas. El precio incluirá también la parte proporcional de camión bomba para la limpieza de desatascos en la red, totalmente terminado (P - 101)</t>
  </si>
  <si>
    <t>Media jornada de 4 horas de inspección de red de alcantarillado mediante sistemas robóticos, con equipo formado por dos personas. El precio incluirá también la parte proporcional de camión bomba para la limpieza de desatascos en la red, totalmente terminado</t>
  </si>
  <si>
    <t>TOTAL DRENAJE</t>
  </si>
  <si>
    <t>ALUMBRADO PÚBLICO</t>
  </si>
  <si>
    <t>Excavación de zanja de hasta 1 m de anchura y hasta 2 m de profundidad, en terreno de tráfico, con retroexcavadora y carga mecánica del material excavado</t>
  </si>
  <si>
    <t>Excavación de zanja de hasta 1 m de ancho y hasta 2 m de profundidad, en terreno de tráfico, con retroexcavadora y carga mecánica del material excavado (P - 12)</t>
  </si>
  <si>
    <t>Repaso y apisonaje de suelo de zanja de anchura máxima 0,6 m, con compactación del 95% PM (P - 20)</t>
  </si>
  <si>
    <t xml:space="preserve">Repaso y apisonaje de suelo de zanja de anchura máxima 0,6 m, con compactación del 95% PM </t>
  </si>
  <si>
    <t>Relleno y apisonamiento de zanja de anchura hasta 0,6 m, con arenas de material reciclado de hormigones, en tongadas de espesor de hasta 25 cm, utilizando pisón vibrante (P - 21)</t>
  </si>
  <si>
    <t>Relleno y apisonamiento de zanja de anchura hasta 0,6 m, con arenas de material reciclado de hormigones, en tongadas de espesor de hasta 25 cm, utilizando pisón vibrante</t>
  </si>
  <si>
    <t>Relleno y apisonamiento de zanja de anchura hasta 0,6 m, con material seleccionado de aporte exterior, en tongadas de espesor de hasta 25 cm, utilizando pisón vibrante, con compactación del 95% PM (P - 23)</t>
  </si>
  <si>
    <t>Relleno y apisonamiento de zanja de anchura hasta 0,6 m, con material seleccionado de aporte exterior, en tongadas de espesor de hasta 25 cm, utilizando pisón vibrante, con compactación del 95% PM</t>
  </si>
  <si>
    <t>Canalización con dos tubos curvables corrugados de polietileno de 160 mm de diámetro nominal, de doble capa, y dado de recubrimiento de 40x30 cm con hormigón HM-20/P/20/I, hilo guía en cada tubo, parte proporcional de accesorios de unión, separadores y obturadores (P - 95)</t>
  </si>
  <si>
    <t>Canalización con dos tubos curvables corrugados de polietileno de 160 mm de diámetro nominal, de doble capa, y dado de recubrimiento de 40x30 cm con hormigón HM-20/P/20/I, hilo guía en cada tubo, parte proporcional de accesorios de unión, separadores y obturadores</t>
  </si>
  <si>
    <t>Arqueta de 38x38x55 cm, con paredes de 15 cm de espesor de hormigón HM-20/P/20/I y solera de ladrillo calado, sobre cama de arena (P - 96)</t>
  </si>
  <si>
    <t>Arqueta de 38x38x55 cm, con paredes de 15 cm de espesor de hormigón HM-20/P/20/I y solera de ladrillo calado, sobre cama de arena</t>
  </si>
  <si>
    <t>Construcción y tapa cuadrada de fundición dúctil, para arqueta de servicios, apoyada, paso libre de 400x400 mm y clase B125 según norma UNE-EN 124, colocado con mortero (P - 98)</t>
  </si>
  <si>
    <t>Construcción y tapa cuadrada de fundición dúctil, para arqueta de servicios, apoyada, paso libre de 400x400 mm y clase B125 según norma UNE-EN 124, colocado con mortero</t>
  </si>
  <si>
    <t>Arqueta de 57x57x125 cm, con paredes de 15 cm de espesor de hormigón HM-20/P/20/I y solera de ladrillo calado, sobre cama de arena (P - 97)</t>
  </si>
  <si>
    <t>Arqueta de 57x57x125 cm, con paredes de 15 cm de espesor de hormigón HM-20/P/20/I y solera de ladrillo calado, sobre cama de arena</t>
  </si>
  <si>
    <t>Construcción y tapa cuadrada de fundición dúctil, para arqueta de servicios, apoyada, paso libre de 600x600 mm y clase B125 según norma UNE-EN 124, colocado con mortero (P - 99)</t>
  </si>
  <si>
    <t>Construcción y tapa cuadrada de fundición dúctil, para arqueta de servicios, apoyada, paso libre de 600x600 mm y clase B125 según norma UNE-EN 124, colocado con mortero</t>
  </si>
  <si>
    <t>Tubo curvable corrugado de polietileno, de doble capa, lisa la interior y corrugada el exterior, de 110 mm de diámetro nominal, aislante y no propagador de la llama, resistencia al impacto de 28 J, resistencia a compresión de 450 N, montado como canalización enterrada (P - 102)</t>
  </si>
  <si>
    <t>Tubo curvable corrugado de polietileno, de doble capa, lisa la interior y corrugada el exterior, de 110 mm de diámetro nominal, aislante y no propagador de la llama, resistencia al impacto de 28 J, resistencia a compresión de 450 N, montado como canalización enterrada</t>
  </si>
  <si>
    <t>Cable con conductor de cobre de 0,6/1 kV de tensión asignada, con designación RV-K, tetrapolar, de sección 4 x 6 mm2, con cubierta del cable de PVC, colocado en tubo (P - 103)</t>
  </si>
  <si>
    <t>Cable con conductor de cobre de 0,6/1 kV de tensión asignada, con designación RV-K, tetrapolar, de sección 4 x 6 mm2, con cubierta del cable de PVC, colocado en tubo</t>
  </si>
  <si>
    <t>Conductor de cobre desnudo, unipolar de sección 1x35 mm2, montado superficialmente (P - 104)</t>
  </si>
  <si>
    <t>Conductor de cobre desnudo, unipolar de sección 1x35 mm2, montado superficialmente</t>
  </si>
  <si>
    <t>Placa de puesta a tierra de acero, cuadrada (maciza), de superficie 0,55 m2, de 2,5 mm de espesor y enterrada (P - 105)</t>
  </si>
  <si>
    <t xml:space="preserve">Placa de puesta a tierra de acero, cuadrada (maciza), de superficie 0,55 m2, de 2,5 mm de espesor y enterrada </t>
  </si>
  <si>
    <t>Columna de plancha de acero galvanizado, de forma troncocónica, de 5 a 6 m de altura, remate sin pletina, con base pletina y puerta, según norma UNE-EN 40-5, colocada sobre dado de hormigón (P - 106)</t>
  </si>
  <si>
    <t xml:space="preserve">Columna de plancha de acero galvanizado, de forma troncocónica, de 5 a 6 m de altura, remate sin pletina, con base pletina y puerta, según norma UNE-EN 40-5, colocada sobre dado de hormigón </t>
  </si>
  <si>
    <t>Columna de plancha de acero galvanizado, de forma troncocónica, de 7 a 8 m de altura, remate sin pletina, con base pletina y puerta, según norma UNE-EN 40-5, colocada sobre dado de hormigón (P - 107)</t>
  </si>
  <si>
    <t xml:space="preserve">Columna de plancha de acero galvanizado, de forma troncocónica, de 7 a 8 m de altura, remate sin pletina, con base pletina y puerta, según norma UNE-EN 40-5, colocada sobre dado de hormigón </t>
  </si>
  <si>
    <t>Columna de plancha de acero galvanizado, de forma troncocónica, de 9 a 10 m de altura, coronamiento sin pletina, con base pletina y puerta, según norma UNE-EN 40-5, colocada sobre dado de hormigón (P - 108)</t>
  </si>
  <si>
    <t xml:space="preserve">Columna de plancha de acero galvanizado, de forma troncocónica, de 9 a 10 m de altura, coronamiento sin pletina, con base pletina y puerta, según norma UNE-EN 40-5, colocada sobre dado de hormigón </t>
  </si>
  <si>
    <t>Proyector LED para exterior de hasta 50 w de potencia, temperatura color 4000K, con accesorio para fijar a columna. Instalado y en funcionamiento (P - 109)</t>
  </si>
  <si>
    <t xml:space="preserve">Proyector LED para exterior de hasta 50 w de potencia, temperatura color 4000K, con accesorio para fijar a columna. Instalado y en funcionamiento </t>
  </si>
  <si>
    <t>TOTAL ALUMBRADO PÚBLICO</t>
  </si>
  <si>
    <t>SERVICIOS AFECTADOS</t>
  </si>
  <si>
    <t>Sección 9. Formación de canalización de infraestructura de comunicaciones en acera existente, según plano de detalle, mediante microrasa de 5,5 cm de ancho y 45 cm de profundidad, incluido el tendido del grupo solidario de 12 microtubos de HDPE de 20 mm de diámetro exterior con colores distintivos agrupados en subgrupos de 3 y plegados con vaina plástica, colocados en base 2 y altura de 6, con cable de cobre embebido en una de las vainas por teledetección. Incluye derribo de acera y zanja en base de hormigón existente, carga y transporte a vertedero, excavación, carga y transporte a vertedero del material resultante, relleno de la zanja con mortero M-300 hasta enrasar con la base de pavimentación, colocación de cinta de señalización y posterior reposición de pavimento de características similares a la existente, incluido pp de calas previas para la identificación y adecuación de servicios existentes y así como los trabajos de regulación del tráfico durante la ejecución de la zanja</t>
  </si>
  <si>
    <t>Sección 10. Formación de canalización de infraestructura de comunicaciones sobre línea de rigola existente o bien en la parte de arcén adyacente a la rigola existente, según plano de detalle, mediante microrasa de 5,5 cm de ancho y 45 cm de profundidad, incluido el tendido del grupo solidario de 12 microtubos de HDPE de 20 mm de diámetro exterior con colores distintivos agrupados en subgrupos de 3 y plegados con vaina plástica, colocados en base 2 y altura de 6, con cable de cobre embebido en una de las vainas por teledetección, colocación de cinta de señalización y zanja hormigonada ''in situ'' con mortero M-300. Incluye derribo de la rigola existente, formación de la microrasa y reposición con nueva rigola de características similares a la existente. Incluye también todas las operaciones de desmontaje y/o derribo y posterior reposición y conexionado de sumideros a lo largo del recorrido, paso de la canalización bajo los mismos, incluido p.p. de calas previas para la identificación y adecuación de servicios existentes y así como los trabajos de regulación del tráfico durante la ejecución de la zanja</t>
  </si>
  <si>
    <t>Arqueta de registro de hormigón prefabricado de resistencia mínima 40 N/mm2, con fondo, 140x70x80 cm de dimensiones interiores, con paredes de 12,5 cm de espesor mínimo, para instalaciones de servicios de telecomunicaciones, colocado sobre solera de hormigón HM-20/B/20/I de 15 cm de espesor y relleno lateral con suelo de la misma excavación. Incluye la excavación necesaria en cualquier tipo de terreno, carga y transporte a vertedero del material resultante, formación de la solera, colocación de la arqueta y rellenado y compactado al 95% del PM de toda la excavación con suelo así seleccionado como la perforación de las paredes de la arqueta, reposición de las mismas, hormigonado del empalme, fijación de los conductos, y los tapones necesarios para cada extremo de microducto que quede interrumpido. Incluye también el suministro y colocación de marco y tapa doble de fundición dúctil tipo D400 con doble triángulo abatible por cada una de ellas, según plano de detalle, fijada a la arqueta mediante un mínimo de 15 anclajes de 60 mm de longitud y diámetro 14 mm, con cierre de seguridad con llave específica, totalmente terminada</t>
  </si>
  <si>
    <t>Arqueta de registro de hormigón ''in situ'' de resistencia mínima 30 N/mm2, sin fondo, 140x70x70 cm de dimensiones interiores, con paredes de 30 cm de espesor mínimo, para instalaciones de servicios de telecomunicaciones, colocado sobre solera de hormigón HM-20/B/20/I de 15 cm de espesor y relleno lateral con suelo de la misma excavación. Incluye la excavación necesaria en cualquier tipo de terreno, carga y transporte a vertedero del material resultante, formación de la solera, colocación de la arqueta y rellenado y compactado al 95% del PM de toda la excavación con suelo así seleccionado como la perforación de las paredes de la arqueta de entrada y salida y cruces en su caso de unas dimensiones de 20 x30 cm, reposición de las mismas, hormigonado del empalme, fijación de los conductos, y los tapones necesarios para cada extremo de microducto que quede interrumpido</t>
  </si>
  <si>
    <t>Arqueta de registro de hormigón ''in situ'' de resistencia mínima 30 N/mm2, sin fondo, 140x70x70 cm de dimensiones interiores, con paredes de 30 cm de espesor mínimo, para instalaciones de servicios de telecomunicaciones, colocado sobre solera de hormigón HM-20/B/20/I de 15 cm de espesor y relleno lateral con suelo de la misma excavación. Incluye la excavación necesaria en cualquier tipo de terreno, carga y transporte a vertedero del material resultante, formación de la solera, colocación de la arqueta y rellenado y compactado al 95% del PM de toda la excavación con suelo así seleccionado como la perforación de las paredes de la arqueta de entrada y salida y cruces en su caso de unas dimensiones de 20x30 cm, reposición de las mismas, hormigonado del empalme, fijación de los conductos, y los tapones necesarios para cada extremo de microducto que quede interrumpido</t>
  </si>
  <si>
    <t>Arqueta de registro de hormigón prefabricado de resistencia mínima 40 N/mm2, con fondo, 70x70x80 cm de dimensiones interiores, con paredes de 12,5 cm de espesor mínimo, para instalaciones de servicios de telecomunicaciones, colocado sobre solera de hormigón HM-20/B/20/I de 15 cm de espesor y relleno lateral con suelo de la misma excavación. Incluye la excavación necesaria en cualquier tipo de terreno, carga y transporte a vertedero del material resultante, formación de la solera, colocación de la arqueta y rellenado y compactado al 95% del PM de toda la excavación con suelo así seleccionado como la perforación de las paredes de la arqueta, reposición de las mismas, hormigonado del empalme, fijación de los conductos, y los tapones necesarios para cada extremo de microducto que quede interrumpido. Incluye también el suministro y colocación de marco y tapa doble de fundición dúctil tipo D400 con doble triángulo abatible por cada una de ellas, según plano de detalle, fijada a la arqueta mediante un mínimo de 10 anclajes de 60 mm de longitud y diámetro 14 mm, con cierre de seguridad con llave específica, totalmente terminada</t>
  </si>
  <si>
    <t>Arqueta de registro de hormigón ''in situ'' de resistencia mínima 30 N/mm2, sin fondo, 70x70x70 cm de dimensiones interiores, con paredes de 30 cm de espesor mínimo, para instalaciones de servicios de telecomunicaciones, colocado sobre solera de hormigón HM-20/B/20/I de 15 cm de espesor y relleno lateral con suelo de la misma excavación. Incluye la excavación necesaria en cualquier tipo de terreno, carga y transporte a vertedero del material resultante, formación de la solera, colocación de la arqueta y rellenado y compactado al 95% del PM de toda la excavación con suelo así seleccionado como la perforación de las paredes de la arqueta de entrada y salida y cruces en su caso de unas dimensiones de 20 x30 cm, reposición de las mismas, hormigonado del empalme, fijación de los conductos, y los tapones necesarios para cada extremo de microducto que quede interrumpido. Incluye también el suministro y colocación de marco y tapa doble de fundición dúctil tipo D400 con doble triángulo abatible por cada una de ellas, según plano de detalle, fijada a la arqueta mediante un mínimo de 10 anclajes de 60 mm de longitud y diámetro 14 mm, con cierre de seguridad con llave específica, totalmente terminada</t>
  </si>
  <si>
    <t>TOTAL SERVICIOS AFECTADOS</t>
  </si>
  <si>
    <t>GESTIÓN DE RESIDUOS</t>
  </si>
  <si>
    <t>Transporte de tierras y escombros a punto de acopio, con dúmper para transportes y tiempo de espera para la carga con medios mecánicos, con un recorrido de hasta 2 km (P - 26)</t>
  </si>
  <si>
    <t>Transporte de tierras y escombros a punto de acopio, con dúmper para transportes y tiempo de espera para la carga con medios mecánicos, con un recorrido de hasta 2 km</t>
  </si>
  <si>
    <t>Carga con medios mecánicos y transporte de tierras y escombros a punto de acopio, con dúmper para transportes y tiempo de espera para la carga, con un recorrido de hasta 2 km (P - 27)</t>
  </si>
  <si>
    <t xml:space="preserve">Carga con medios mecánicos y transporte de tierras y escombros a punto de acopio, con dúmper para transportes y tiempo de espera para la carga, con un recorrido de hasta 2 km </t>
  </si>
  <si>
    <t>Carga con medios mecánicos y transporte de tierras no contaminadas a obra exterior o centro de valorización, en camión de 7 t, con un recorrido de más de 10 y hasta 15 km (P - 29)</t>
  </si>
  <si>
    <t xml:space="preserve">Carga con medios mecánicos y transporte de tierras no contaminadas a obra exterior o centro de valorización, en camión de 7 t, con un recorrido de más de 10 y hasta 15 km </t>
  </si>
  <si>
    <t>Carga con medios mecánicos y transporte de tierras no contaminadas a obra exterior o centro de valorización, en camión de 7 t, con un recorrido de más de 15 y hasta 20 km (P - 28)</t>
  </si>
  <si>
    <t xml:space="preserve">Carga con medios mecánicos y transporte de tierras no contaminadas a obra exterior o centro de valorización, en camión de 7 t, con un recorrido de más de 15 y hasta 20 km </t>
  </si>
  <si>
    <t>Disposición de tierras no contaminadas de aparente densidad 1,6 t/m3, a valorizador de materiales naturales excavados con código VNME (P - 34)</t>
  </si>
  <si>
    <t xml:space="preserve">Disposición de tierras no contaminadas de aparente densidad 1,6 t/m3, a valorizador de materiales naturales excavados con código VNME </t>
  </si>
  <si>
    <t>Carga con medios mecánicos y transporte de residuos inertes o no especiales a instalación autorizada de gestión de residuos, con camión para transporte de 7 t, con un recorrido de más de 10 y hasta 15 km (P - 30)</t>
  </si>
  <si>
    <t>Carga con medios mecánicos y transporte de residuos inertes o no especiales a instalación autorizada de gestión de residuos, en camión para transporte de 7 t, con un recorrido de más de 10 y hasta 15 km</t>
  </si>
  <si>
    <t>Carga con medios mecánicos y transporte de residuos inertes o no especiales a instalación autorizada de gestión de residuos, en camión para transporte de 7 t, con un recorrido de más de 15 y hasta 20 km (P - 31)</t>
  </si>
  <si>
    <t>Carga con medios mecánicos y transporte de residuos inertes o no especiales a instalación autorizada de gestión de residuos, con camión para transporte de 7 t, con un recorrido de más de 15 y hasta 20 km</t>
  </si>
  <si>
    <t>Deposición controlada en depósito autorizado de residuos de tierra inertes con una densidad 1,6 t/m3, procedentes de excavación, con código 170504 según la Lista Europea de Residuos (ORDEN MAM/304/2002) (P - 32)</t>
  </si>
  <si>
    <t>Deposición controlada en centro de selección y transferencia de residuos de troncos y cepas no peligrosos con una densidad 0,9 t/m3, procedentes de poda o siega, con código 200201 según la Lista Europea de Residuos (ORDEN MAM/304/2002) ( P - 33)</t>
  </si>
  <si>
    <t>TOTAL GESTIÓN DE RESIDUOS</t>
  </si>
  <si>
    <t>OTROS</t>
  </si>
  <si>
    <t>Media jornada de equipo de topografía para los trabajos de realización de un levantamiento taquimétrico de zonas donde sea necesario disponer datos para determinar puntos bajos, pendientes, peraltes, desniveles o superficies. El equipo a utilizar deberá proporcionar precisión de posicionamiento centimétrico (P - 1)</t>
  </si>
  <si>
    <t>Media jornada de equipo de topografía para los trabajos de realización de un levantamiento taquimétrico de zonas donde sea necesario disponer datos para determinar puntos bajos, pendientes, peraltes, desniveles o superficies. El equipo a utilizar deberá proporcionar precisión de posicionamiento centimétrico</t>
  </si>
  <si>
    <t>Seguridad y salud en obra (P - 110)</t>
  </si>
  <si>
    <t>Seguridad y salud en obra</t>
  </si>
  <si>
    <t>TOTAL OTROS</t>
  </si>
  <si>
    <t>Total escombros y demoliciones</t>
  </si>
  <si>
    <t>Total movimiento de tierras</t>
  </si>
  <si>
    <t>Total firmes</t>
  </si>
  <si>
    <t>Total pavimentos y bordillos</t>
  </si>
  <si>
    <t>Total estructuras</t>
  </si>
  <si>
    <t>Total elementos reductores de velocidad</t>
  </si>
  <si>
    <t>Total señalización y balizamiento</t>
  </si>
  <si>
    <t>Total barreras de seguridad</t>
  </si>
  <si>
    <t>Total reposición ajardinamiento</t>
  </si>
  <si>
    <t>Total drenaje</t>
  </si>
  <si>
    <t>Total alumbrado público</t>
  </si>
  <si>
    <t>Total servicios afectados</t>
  </si>
  <si>
    <t>Total gestión de residuos</t>
  </si>
  <si>
    <t>Total otros</t>
  </si>
  <si>
    <t>Total anualidad</t>
  </si>
  <si>
    <t>TOTAL PRESUPUESTO DEL CONTRATO AÑOS 2022-2024. LOTE 1 - DEMARCACIÓN ORIENTAL</t>
  </si>
  <si>
    <t>UD</t>
  </si>
  <si>
    <t>MED.</t>
  </si>
  <si>
    <t>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</si>
</sst>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sz val="11"/>
      <color rgb="FF000000"/>
      <name val="Calibri"/>
      <family val="2"/>
    </font>
    <font>
      <b/>
      <sz val="11"/>
      <color rgb="FF000000"/>
      <name val="Calibri"/>
      <family val="2"/>
    </font>
    <font>
      <sz val="11"/>
      <color rgb="FFFF0000"/>
      <name val="Calibri"/>
      <family val="2"/>
    </font>
    <font>
      <b/>
      <sz val="11"/>
      <color rgb="FFFF0000"/>
      <name val="Calibri"/>
      <family val="2"/>
    </font>
    <font>
      <sz val="9"/>
      <color rgb="FF000000"/>
      <name val="Calibri"/>
      <family val="2"/>
    </font>
    <font>
      <b/>
      <sz val="9"/>
      <color rgb="FFFF0000"/>
      <name val="Calibri"/>
      <family val="2"/>
    </font>
    <font>
      <sz val="8"/>
      <color rgb="FF000000"/>
      <name val="Arial"/>
      <family val="2"/>
    </font>
    <font>
      <b/>
      <sz val="8"/>
      <color rgb="FF000000"/>
      <name val="Arial"/>
      <family val="2"/>
    </font>
    <font>
      <b/>
      <sz val="11"/>
      <color rgb="FF000000"/>
      <name val="Calibri"/>
      <family val="2"/>
      <scheme val="minor"/>
    </font>
    <font>
      <b/>
      <sz val="12"/>
      <color rgb="FF000000"/>
      <name val="Calibri"/>
      <family val="2"/>
    </font>
    <font>
      <i/>
      <sz val="9"/>
      <color rgb="FF000000"/>
      <name val="Calibri"/>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s>
  <cellStyleXfs count="1">
    <xf numFmtId="0" fontId="0" fillId="0" borderId="0" applyNumberFormat="0" applyBorder="0" applyAlignment="0"/>
  </cellStyleXfs>
  <cellXfs count="69">
    <xf numFmtId="0" fontId="0" fillId="0" borderId="0" xfId="0" applyFill="1" applyProtection="1"/>
    <xf numFmtId="4" fontId="0" fillId="0" borderId="0" xfId="0" applyNumberFormat="1" applyFill="1" applyProtection="1"/>
    <xf numFmtId="0" fontId="3" fillId="0" borderId="0" xfId="0" applyFont="1" applyFill="1" applyProtection="1"/>
    <xf numFmtId="4" fontId="3" fillId="0" borderId="0" xfId="0" applyNumberFormat="1" applyFont="1" applyFill="1" applyProtection="1"/>
    <xf numFmtId="0" fontId="0" fillId="0" borderId="0" xfId="0" applyFill="1" applyAlignment="1" applyProtection="1">
      <alignment vertical="top"/>
    </xf>
    <xf numFmtId="0" fontId="1" fillId="0" borderId="0" xfId="0" applyFont="1" applyFill="1" applyProtection="1"/>
    <xf numFmtId="164" fontId="1" fillId="0" borderId="0" xfId="0" applyNumberFormat="1" applyFont="1" applyFill="1" applyProtection="1"/>
    <xf numFmtId="0" fontId="3" fillId="0" borderId="1" xfId="0" applyFont="1" applyFill="1" applyBorder="1" applyProtection="1"/>
    <xf numFmtId="0" fontId="0" fillId="0" borderId="1" xfId="0" applyFill="1" applyBorder="1" applyProtection="1"/>
    <xf numFmtId="0" fontId="3" fillId="0" borderId="0" xfId="0" applyFont="1" applyFill="1" applyBorder="1" applyProtection="1"/>
    <xf numFmtId="4" fontId="3" fillId="0" borderId="1" xfId="0" applyNumberFormat="1" applyFont="1" applyFill="1" applyBorder="1" applyProtection="1"/>
    <xf numFmtId="0" fontId="0" fillId="0" borderId="2" xfId="0" applyFill="1" applyBorder="1" applyProtection="1"/>
    <xf numFmtId="0" fontId="3" fillId="0" borderId="2" xfId="0" applyFont="1" applyFill="1" applyBorder="1" applyProtection="1"/>
    <xf numFmtId="4" fontId="3" fillId="0" borderId="2" xfId="0" applyNumberFormat="1" applyFont="1" applyFill="1" applyBorder="1" applyProtection="1"/>
    <xf numFmtId="0" fontId="2" fillId="0" borderId="2" xfId="0" applyFont="1" applyFill="1" applyBorder="1" applyProtection="1"/>
    <xf numFmtId="164" fontId="0" fillId="0" borderId="2" xfId="0" applyNumberFormat="1" applyFill="1" applyBorder="1" applyProtection="1"/>
    <xf numFmtId="4" fontId="0" fillId="0" borderId="2" xfId="0" applyNumberFormat="1" applyFill="1" applyBorder="1" applyProtection="1"/>
    <xf numFmtId="164" fontId="0" fillId="0" borderId="3" xfId="0" applyNumberFormat="1" applyFill="1" applyBorder="1" applyProtection="1"/>
    <xf numFmtId="4" fontId="0" fillId="0" borderId="4" xfId="0" applyNumberFormat="1" applyFill="1" applyBorder="1" applyProtection="1"/>
    <xf numFmtId="0" fontId="1" fillId="0" borderId="0" xfId="0" applyFont="1" applyFill="1" applyAlignment="1" applyProtection="1">
      <alignment horizontal="center"/>
    </xf>
    <xf numFmtId="0" fontId="0" fillId="0" borderId="1" xfId="0" applyFill="1" applyBorder="1" applyAlignment="1" applyProtection="1">
      <alignment horizontal="center"/>
    </xf>
    <xf numFmtId="0" fontId="0" fillId="0" borderId="7" xfId="0" applyFill="1" applyBorder="1" applyProtection="1"/>
    <xf numFmtId="164" fontId="0" fillId="0" borderId="7" xfId="0" applyNumberFormat="1" applyFill="1" applyBorder="1" applyProtection="1"/>
    <xf numFmtId="164" fontId="0" fillId="0" borderId="1" xfId="0" applyNumberFormat="1" applyFill="1" applyBorder="1" applyProtection="1"/>
    <xf numFmtId="0" fontId="0" fillId="0" borderId="8" xfId="0" applyFill="1" applyBorder="1" applyProtection="1"/>
    <xf numFmtId="0" fontId="3" fillId="0" borderId="8" xfId="0" applyFont="1" applyFill="1" applyBorder="1" applyProtection="1"/>
    <xf numFmtId="0" fontId="1" fillId="0" borderId="8" xfId="0" applyFont="1" applyFill="1" applyBorder="1" applyProtection="1"/>
    <xf numFmtId="4" fontId="3" fillId="0" borderId="8" xfId="0" applyNumberFormat="1" applyFont="1" applyFill="1" applyBorder="1" applyProtection="1"/>
    <xf numFmtId="164" fontId="1" fillId="0" borderId="8" xfId="0" applyNumberFormat="1" applyFont="1" applyFill="1" applyBorder="1" applyProtection="1"/>
    <xf numFmtId="4" fontId="0" fillId="0" borderId="7" xfId="0" applyNumberFormat="1" applyFill="1" applyBorder="1" applyProtection="1"/>
    <xf numFmtId="0" fontId="6" fillId="0" borderId="0" xfId="0" applyFont="1" applyFill="1" applyProtection="1"/>
    <xf numFmtId="0" fontId="7" fillId="0" borderId="0" xfId="0" applyFont="1" applyFill="1" applyProtection="1"/>
    <xf numFmtId="0" fontId="8" fillId="0" borderId="0" xfId="0" applyFont="1" applyFill="1" applyProtection="1"/>
    <xf numFmtId="0" fontId="9" fillId="0" borderId="0" xfId="0" applyFont="1" applyFill="1" applyProtection="1"/>
    <xf numFmtId="0" fontId="10" fillId="0" borderId="2" xfId="0" applyFont="1" applyFill="1" applyBorder="1" applyAlignment="1" applyProtection="1">
      <alignment horizontal="center"/>
    </xf>
    <xf numFmtId="0" fontId="10" fillId="0" borderId="2" xfId="0" applyFont="1" applyFill="1" applyBorder="1" applyProtection="1"/>
    <xf numFmtId="0" fontId="10" fillId="0" borderId="0" xfId="0" applyFont="1" applyFill="1" applyBorder="1" applyAlignment="1" applyProtection="1">
      <alignment horizontal="center"/>
    </xf>
    <xf numFmtId="0" fontId="10" fillId="0" borderId="0" xfId="0" applyFont="1" applyFill="1" applyBorder="1" applyProtection="1"/>
    <xf numFmtId="4" fontId="1" fillId="0" borderId="0" xfId="0" applyNumberFormat="1" applyFont="1" applyFill="1" applyProtection="1"/>
    <xf numFmtId="4" fontId="1" fillId="0" borderId="8" xfId="0" applyNumberFormat="1" applyFont="1" applyFill="1" applyBorder="1" applyProtection="1"/>
    <xf numFmtId="0" fontId="4" fillId="0" borderId="0" xfId="0" applyFont="1" applyFill="1" applyAlignment="1" applyProtection="1">
      <alignment horizontal="justify" vertical="top" wrapText="1"/>
    </xf>
    <xf numFmtId="0" fontId="3" fillId="0" borderId="0" xfId="0" applyFont="1" applyFill="1" applyAlignment="1" applyProtection="1">
      <alignment vertical="top"/>
    </xf>
    <xf numFmtId="4" fontId="0" fillId="0" borderId="0" xfId="0" applyNumberFormat="1" applyFill="1" applyAlignment="1" applyProtection="1">
      <alignment vertical="top"/>
    </xf>
    <xf numFmtId="164" fontId="0" fillId="0" borderId="3" xfId="0" applyNumberFormat="1" applyFill="1" applyBorder="1" applyAlignment="1" applyProtection="1">
      <alignment vertical="top"/>
    </xf>
    <xf numFmtId="4" fontId="0" fillId="0" borderId="4" xfId="0" applyNumberFormat="1" applyFill="1" applyBorder="1" applyAlignment="1" applyProtection="1">
      <alignment vertical="top"/>
    </xf>
    <xf numFmtId="4" fontId="3" fillId="0" borderId="0" xfId="0" applyNumberFormat="1" applyFont="1" applyFill="1" applyAlignment="1" applyProtection="1">
      <alignment vertical="top"/>
    </xf>
    <xf numFmtId="0" fontId="3" fillId="0" borderId="2" xfId="0" applyFont="1" applyFill="1" applyBorder="1" applyAlignment="1" applyProtection="1">
      <alignment vertical="top"/>
    </xf>
    <xf numFmtId="0" fontId="4" fillId="0" borderId="2" xfId="0" applyFont="1" applyFill="1" applyBorder="1" applyAlignment="1" applyProtection="1">
      <alignment horizontal="justify" vertical="top" wrapText="1"/>
    </xf>
    <xf numFmtId="4" fontId="3" fillId="0" borderId="2" xfId="0" applyNumberFormat="1" applyFont="1" applyFill="1" applyBorder="1" applyAlignment="1" applyProtection="1">
      <alignment vertical="top"/>
    </xf>
    <xf numFmtId="164" fontId="0" fillId="0" borderId="5" xfId="0" applyNumberFormat="1" applyFill="1" applyBorder="1" applyAlignment="1" applyProtection="1">
      <alignment vertical="top"/>
    </xf>
    <xf numFmtId="4" fontId="0" fillId="0" borderId="6" xfId="0" applyNumberFormat="1" applyFill="1" applyBorder="1" applyAlignment="1" applyProtection="1">
      <alignment vertical="top"/>
    </xf>
    <xf numFmtId="0" fontId="0" fillId="0" borderId="2" xfId="0" applyFill="1" applyBorder="1" applyAlignment="1" applyProtection="1">
      <alignment vertical="top"/>
    </xf>
    <xf numFmtId="4" fontId="0" fillId="0" borderId="2" xfId="0" applyNumberFormat="1" applyFill="1" applyBorder="1" applyAlignment="1" applyProtection="1">
      <alignment vertical="top"/>
    </xf>
    <xf numFmtId="0" fontId="3" fillId="0" borderId="0" xfId="0" applyFont="1" applyFill="1" applyAlignment="1" applyProtection="1">
      <alignment vertical="top" wrapText="1"/>
    </xf>
    <xf numFmtId="2" fontId="3" fillId="0" borderId="0" xfId="0" applyNumberFormat="1" applyFont="1" applyFill="1" applyAlignment="1" applyProtection="1">
      <alignment vertical="top"/>
    </xf>
    <xf numFmtId="0" fontId="0" fillId="0" borderId="0" xfId="0" applyFill="1" applyBorder="1" applyAlignment="1" applyProtection="1">
      <alignment vertical="top"/>
    </xf>
    <xf numFmtId="0" fontId="4" fillId="0" borderId="0" xfId="0" applyFont="1" applyFill="1" applyBorder="1" applyAlignment="1" applyProtection="1">
      <alignment horizontal="justify" vertical="top" wrapText="1"/>
    </xf>
    <xf numFmtId="4" fontId="0" fillId="0" borderId="0" xfId="0" applyNumberFormat="1" applyFill="1" applyBorder="1" applyAlignment="1" applyProtection="1">
      <alignment vertical="top"/>
    </xf>
    <xf numFmtId="164" fontId="0" fillId="0" borderId="0" xfId="0" applyNumberFormat="1" applyFill="1" applyBorder="1" applyAlignment="1" applyProtection="1">
      <alignment vertical="top"/>
    </xf>
    <xf numFmtId="0" fontId="0" fillId="0" borderId="9" xfId="0" applyFill="1" applyBorder="1" applyAlignment="1" applyProtection="1">
      <alignment vertical="top"/>
    </xf>
    <xf numFmtId="0" fontId="0" fillId="0" borderId="3" xfId="0" applyFill="1" applyBorder="1" applyProtection="1"/>
    <xf numFmtId="0" fontId="3" fillId="0" borderId="2" xfId="0" applyFont="1" applyFill="1" applyBorder="1" applyAlignment="1" applyProtection="1">
      <alignment horizontal="left"/>
    </xf>
    <xf numFmtId="4" fontId="3" fillId="0" borderId="2" xfId="0" applyNumberFormat="1" applyFont="1" applyFill="1" applyBorder="1" applyAlignment="1" applyProtection="1">
      <alignment horizontal="right"/>
    </xf>
    <xf numFmtId="0" fontId="3" fillId="0" borderId="2" xfId="0" applyFont="1" applyFill="1" applyBorder="1" applyAlignment="1" applyProtection="1">
      <alignment horizontal="right"/>
    </xf>
    <xf numFmtId="0" fontId="5" fillId="0" borderId="2" xfId="0" applyFont="1" applyFill="1" applyBorder="1" applyAlignment="1" applyProtection="1">
      <alignment horizontal="center"/>
    </xf>
    <xf numFmtId="0" fontId="1" fillId="0" borderId="1" xfId="0" applyFont="1" applyFill="1" applyBorder="1" applyAlignment="1" applyProtection="1">
      <alignment horizontal="left"/>
    </xf>
    <xf numFmtId="0" fontId="0" fillId="0" borderId="0" xfId="0" applyFill="1" applyAlignment="1" applyProtection="1">
      <alignment horizontal="center"/>
    </xf>
    <xf numFmtId="0" fontId="1" fillId="0" borderId="0" xfId="0" applyFont="1" applyFill="1" applyAlignment="1" applyProtection="1">
      <alignment horizontal="center"/>
    </xf>
    <xf numFmtId="0" fontId="1" fillId="0" borderId="7" xfId="0" applyFont="1" applyFill="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95250</xdr:rowOff>
    </xdr:from>
    <xdr:to>
      <xdr:col>2</xdr:col>
      <xdr:colOff>541020</xdr:colOff>
      <xdr:row>3</xdr:row>
      <xdr:rowOff>153035</xdr:rowOff>
    </xdr:to>
    <xdr:pic>
      <xdr:nvPicPr>
        <xdr:cNvPr id="2" name="Imatge 7" descr="logo_diba">
          <a:extLst>
            <a:ext uri="{FF2B5EF4-FFF2-40B4-BE49-F238E27FC236}">
              <a16:creationId xmlns:a16="http://schemas.microsoft.com/office/drawing/2014/main" id="{B60B4DCE-5222-4942-9EA6-A012085FD46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518"/>
        <a:stretch/>
      </xdr:blipFill>
      <xdr:spPr bwMode="auto">
        <a:xfrm>
          <a:off x="28575" y="95250"/>
          <a:ext cx="1474470" cy="57213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92"/>
  <sheetViews>
    <sheetView tabSelected="1" view="pageBreakPreview" zoomScale="85" zoomScaleNormal="100" zoomScaleSheetLayoutView="85" workbookViewId="0">
      <selection activeCell="O8" sqref="O8"/>
    </sheetView>
  </sheetViews>
  <sheetFormatPr defaultColWidth="9.1796875" defaultRowHeight="14.5" x14ac:dyDescent="0.35"/>
  <cols>
    <col min="1" max="1" width="10.7265625" bestFit="1" customWidth="1"/>
    <col min="2" max="2" width="3.7265625" bestFit="1" customWidth="1"/>
    <col min="3" max="3" width="55.7265625" customWidth="1"/>
    <col min="4" max="4" width="10.54296875" bestFit="1" customWidth="1"/>
    <col min="5" max="5" width="1.26953125" customWidth="1"/>
    <col min="6" max="6" width="9.1796875" hidden="1" customWidth="1"/>
    <col min="7" max="7" width="10.1796875" hidden="1" customWidth="1"/>
    <col min="8" max="8" width="1.26953125" hidden="1" customWidth="1"/>
    <col min="9" max="9" width="9.1796875" bestFit="1" customWidth="1"/>
    <col min="10" max="10" width="10" bestFit="1" customWidth="1"/>
    <col min="11" max="11" width="1.26953125" customWidth="1"/>
    <col min="12" max="12" width="9.1796875" bestFit="1" customWidth="1"/>
    <col min="13" max="13" width="10" bestFit="1" customWidth="1"/>
    <col min="14" max="14" width="1.26953125" customWidth="1"/>
    <col min="15" max="15" width="9.1796875" bestFit="1" customWidth="1"/>
    <col min="16" max="16" width="10" bestFit="1" customWidth="1"/>
    <col min="18" max="18" width="10.1796875" bestFit="1" customWidth="1"/>
  </cols>
  <sheetData>
    <row r="2" spans="1:16" ht="13" customHeight="1" x14ac:dyDescent="0.35">
      <c r="C2" s="31" t="s">
        <v>230</v>
      </c>
    </row>
    <row r="3" spans="1:16" ht="13" customHeight="1" x14ac:dyDescent="0.35">
      <c r="C3" s="30" t="s">
        <v>228</v>
      </c>
    </row>
    <row r="4" spans="1:16" ht="13" customHeight="1" x14ac:dyDescent="0.35">
      <c r="C4" s="30" t="s">
        <v>229</v>
      </c>
    </row>
    <row r="5" spans="1:16" x14ac:dyDescent="0.35">
      <c r="A5" s="32" t="s">
        <v>231</v>
      </c>
    </row>
    <row r="6" spans="1:16" x14ac:dyDescent="0.35">
      <c r="A6" s="32" t="s">
        <v>232</v>
      </c>
    </row>
    <row r="7" spans="1:16" ht="15.5" x14ac:dyDescent="0.35">
      <c r="A7" s="33" t="s">
        <v>233</v>
      </c>
      <c r="C7" s="19" t="s">
        <v>234</v>
      </c>
      <c r="F7" s="66"/>
      <c r="G7" s="66"/>
      <c r="I7" s="67" t="s">
        <v>235</v>
      </c>
      <c r="J7" s="67"/>
      <c r="K7" s="5"/>
      <c r="L7" s="67" t="s">
        <v>236</v>
      </c>
      <c r="M7" s="67"/>
      <c r="N7" s="5"/>
      <c r="O7" s="67" t="s">
        <v>237</v>
      </c>
      <c r="P7" s="67"/>
    </row>
    <row r="8" spans="1:16" ht="15" thickBot="1" x14ac:dyDescent="0.4">
      <c r="A8" s="34" t="s">
        <v>240</v>
      </c>
      <c r="B8" s="34" t="s">
        <v>689</v>
      </c>
      <c r="C8" s="34" t="s">
        <v>239</v>
      </c>
      <c r="D8" s="34" t="s">
        <v>238</v>
      </c>
      <c r="E8" s="34"/>
      <c r="F8" s="34" t="s">
        <v>219</v>
      </c>
      <c r="G8" s="34" t="s">
        <v>220</v>
      </c>
      <c r="H8" s="35"/>
      <c r="I8" s="34" t="s">
        <v>690</v>
      </c>
      <c r="J8" s="34" t="s">
        <v>220</v>
      </c>
      <c r="K8" s="35"/>
      <c r="L8" s="34" t="s">
        <v>690</v>
      </c>
      <c r="M8" s="34" t="s">
        <v>220</v>
      </c>
      <c r="N8" s="35"/>
      <c r="O8" s="34" t="s">
        <v>691</v>
      </c>
      <c r="P8" s="34" t="s">
        <v>220</v>
      </c>
    </row>
    <row r="9" spans="1:16" ht="3" customHeight="1" x14ac:dyDescent="0.35">
      <c r="A9" s="36"/>
      <c r="B9" s="36"/>
      <c r="C9" s="36"/>
      <c r="D9" s="36"/>
      <c r="E9" s="36"/>
      <c r="F9" s="36"/>
      <c r="G9" s="36"/>
      <c r="H9" s="37"/>
      <c r="I9" s="36"/>
      <c r="J9" s="36"/>
      <c r="K9" s="37"/>
      <c r="L9" s="36"/>
      <c r="M9" s="36"/>
      <c r="N9" s="37"/>
      <c r="O9" s="36"/>
      <c r="P9" s="36"/>
    </row>
    <row r="10" spans="1:16" ht="18.75" customHeight="1" x14ac:dyDescent="0.35">
      <c r="A10" s="65" t="s">
        <v>241</v>
      </c>
      <c r="B10" s="65"/>
      <c r="C10" s="65"/>
      <c r="D10" s="20"/>
      <c r="E10" s="20"/>
      <c r="F10" s="20"/>
      <c r="G10" s="20"/>
      <c r="H10" s="8"/>
      <c r="I10" s="20"/>
      <c r="J10" s="20"/>
      <c r="K10" s="8"/>
      <c r="L10" s="20"/>
      <c r="M10" s="20"/>
      <c r="N10" s="8"/>
      <c r="O10" s="20"/>
      <c r="P10" s="20"/>
    </row>
    <row r="11" spans="1:16" x14ac:dyDescent="0.35">
      <c r="A11" s="2" t="s">
        <v>0</v>
      </c>
      <c r="B11" s="2" t="s">
        <v>1</v>
      </c>
      <c r="C11" s="2" t="s">
        <v>242</v>
      </c>
      <c r="D11" s="3">
        <v>86.83</v>
      </c>
      <c r="E11" s="3"/>
      <c r="F11" s="17">
        <v>5</v>
      </c>
      <c r="G11" s="18">
        <f>D11*F11</f>
        <v>434.15</v>
      </c>
      <c r="I11" s="17">
        <f>F11*0.375</f>
        <v>1.875</v>
      </c>
      <c r="J11" s="18">
        <f>D11*I11</f>
        <v>162.80625000000001</v>
      </c>
      <c r="L11" s="17">
        <f>F11*0.5</f>
        <v>2.5</v>
      </c>
      <c r="M11" s="18">
        <f>D11*L11</f>
        <v>217.07499999999999</v>
      </c>
      <c r="O11" s="17">
        <f>F11*0.125</f>
        <v>0.625</v>
      </c>
      <c r="P11" s="18">
        <f>D11*O11</f>
        <v>54.268749999999997</v>
      </c>
    </row>
    <row r="12" spans="1:16" s="4" customFormat="1" ht="24" customHeight="1" x14ac:dyDescent="0.35">
      <c r="A12" s="41"/>
      <c r="B12" s="41"/>
      <c r="C12" s="40" t="s">
        <v>243</v>
      </c>
      <c r="D12" s="42"/>
      <c r="E12" s="42"/>
      <c r="F12" s="43"/>
      <c r="G12" s="44"/>
      <c r="I12" s="43"/>
      <c r="J12" s="44"/>
      <c r="L12" s="43"/>
      <c r="M12" s="44"/>
      <c r="O12" s="43"/>
      <c r="P12" s="44"/>
    </row>
    <row r="13" spans="1:16" x14ac:dyDescent="0.35">
      <c r="A13" s="2" t="s">
        <v>2</v>
      </c>
      <c r="B13" s="2" t="s">
        <v>1</v>
      </c>
      <c r="C13" s="2" t="s">
        <v>244</v>
      </c>
      <c r="D13" s="3">
        <v>38.01</v>
      </c>
      <c r="E13" s="3"/>
      <c r="F13" s="17">
        <v>5</v>
      </c>
      <c r="G13" s="18">
        <f t="shared" ref="G13:G55" si="0">D13*F13</f>
        <v>190.04999999999998</v>
      </c>
      <c r="I13" s="17">
        <f t="shared" ref="I13:I51" si="1">F13*0.375</f>
        <v>1.875</v>
      </c>
      <c r="J13" s="18">
        <f t="shared" ref="J13:J53" si="2">D13*I13</f>
        <v>71.268749999999997</v>
      </c>
      <c r="L13" s="17">
        <f t="shared" ref="L13:L55" si="3">F13*0.5</f>
        <v>2.5</v>
      </c>
      <c r="M13" s="18">
        <f t="shared" ref="M13:M55" si="4">D13*L13</f>
        <v>95.024999999999991</v>
      </c>
      <c r="O13" s="17">
        <f t="shared" ref="O13:O51" si="5">F13*0.125</f>
        <v>0.625</v>
      </c>
      <c r="P13" s="18">
        <f t="shared" ref="P13:P55" si="6">D13*O13</f>
        <v>23.756249999999998</v>
      </c>
    </row>
    <row r="14" spans="1:16" s="4" customFormat="1" ht="24" customHeight="1" x14ac:dyDescent="0.35">
      <c r="A14" s="41"/>
      <c r="B14" s="41"/>
      <c r="C14" s="40" t="s">
        <v>245</v>
      </c>
      <c r="D14" s="42"/>
      <c r="E14" s="42"/>
      <c r="F14" s="43"/>
      <c r="G14" s="44"/>
      <c r="I14" s="43"/>
      <c r="J14" s="44"/>
      <c r="L14" s="43"/>
      <c r="M14" s="44"/>
      <c r="O14" s="43"/>
      <c r="P14" s="44"/>
    </row>
    <row r="15" spans="1:16" x14ac:dyDescent="0.35">
      <c r="A15" s="2" t="s">
        <v>3</v>
      </c>
      <c r="B15" s="2" t="s">
        <v>4</v>
      </c>
      <c r="C15" s="2" t="s">
        <v>246</v>
      </c>
      <c r="D15" s="3">
        <v>5.56</v>
      </c>
      <c r="E15" s="3"/>
      <c r="F15" s="17">
        <v>50</v>
      </c>
      <c r="G15" s="18">
        <f t="shared" si="0"/>
        <v>278</v>
      </c>
      <c r="I15" s="17">
        <f t="shared" si="1"/>
        <v>18.75</v>
      </c>
      <c r="J15" s="18">
        <f t="shared" si="2"/>
        <v>104.24999999999999</v>
      </c>
      <c r="L15" s="17">
        <f t="shared" si="3"/>
        <v>25</v>
      </c>
      <c r="M15" s="18">
        <f t="shared" si="4"/>
        <v>139</v>
      </c>
      <c r="O15" s="17">
        <f t="shared" si="5"/>
        <v>6.25</v>
      </c>
      <c r="P15" s="18">
        <f t="shared" si="6"/>
        <v>34.75</v>
      </c>
    </row>
    <row r="16" spans="1:16" s="4" customFormat="1" ht="24" customHeight="1" x14ac:dyDescent="0.35">
      <c r="A16" s="41"/>
      <c r="B16" s="41"/>
      <c r="C16" s="40" t="s">
        <v>247</v>
      </c>
      <c r="D16" s="42"/>
      <c r="E16" s="42"/>
      <c r="F16" s="43"/>
      <c r="G16" s="44"/>
      <c r="I16" s="43"/>
      <c r="J16" s="44"/>
      <c r="L16" s="43"/>
      <c r="M16" s="44"/>
      <c r="O16" s="43"/>
      <c r="P16" s="44"/>
    </row>
    <row r="17" spans="1:16" x14ac:dyDescent="0.35">
      <c r="A17" s="2" t="s">
        <v>5</v>
      </c>
      <c r="B17" s="2" t="s">
        <v>4</v>
      </c>
      <c r="C17" s="2" t="s">
        <v>248</v>
      </c>
      <c r="D17" s="3">
        <v>6.9</v>
      </c>
      <c r="E17" s="3"/>
      <c r="F17" s="17">
        <v>50</v>
      </c>
      <c r="G17" s="18">
        <f t="shared" si="0"/>
        <v>345</v>
      </c>
      <c r="I17" s="17">
        <f t="shared" si="1"/>
        <v>18.75</v>
      </c>
      <c r="J17" s="18">
        <f t="shared" si="2"/>
        <v>129.375</v>
      </c>
      <c r="L17" s="17">
        <f t="shared" si="3"/>
        <v>25</v>
      </c>
      <c r="M17" s="18">
        <f t="shared" si="4"/>
        <v>172.5</v>
      </c>
      <c r="O17" s="17">
        <f t="shared" si="5"/>
        <v>6.25</v>
      </c>
      <c r="P17" s="18">
        <f t="shared" si="6"/>
        <v>43.125</v>
      </c>
    </row>
    <row r="18" spans="1:16" s="4" customFormat="1" ht="24" customHeight="1" x14ac:dyDescent="0.35">
      <c r="A18" s="41"/>
      <c r="B18" s="41"/>
      <c r="C18" s="40" t="s">
        <v>249</v>
      </c>
      <c r="D18" s="42"/>
      <c r="E18" s="42"/>
      <c r="F18" s="43"/>
      <c r="G18" s="44"/>
      <c r="I18" s="43"/>
      <c r="J18" s="44"/>
      <c r="L18" s="43"/>
      <c r="M18" s="44"/>
      <c r="O18" s="43"/>
      <c r="P18" s="44"/>
    </row>
    <row r="19" spans="1:16" x14ac:dyDescent="0.35">
      <c r="A19" s="2" t="s">
        <v>6</v>
      </c>
      <c r="B19" s="2" t="s">
        <v>7</v>
      </c>
      <c r="C19" s="2" t="s">
        <v>250</v>
      </c>
      <c r="D19" s="3">
        <v>20.46</v>
      </c>
      <c r="E19" s="3"/>
      <c r="F19" s="17">
        <v>50</v>
      </c>
      <c r="G19" s="18">
        <f t="shared" si="0"/>
        <v>1023</v>
      </c>
      <c r="I19" s="17">
        <f t="shared" si="1"/>
        <v>18.75</v>
      </c>
      <c r="J19" s="18">
        <f t="shared" si="2"/>
        <v>383.625</v>
      </c>
      <c r="L19" s="17">
        <f t="shared" si="3"/>
        <v>25</v>
      </c>
      <c r="M19" s="18">
        <f t="shared" si="4"/>
        <v>511.5</v>
      </c>
      <c r="O19" s="17">
        <f t="shared" si="5"/>
        <v>6.25</v>
      </c>
      <c r="P19" s="18">
        <f t="shared" si="6"/>
        <v>127.875</v>
      </c>
    </row>
    <row r="20" spans="1:16" s="4" customFormat="1" ht="24" customHeight="1" x14ac:dyDescent="0.35">
      <c r="A20" s="41"/>
      <c r="B20" s="41"/>
      <c r="C20" s="40" t="s">
        <v>251</v>
      </c>
      <c r="D20" s="42"/>
      <c r="E20" s="42"/>
      <c r="F20" s="43"/>
      <c r="G20" s="44"/>
      <c r="I20" s="43"/>
      <c r="J20" s="44"/>
      <c r="L20" s="43"/>
      <c r="M20" s="44"/>
      <c r="O20" s="43"/>
      <c r="P20" s="44"/>
    </row>
    <row r="21" spans="1:16" x14ac:dyDescent="0.35">
      <c r="A21" s="2" t="s">
        <v>8</v>
      </c>
      <c r="B21" s="2" t="s">
        <v>7</v>
      </c>
      <c r="C21" s="2" t="s">
        <v>252</v>
      </c>
      <c r="D21" s="3">
        <v>23.08</v>
      </c>
      <c r="E21" s="3"/>
      <c r="F21" s="17">
        <v>5</v>
      </c>
      <c r="G21" s="18">
        <f t="shared" si="0"/>
        <v>115.39999999999999</v>
      </c>
      <c r="I21" s="17">
        <f t="shared" si="1"/>
        <v>1.875</v>
      </c>
      <c r="J21" s="18">
        <f t="shared" si="2"/>
        <v>43.274999999999999</v>
      </c>
      <c r="L21" s="17">
        <f t="shared" si="3"/>
        <v>2.5</v>
      </c>
      <c r="M21" s="18">
        <f t="shared" si="4"/>
        <v>57.699999999999996</v>
      </c>
      <c r="O21" s="17">
        <f t="shared" si="5"/>
        <v>0.625</v>
      </c>
      <c r="P21" s="18">
        <f t="shared" si="6"/>
        <v>14.424999999999999</v>
      </c>
    </row>
    <row r="22" spans="1:16" s="4" customFormat="1" ht="24" customHeight="1" x14ac:dyDescent="0.35">
      <c r="A22" s="41"/>
      <c r="B22" s="41"/>
      <c r="C22" s="40" t="s">
        <v>253</v>
      </c>
      <c r="D22" s="42"/>
      <c r="E22" s="42"/>
      <c r="F22" s="43"/>
      <c r="G22" s="44"/>
      <c r="I22" s="43"/>
      <c r="J22" s="44"/>
      <c r="L22" s="43"/>
      <c r="M22" s="44"/>
      <c r="O22" s="43"/>
      <c r="P22" s="44"/>
    </row>
    <row r="23" spans="1:16" x14ac:dyDescent="0.35">
      <c r="A23" s="2" t="s">
        <v>9</v>
      </c>
      <c r="B23" s="2" t="s">
        <v>7</v>
      </c>
      <c r="C23" s="2" t="s">
        <v>254</v>
      </c>
      <c r="D23" s="3">
        <v>19.489999999999998</v>
      </c>
      <c r="E23" s="3"/>
      <c r="F23" s="17">
        <v>10</v>
      </c>
      <c r="G23" s="18">
        <f t="shared" si="0"/>
        <v>194.89999999999998</v>
      </c>
      <c r="I23" s="17">
        <f t="shared" si="1"/>
        <v>3.75</v>
      </c>
      <c r="J23" s="18">
        <f t="shared" si="2"/>
        <v>73.087499999999991</v>
      </c>
      <c r="L23" s="17">
        <f t="shared" si="3"/>
        <v>5</v>
      </c>
      <c r="M23" s="18">
        <f t="shared" si="4"/>
        <v>97.449999999999989</v>
      </c>
      <c r="O23" s="17">
        <f t="shared" si="5"/>
        <v>1.25</v>
      </c>
      <c r="P23" s="18">
        <f t="shared" si="6"/>
        <v>24.362499999999997</v>
      </c>
    </row>
    <row r="24" spans="1:16" s="4" customFormat="1" ht="36" x14ac:dyDescent="0.35">
      <c r="A24" s="41"/>
      <c r="B24" s="41"/>
      <c r="C24" s="40" t="s">
        <v>255</v>
      </c>
      <c r="D24" s="42"/>
      <c r="E24" s="42"/>
      <c r="F24" s="43"/>
      <c r="G24" s="44"/>
      <c r="I24" s="43"/>
      <c r="J24" s="44"/>
      <c r="L24" s="43"/>
      <c r="M24" s="44"/>
      <c r="O24" s="43"/>
      <c r="P24" s="44"/>
    </row>
    <row r="25" spans="1:16" x14ac:dyDescent="0.35">
      <c r="A25" s="2" t="s">
        <v>10</v>
      </c>
      <c r="B25" s="2" t="s">
        <v>7</v>
      </c>
      <c r="C25" s="2" t="s">
        <v>256</v>
      </c>
      <c r="D25" s="3">
        <v>16.36</v>
      </c>
      <c r="E25" s="3"/>
      <c r="F25" s="17">
        <v>150</v>
      </c>
      <c r="G25" s="18">
        <f t="shared" si="0"/>
        <v>2454</v>
      </c>
      <c r="I25" s="17">
        <f t="shared" si="1"/>
        <v>56.25</v>
      </c>
      <c r="J25" s="18">
        <f t="shared" si="2"/>
        <v>920.25</v>
      </c>
      <c r="L25" s="17">
        <f t="shared" si="3"/>
        <v>75</v>
      </c>
      <c r="M25" s="18">
        <f t="shared" si="4"/>
        <v>1227</v>
      </c>
      <c r="O25" s="17">
        <f t="shared" si="5"/>
        <v>18.75</v>
      </c>
      <c r="P25" s="18">
        <f t="shared" si="6"/>
        <v>306.75</v>
      </c>
    </row>
    <row r="26" spans="1:16" s="4" customFormat="1" ht="24" customHeight="1" x14ac:dyDescent="0.35">
      <c r="A26" s="41"/>
      <c r="B26" s="41"/>
      <c r="C26" s="40" t="s">
        <v>257</v>
      </c>
      <c r="D26" s="42"/>
      <c r="E26" s="42"/>
      <c r="F26" s="43"/>
      <c r="G26" s="44"/>
      <c r="I26" s="43"/>
      <c r="J26" s="44"/>
      <c r="L26" s="43"/>
      <c r="M26" s="44"/>
      <c r="O26" s="43"/>
      <c r="P26" s="44"/>
    </row>
    <row r="27" spans="1:16" x14ac:dyDescent="0.35">
      <c r="A27" s="2" t="s">
        <v>11</v>
      </c>
      <c r="B27" s="2" t="s">
        <v>4</v>
      </c>
      <c r="C27" s="2" t="s">
        <v>258</v>
      </c>
      <c r="D27" s="3">
        <v>8.27</v>
      </c>
      <c r="E27" s="3"/>
      <c r="F27" s="17">
        <v>10</v>
      </c>
      <c r="G27" s="18">
        <f t="shared" si="0"/>
        <v>82.699999999999989</v>
      </c>
      <c r="I27" s="17">
        <f t="shared" si="1"/>
        <v>3.75</v>
      </c>
      <c r="J27" s="18">
        <f t="shared" si="2"/>
        <v>31.012499999999999</v>
      </c>
      <c r="L27" s="17">
        <f t="shared" si="3"/>
        <v>5</v>
      </c>
      <c r="M27" s="18">
        <f t="shared" si="4"/>
        <v>41.349999999999994</v>
      </c>
      <c r="O27" s="17">
        <f t="shared" si="5"/>
        <v>1.25</v>
      </c>
      <c r="P27" s="18">
        <f t="shared" si="6"/>
        <v>10.337499999999999</v>
      </c>
    </row>
    <row r="28" spans="1:16" s="4" customFormat="1" ht="36" x14ac:dyDescent="0.35">
      <c r="A28" s="41"/>
      <c r="B28" s="41"/>
      <c r="C28" s="40" t="s">
        <v>259</v>
      </c>
      <c r="D28" s="42"/>
      <c r="E28" s="42"/>
      <c r="F28" s="43"/>
      <c r="G28" s="44"/>
      <c r="I28" s="43"/>
      <c r="J28" s="44"/>
      <c r="L28" s="43"/>
      <c r="M28" s="44"/>
      <c r="O28" s="43"/>
      <c r="P28" s="44"/>
    </row>
    <row r="29" spans="1:16" x14ac:dyDescent="0.35">
      <c r="A29" s="2" t="s">
        <v>12</v>
      </c>
      <c r="B29" s="2" t="s">
        <v>4</v>
      </c>
      <c r="C29" s="2" t="s">
        <v>260</v>
      </c>
      <c r="D29" s="3">
        <v>10.59</v>
      </c>
      <c r="E29" s="3"/>
      <c r="F29" s="17">
        <v>10</v>
      </c>
      <c r="G29" s="18">
        <f t="shared" si="0"/>
        <v>105.9</v>
      </c>
      <c r="I29" s="17">
        <f t="shared" si="1"/>
        <v>3.75</v>
      </c>
      <c r="J29" s="18">
        <f t="shared" si="2"/>
        <v>39.712499999999999</v>
      </c>
      <c r="L29" s="17">
        <f t="shared" si="3"/>
        <v>5</v>
      </c>
      <c r="M29" s="18">
        <f t="shared" si="4"/>
        <v>52.95</v>
      </c>
      <c r="O29" s="17">
        <f t="shared" si="5"/>
        <v>1.25</v>
      </c>
      <c r="P29" s="18">
        <f t="shared" si="6"/>
        <v>13.237500000000001</v>
      </c>
    </row>
    <row r="30" spans="1:16" s="4" customFormat="1" ht="36" x14ac:dyDescent="0.35">
      <c r="A30" s="41"/>
      <c r="B30" s="41"/>
      <c r="C30" s="40" t="s">
        <v>261</v>
      </c>
      <c r="D30" s="42"/>
      <c r="E30" s="42"/>
      <c r="F30" s="43"/>
      <c r="G30" s="44"/>
      <c r="I30" s="43"/>
      <c r="J30" s="44"/>
      <c r="L30" s="43"/>
      <c r="M30" s="44"/>
      <c r="O30" s="43"/>
      <c r="P30" s="44"/>
    </row>
    <row r="31" spans="1:16" x14ac:dyDescent="0.35">
      <c r="A31" s="2" t="s">
        <v>13</v>
      </c>
      <c r="B31" s="2" t="s">
        <v>7</v>
      </c>
      <c r="C31" s="2" t="s">
        <v>262</v>
      </c>
      <c r="D31" s="3">
        <v>0.52</v>
      </c>
      <c r="E31" s="3"/>
      <c r="F31" s="17">
        <v>6750</v>
      </c>
      <c r="G31" s="18">
        <f t="shared" si="0"/>
        <v>3510</v>
      </c>
      <c r="I31" s="17">
        <f t="shared" si="1"/>
        <v>2531.25</v>
      </c>
      <c r="J31" s="18">
        <f t="shared" si="2"/>
        <v>1316.25</v>
      </c>
      <c r="L31" s="17">
        <f t="shared" si="3"/>
        <v>3375</v>
      </c>
      <c r="M31" s="18">
        <f t="shared" si="4"/>
        <v>1755</v>
      </c>
      <c r="O31" s="17">
        <f t="shared" si="5"/>
        <v>843.75</v>
      </c>
      <c r="P31" s="18">
        <f t="shared" si="6"/>
        <v>438.75</v>
      </c>
    </row>
    <row r="32" spans="1:16" s="4" customFormat="1" ht="24" customHeight="1" x14ac:dyDescent="0.35">
      <c r="A32" s="41"/>
      <c r="B32" s="41"/>
      <c r="C32" s="40" t="s">
        <v>263</v>
      </c>
      <c r="D32" s="42"/>
      <c r="E32" s="42"/>
      <c r="F32" s="43"/>
      <c r="G32" s="44"/>
      <c r="I32" s="43"/>
      <c r="J32" s="44"/>
      <c r="L32" s="43"/>
      <c r="M32" s="44"/>
      <c r="O32" s="43"/>
      <c r="P32" s="44"/>
    </row>
    <row r="33" spans="1:16" x14ac:dyDescent="0.35">
      <c r="A33" s="2" t="s">
        <v>14</v>
      </c>
      <c r="B33" s="2" t="s">
        <v>4</v>
      </c>
      <c r="C33" s="2" t="s">
        <v>264</v>
      </c>
      <c r="D33" s="3">
        <v>10.07</v>
      </c>
      <c r="E33" s="3"/>
      <c r="F33" s="17">
        <v>50</v>
      </c>
      <c r="G33" s="18">
        <f t="shared" si="0"/>
        <v>503.5</v>
      </c>
      <c r="I33" s="17">
        <f t="shared" si="1"/>
        <v>18.75</v>
      </c>
      <c r="J33" s="18">
        <f t="shared" si="2"/>
        <v>188.8125</v>
      </c>
      <c r="L33" s="17">
        <f t="shared" si="3"/>
        <v>25</v>
      </c>
      <c r="M33" s="18">
        <f t="shared" si="4"/>
        <v>251.75</v>
      </c>
      <c r="O33" s="17">
        <f t="shared" si="5"/>
        <v>6.25</v>
      </c>
      <c r="P33" s="18">
        <f t="shared" si="6"/>
        <v>62.9375</v>
      </c>
    </row>
    <row r="34" spans="1:16" s="4" customFormat="1" ht="24" customHeight="1" x14ac:dyDescent="0.35">
      <c r="A34" s="41"/>
      <c r="B34" s="41"/>
      <c r="C34" s="40" t="s">
        <v>265</v>
      </c>
      <c r="D34" s="42"/>
      <c r="E34" s="42"/>
      <c r="F34" s="43"/>
      <c r="G34" s="44"/>
      <c r="I34" s="43"/>
      <c r="J34" s="44"/>
      <c r="L34" s="43"/>
      <c r="M34" s="44"/>
      <c r="O34" s="43"/>
      <c r="P34" s="44"/>
    </row>
    <row r="35" spans="1:16" x14ac:dyDescent="0.35">
      <c r="A35" s="2" t="s">
        <v>15</v>
      </c>
      <c r="B35" s="2" t="s">
        <v>4</v>
      </c>
      <c r="C35" s="2" t="s">
        <v>266</v>
      </c>
      <c r="D35" s="3">
        <v>6.85</v>
      </c>
      <c r="E35" s="3"/>
      <c r="F35" s="17">
        <v>500</v>
      </c>
      <c r="G35" s="18">
        <f t="shared" si="0"/>
        <v>3425</v>
      </c>
      <c r="I35" s="17">
        <f t="shared" si="1"/>
        <v>187.5</v>
      </c>
      <c r="J35" s="18">
        <f t="shared" si="2"/>
        <v>1284.375</v>
      </c>
      <c r="L35" s="17">
        <f t="shared" si="3"/>
        <v>250</v>
      </c>
      <c r="M35" s="18">
        <f t="shared" si="4"/>
        <v>1712.5</v>
      </c>
      <c r="O35" s="17">
        <f t="shared" si="5"/>
        <v>62.5</v>
      </c>
      <c r="P35" s="18">
        <f t="shared" si="6"/>
        <v>428.125</v>
      </c>
    </row>
    <row r="36" spans="1:16" s="4" customFormat="1" ht="24" customHeight="1" x14ac:dyDescent="0.35">
      <c r="A36" s="41"/>
      <c r="B36" s="41"/>
      <c r="C36" s="40" t="s">
        <v>267</v>
      </c>
      <c r="D36" s="42"/>
      <c r="E36" s="42"/>
      <c r="F36" s="43"/>
      <c r="G36" s="44"/>
      <c r="I36" s="43"/>
      <c r="J36" s="44"/>
      <c r="L36" s="43"/>
      <c r="M36" s="44"/>
      <c r="O36" s="43"/>
      <c r="P36" s="44"/>
    </row>
    <row r="37" spans="1:16" x14ac:dyDescent="0.35">
      <c r="A37" s="2" t="s">
        <v>16</v>
      </c>
      <c r="B37" s="2" t="s">
        <v>4</v>
      </c>
      <c r="C37" s="2" t="s">
        <v>268</v>
      </c>
      <c r="D37" s="3">
        <v>0.94</v>
      </c>
      <c r="E37" s="3"/>
      <c r="F37" s="17">
        <v>100</v>
      </c>
      <c r="G37" s="18">
        <f t="shared" si="0"/>
        <v>94</v>
      </c>
      <c r="I37" s="17">
        <f t="shared" si="1"/>
        <v>37.5</v>
      </c>
      <c r="J37" s="18">
        <f t="shared" si="2"/>
        <v>35.25</v>
      </c>
      <c r="L37" s="17">
        <f t="shared" si="3"/>
        <v>50</v>
      </c>
      <c r="M37" s="18">
        <f t="shared" si="4"/>
        <v>47</v>
      </c>
      <c r="O37" s="17">
        <f t="shared" si="5"/>
        <v>12.5</v>
      </c>
      <c r="P37" s="18">
        <f t="shared" si="6"/>
        <v>11.75</v>
      </c>
    </row>
    <row r="38" spans="1:16" s="4" customFormat="1" ht="24" customHeight="1" x14ac:dyDescent="0.35">
      <c r="A38" s="41"/>
      <c r="B38" s="41"/>
      <c r="C38" s="40" t="s">
        <v>269</v>
      </c>
      <c r="D38" s="42"/>
      <c r="E38" s="42"/>
      <c r="F38" s="43"/>
      <c r="G38" s="44"/>
      <c r="I38" s="43"/>
      <c r="J38" s="44"/>
      <c r="L38" s="43"/>
      <c r="M38" s="44"/>
      <c r="O38" s="43"/>
      <c r="P38" s="44"/>
    </row>
    <row r="39" spans="1:16" x14ac:dyDescent="0.35">
      <c r="A39" s="2" t="s">
        <v>17</v>
      </c>
      <c r="B39" s="2" t="s">
        <v>7</v>
      </c>
      <c r="C39" s="2" t="s">
        <v>270</v>
      </c>
      <c r="D39" s="3">
        <v>4.08</v>
      </c>
      <c r="E39" s="3"/>
      <c r="F39" s="17">
        <v>50</v>
      </c>
      <c r="G39" s="18">
        <f t="shared" si="0"/>
        <v>204</v>
      </c>
      <c r="I39" s="17">
        <f t="shared" si="1"/>
        <v>18.75</v>
      </c>
      <c r="J39" s="18">
        <f t="shared" si="2"/>
        <v>76.5</v>
      </c>
      <c r="L39" s="17">
        <f t="shared" si="3"/>
        <v>25</v>
      </c>
      <c r="M39" s="18">
        <f t="shared" si="4"/>
        <v>102</v>
      </c>
      <c r="O39" s="17">
        <f t="shared" si="5"/>
        <v>6.25</v>
      </c>
      <c r="P39" s="18">
        <f t="shared" si="6"/>
        <v>25.5</v>
      </c>
    </row>
    <row r="40" spans="1:16" s="4" customFormat="1" ht="24" customHeight="1" x14ac:dyDescent="0.35">
      <c r="A40" s="41"/>
      <c r="B40" s="41"/>
      <c r="C40" s="40" t="s">
        <v>271</v>
      </c>
      <c r="D40" s="42"/>
      <c r="E40" s="42"/>
      <c r="F40" s="43"/>
      <c r="G40" s="44"/>
      <c r="I40" s="43"/>
      <c r="J40" s="44"/>
      <c r="L40" s="43"/>
      <c r="M40" s="44"/>
      <c r="O40" s="43"/>
      <c r="P40" s="44"/>
    </row>
    <row r="41" spans="1:16" x14ac:dyDescent="0.35">
      <c r="A41" s="2" t="s">
        <v>18</v>
      </c>
      <c r="B41" s="2" t="s">
        <v>7</v>
      </c>
      <c r="C41" s="2" t="s">
        <v>272</v>
      </c>
      <c r="D41" s="3">
        <v>9.15</v>
      </c>
      <c r="E41" s="3"/>
      <c r="F41" s="17">
        <v>50</v>
      </c>
      <c r="G41" s="18">
        <f t="shared" si="0"/>
        <v>457.5</v>
      </c>
      <c r="I41" s="17">
        <f t="shared" si="1"/>
        <v>18.75</v>
      </c>
      <c r="J41" s="18">
        <f t="shared" si="2"/>
        <v>171.5625</v>
      </c>
      <c r="L41" s="17">
        <f t="shared" si="3"/>
        <v>25</v>
      </c>
      <c r="M41" s="18">
        <f t="shared" si="4"/>
        <v>228.75</v>
      </c>
      <c r="O41" s="17">
        <f t="shared" si="5"/>
        <v>6.25</v>
      </c>
      <c r="P41" s="18">
        <f t="shared" si="6"/>
        <v>57.1875</v>
      </c>
    </row>
    <row r="42" spans="1:16" s="4" customFormat="1" ht="12" customHeight="1" x14ac:dyDescent="0.35">
      <c r="A42" s="41"/>
      <c r="B42" s="41"/>
      <c r="C42" s="40" t="s">
        <v>273</v>
      </c>
      <c r="D42" s="45"/>
      <c r="E42" s="45"/>
      <c r="F42" s="43"/>
      <c r="G42" s="44"/>
      <c r="I42" s="43"/>
      <c r="J42" s="44"/>
      <c r="L42" s="43"/>
      <c r="M42" s="44"/>
      <c r="O42" s="43"/>
      <c r="P42" s="44"/>
    </row>
    <row r="43" spans="1:16" x14ac:dyDescent="0.35">
      <c r="A43" s="2" t="s">
        <v>19</v>
      </c>
      <c r="B43" s="2" t="s">
        <v>7</v>
      </c>
      <c r="C43" s="2" t="s">
        <v>274</v>
      </c>
      <c r="D43" s="3">
        <v>14.45</v>
      </c>
      <c r="E43" s="3"/>
      <c r="F43" s="17">
        <v>25</v>
      </c>
      <c r="G43" s="18">
        <f t="shared" si="0"/>
        <v>361.25</v>
      </c>
      <c r="I43" s="17">
        <f t="shared" si="1"/>
        <v>9.375</v>
      </c>
      <c r="J43" s="18">
        <f t="shared" si="2"/>
        <v>135.46875</v>
      </c>
      <c r="L43" s="17">
        <f t="shared" si="3"/>
        <v>12.5</v>
      </c>
      <c r="M43" s="18">
        <f t="shared" si="4"/>
        <v>180.625</v>
      </c>
      <c r="O43" s="17">
        <f t="shared" si="5"/>
        <v>3.125</v>
      </c>
      <c r="P43" s="18">
        <f t="shared" si="6"/>
        <v>45.15625</v>
      </c>
    </row>
    <row r="44" spans="1:16" s="4" customFormat="1" ht="12" customHeight="1" x14ac:dyDescent="0.35">
      <c r="A44" s="41"/>
      <c r="B44" s="41"/>
      <c r="C44" s="40" t="s">
        <v>275</v>
      </c>
      <c r="D44" s="45"/>
      <c r="E44" s="45"/>
      <c r="F44" s="43"/>
      <c r="G44" s="44"/>
      <c r="I44" s="43"/>
      <c r="J44" s="44"/>
      <c r="L44" s="43"/>
      <c r="M44" s="44"/>
      <c r="O44" s="43"/>
      <c r="P44" s="44"/>
    </row>
    <row r="45" spans="1:16" x14ac:dyDescent="0.35">
      <c r="A45" s="2" t="s">
        <v>20</v>
      </c>
      <c r="B45" s="2" t="s">
        <v>7</v>
      </c>
      <c r="C45" s="2" t="s">
        <v>276</v>
      </c>
      <c r="D45" s="3">
        <v>14.5</v>
      </c>
      <c r="E45" s="3"/>
      <c r="F45" s="17">
        <v>5</v>
      </c>
      <c r="G45" s="18">
        <f t="shared" si="0"/>
        <v>72.5</v>
      </c>
      <c r="I45" s="17">
        <f t="shared" si="1"/>
        <v>1.875</v>
      </c>
      <c r="J45" s="18">
        <f t="shared" si="2"/>
        <v>27.1875</v>
      </c>
      <c r="L45" s="17">
        <f t="shared" si="3"/>
        <v>2.5</v>
      </c>
      <c r="M45" s="18">
        <f t="shared" si="4"/>
        <v>36.25</v>
      </c>
      <c r="O45" s="17">
        <f t="shared" si="5"/>
        <v>0.625</v>
      </c>
      <c r="P45" s="18">
        <f t="shared" si="6"/>
        <v>9.0625</v>
      </c>
    </row>
    <row r="46" spans="1:16" s="4" customFormat="1" ht="24" customHeight="1" x14ac:dyDescent="0.35">
      <c r="A46" s="41"/>
      <c r="B46" s="41"/>
      <c r="C46" s="40" t="s">
        <v>277</v>
      </c>
      <c r="D46" s="42"/>
      <c r="E46" s="42"/>
      <c r="F46" s="43"/>
      <c r="G46" s="44"/>
      <c r="I46" s="43"/>
      <c r="J46" s="44"/>
      <c r="L46" s="43"/>
      <c r="M46" s="44"/>
      <c r="O46" s="43"/>
      <c r="P46" s="44"/>
    </row>
    <row r="47" spans="1:16" x14ac:dyDescent="0.35">
      <c r="A47" s="2" t="s">
        <v>21</v>
      </c>
      <c r="B47" s="2" t="s">
        <v>22</v>
      </c>
      <c r="C47" s="2" t="s">
        <v>278</v>
      </c>
      <c r="D47" s="3">
        <v>12.4</v>
      </c>
      <c r="E47" s="3"/>
      <c r="F47" s="17">
        <v>150</v>
      </c>
      <c r="G47" s="18">
        <f t="shared" si="0"/>
        <v>1860</v>
      </c>
      <c r="I47" s="17">
        <v>56</v>
      </c>
      <c r="J47" s="18">
        <f t="shared" si="2"/>
        <v>694.4</v>
      </c>
      <c r="L47" s="17">
        <f t="shared" si="3"/>
        <v>75</v>
      </c>
      <c r="M47" s="18">
        <f t="shared" si="4"/>
        <v>930</v>
      </c>
      <c r="O47" s="17">
        <v>19</v>
      </c>
      <c r="P47" s="18">
        <f t="shared" si="6"/>
        <v>235.6</v>
      </c>
    </row>
    <row r="48" spans="1:16" s="4" customFormat="1" ht="48" customHeight="1" x14ac:dyDescent="0.35">
      <c r="A48" s="41"/>
      <c r="B48" s="41"/>
      <c r="C48" s="40" t="s">
        <v>279</v>
      </c>
      <c r="D48" s="45"/>
      <c r="E48" s="45"/>
      <c r="F48" s="43"/>
      <c r="G48" s="44"/>
      <c r="I48" s="43"/>
      <c r="J48" s="44"/>
      <c r="L48" s="43"/>
      <c r="M48" s="44"/>
      <c r="O48" s="43"/>
      <c r="P48" s="44"/>
    </row>
    <row r="49" spans="1:18" x14ac:dyDescent="0.35">
      <c r="A49" s="2" t="s">
        <v>23</v>
      </c>
      <c r="B49" s="2" t="s">
        <v>22</v>
      </c>
      <c r="C49" s="2" t="s">
        <v>280</v>
      </c>
      <c r="D49" s="3">
        <v>13</v>
      </c>
      <c r="E49" s="3"/>
      <c r="F49" s="17">
        <v>125</v>
      </c>
      <c r="G49" s="18">
        <f t="shared" si="0"/>
        <v>1625</v>
      </c>
      <c r="I49" s="17">
        <v>47</v>
      </c>
      <c r="J49" s="18">
        <f t="shared" si="2"/>
        <v>611</v>
      </c>
      <c r="L49" s="17">
        <v>62</v>
      </c>
      <c r="M49" s="18">
        <f t="shared" si="4"/>
        <v>806</v>
      </c>
      <c r="O49" s="17">
        <v>16</v>
      </c>
      <c r="P49" s="18">
        <f t="shared" si="6"/>
        <v>208</v>
      </c>
    </row>
    <row r="50" spans="1:18" s="4" customFormat="1" ht="24" customHeight="1" x14ac:dyDescent="0.35">
      <c r="A50" s="41"/>
      <c r="B50" s="41"/>
      <c r="C50" s="40" t="s">
        <v>281</v>
      </c>
      <c r="D50" s="42"/>
      <c r="E50" s="42"/>
      <c r="F50" s="43"/>
      <c r="G50" s="44"/>
      <c r="I50" s="43"/>
      <c r="J50" s="44"/>
      <c r="L50" s="43"/>
      <c r="M50" s="44"/>
      <c r="O50" s="43"/>
      <c r="P50" s="44"/>
    </row>
    <row r="51" spans="1:18" x14ac:dyDescent="0.35">
      <c r="A51" s="2" t="s">
        <v>24</v>
      </c>
      <c r="B51" s="2" t="s">
        <v>7</v>
      </c>
      <c r="C51" s="2" t="s">
        <v>282</v>
      </c>
      <c r="D51" s="3">
        <v>11.28</v>
      </c>
      <c r="E51" s="3"/>
      <c r="F51" s="17">
        <v>25</v>
      </c>
      <c r="G51" s="18">
        <f t="shared" si="0"/>
        <v>282</v>
      </c>
      <c r="I51" s="17">
        <f t="shared" si="1"/>
        <v>9.375</v>
      </c>
      <c r="J51" s="18">
        <f t="shared" si="2"/>
        <v>105.75</v>
      </c>
      <c r="L51" s="17">
        <f t="shared" si="3"/>
        <v>12.5</v>
      </c>
      <c r="M51" s="18">
        <f t="shared" si="4"/>
        <v>141</v>
      </c>
      <c r="O51" s="17">
        <f t="shared" si="5"/>
        <v>3.125</v>
      </c>
      <c r="P51" s="18">
        <f t="shared" si="6"/>
        <v>35.25</v>
      </c>
    </row>
    <row r="52" spans="1:18" s="4" customFormat="1" ht="36" customHeight="1" x14ac:dyDescent="0.35">
      <c r="A52" s="41"/>
      <c r="B52" s="41"/>
      <c r="C52" s="40" t="s">
        <v>283</v>
      </c>
      <c r="D52" s="45"/>
      <c r="E52" s="45"/>
      <c r="F52" s="43"/>
      <c r="G52" s="44"/>
      <c r="I52" s="43"/>
      <c r="J52" s="44"/>
      <c r="L52" s="43"/>
      <c r="M52" s="44"/>
      <c r="O52" s="43"/>
      <c r="P52" s="44"/>
    </row>
    <row r="53" spans="1:18" x14ac:dyDescent="0.35">
      <c r="A53" s="2" t="s">
        <v>25</v>
      </c>
      <c r="B53" s="2" t="s">
        <v>22</v>
      </c>
      <c r="C53" s="2" t="s">
        <v>284</v>
      </c>
      <c r="D53" s="3">
        <v>68.36</v>
      </c>
      <c r="E53" s="3"/>
      <c r="F53" s="17">
        <v>10</v>
      </c>
      <c r="G53" s="18">
        <f t="shared" si="0"/>
        <v>683.6</v>
      </c>
      <c r="I53" s="17">
        <v>4</v>
      </c>
      <c r="J53" s="18">
        <f t="shared" si="2"/>
        <v>273.44</v>
      </c>
      <c r="L53" s="17">
        <f t="shared" si="3"/>
        <v>5</v>
      </c>
      <c r="M53" s="18">
        <f t="shared" si="4"/>
        <v>341.8</v>
      </c>
      <c r="O53" s="17">
        <v>1</v>
      </c>
      <c r="P53" s="18">
        <f t="shared" si="6"/>
        <v>68.36</v>
      </c>
    </row>
    <row r="54" spans="1:18" s="4" customFormat="1" ht="36.75" customHeight="1" x14ac:dyDescent="0.35">
      <c r="A54" s="41"/>
      <c r="B54" s="41"/>
      <c r="C54" s="40" t="s">
        <v>285</v>
      </c>
      <c r="D54" s="42"/>
      <c r="E54" s="42"/>
      <c r="F54" s="43"/>
      <c r="G54" s="44"/>
      <c r="I54" s="43"/>
      <c r="J54" s="44"/>
      <c r="L54" s="43"/>
      <c r="M54" s="44"/>
      <c r="O54" s="43"/>
      <c r="P54" s="44"/>
    </row>
    <row r="55" spans="1:18" x14ac:dyDescent="0.35">
      <c r="A55" s="2" t="s">
        <v>26</v>
      </c>
      <c r="B55" s="2" t="s">
        <v>4</v>
      </c>
      <c r="C55" s="2" t="s">
        <v>286</v>
      </c>
      <c r="D55" s="3">
        <v>9.2100000000000009</v>
      </c>
      <c r="E55" s="3"/>
      <c r="F55" s="17">
        <v>30</v>
      </c>
      <c r="G55" s="18">
        <f t="shared" si="0"/>
        <v>276.3</v>
      </c>
      <c r="I55" s="17">
        <v>11</v>
      </c>
      <c r="J55" s="18">
        <f>D55*I55</f>
        <v>101.31</v>
      </c>
      <c r="L55" s="17">
        <f t="shared" si="3"/>
        <v>15</v>
      </c>
      <c r="M55" s="18">
        <f t="shared" si="4"/>
        <v>138.15</v>
      </c>
      <c r="O55" s="17">
        <v>4</v>
      </c>
      <c r="P55" s="18">
        <f t="shared" si="6"/>
        <v>36.840000000000003</v>
      </c>
    </row>
    <row r="56" spans="1:18" s="4" customFormat="1" ht="26.25" customHeight="1" thickBot="1" x14ac:dyDescent="0.4">
      <c r="A56" s="46"/>
      <c r="B56" s="46"/>
      <c r="C56" s="47" t="s">
        <v>287</v>
      </c>
      <c r="D56" s="48"/>
      <c r="E56" s="48"/>
      <c r="F56" s="49"/>
      <c r="G56" s="50"/>
      <c r="H56" s="51"/>
      <c r="I56" s="49"/>
      <c r="J56" s="50"/>
      <c r="K56" s="51"/>
      <c r="L56" s="49"/>
      <c r="M56" s="50"/>
      <c r="N56" s="51"/>
      <c r="O56" s="49"/>
      <c r="P56" s="50"/>
    </row>
    <row r="57" spans="1:18" x14ac:dyDescent="0.35">
      <c r="C57" s="2" t="s">
        <v>288</v>
      </c>
      <c r="D57" s="38"/>
      <c r="E57" s="5"/>
      <c r="F57" s="5"/>
      <c r="G57" s="3">
        <f>SUM(G11:G55)</f>
        <v>18577.749999999996</v>
      </c>
      <c r="H57" s="5"/>
      <c r="I57" s="5"/>
      <c r="J57" s="3">
        <f>SUM(J11:J55)</f>
        <v>6979.96875</v>
      </c>
      <c r="K57" s="5"/>
      <c r="L57" s="5"/>
      <c r="M57" s="3">
        <f>SUM(M11:M55)</f>
        <v>9282.3749999999982</v>
      </c>
      <c r="N57" s="5"/>
      <c r="O57" s="5"/>
      <c r="P57" s="3">
        <f>SUM(P11:P55)</f>
        <v>2315.40625</v>
      </c>
      <c r="R57" s="1"/>
    </row>
    <row r="58" spans="1:18" ht="15" thickBot="1" x14ac:dyDescent="0.4">
      <c r="A58" s="11"/>
      <c r="B58" s="11"/>
      <c r="C58" s="11"/>
      <c r="D58" s="11"/>
      <c r="E58" s="11"/>
      <c r="F58" s="11"/>
      <c r="G58" s="11"/>
      <c r="H58" s="11"/>
      <c r="I58" s="11"/>
      <c r="J58" s="11"/>
      <c r="K58" s="11"/>
      <c r="L58" s="11"/>
      <c r="M58" s="11"/>
      <c r="N58" s="11"/>
      <c r="O58" s="11"/>
      <c r="P58" s="11"/>
    </row>
    <row r="59" spans="1:18" ht="18.75" customHeight="1" x14ac:dyDescent="0.35">
      <c r="A59" s="65" t="s">
        <v>289</v>
      </c>
      <c r="B59" s="65"/>
      <c r="C59" s="65"/>
      <c r="D59" s="8"/>
      <c r="E59" s="8"/>
      <c r="F59" s="8"/>
      <c r="G59" s="8"/>
      <c r="H59" s="8"/>
      <c r="I59" s="8"/>
      <c r="J59" s="8"/>
      <c r="K59" s="8"/>
      <c r="L59" s="8"/>
      <c r="M59" s="8"/>
      <c r="N59" s="8"/>
      <c r="O59" s="8"/>
      <c r="P59" s="8"/>
    </row>
    <row r="60" spans="1:18" x14ac:dyDescent="0.35">
      <c r="A60" s="41" t="s">
        <v>27</v>
      </c>
      <c r="B60" s="41" t="s">
        <v>1</v>
      </c>
      <c r="C60" s="41" t="s">
        <v>290</v>
      </c>
      <c r="D60" s="45">
        <v>7.04</v>
      </c>
      <c r="E60" s="45"/>
      <c r="F60" s="43">
        <v>100</v>
      </c>
      <c r="G60" s="44">
        <f>D60*F60</f>
        <v>704</v>
      </c>
      <c r="H60" s="4"/>
      <c r="I60" s="43">
        <f>F60*0.375</f>
        <v>37.5</v>
      </c>
      <c r="J60" s="44">
        <f>D60*I60</f>
        <v>264</v>
      </c>
      <c r="K60" s="4"/>
      <c r="L60" s="43">
        <f>F60*0.5</f>
        <v>50</v>
      </c>
      <c r="M60" s="44">
        <f>D60*L60</f>
        <v>352</v>
      </c>
      <c r="N60" s="4"/>
      <c r="O60" s="43">
        <f>F60*0.125</f>
        <v>12.5</v>
      </c>
      <c r="P60" s="44">
        <f>D60*O60</f>
        <v>88</v>
      </c>
    </row>
    <row r="61" spans="1:18" ht="24" customHeight="1" x14ac:dyDescent="0.35">
      <c r="A61" s="4"/>
      <c r="B61" s="4"/>
      <c r="C61" s="40" t="s">
        <v>291</v>
      </c>
      <c r="D61" s="42"/>
      <c r="E61" s="42"/>
      <c r="F61" s="43"/>
      <c r="G61" s="44"/>
      <c r="H61" s="4"/>
      <c r="I61" s="43"/>
      <c r="J61" s="44"/>
      <c r="K61" s="4"/>
      <c r="L61" s="43"/>
      <c r="M61" s="44"/>
      <c r="N61" s="4"/>
      <c r="O61" s="43"/>
      <c r="P61" s="44"/>
    </row>
    <row r="62" spans="1:18" x14ac:dyDescent="0.35">
      <c r="A62" s="41" t="s">
        <v>28</v>
      </c>
      <c r="B62" s="41" t="s">
        <v>1</v>
      </c>
      <c r="C62" s="41" t="s">
        <v>292</v>
      </c>
      <c r="D62" s="45">
        <v>29.11</v>
      </c>
      <c r="E62" s="45"/>
      <c r="F62" s="43">
        <v>25</v>
      </c>
      <c r="G62" s="44">
        <f t="shared" ref="G62:G82" si="7">D62*F62</f>
        <v>727.75</v>
      </c>
      <c r="H62" s="4"/>
      <c r="I62" s="43">
        <f t="shared" ref="I62:I82" si="8">F62*0.375</f>
        <v>9.375</v>
      </c>
      <c r="J62" s="44">
        <f t="shared" ref="J62:J82" si="9">D62*I62</f>
        <v>272.90625</v>
      </c>
      <c r="K62" s="4"/>
      <c r="L62" s="43">
        <f t="shared" ref="L62:L87" si="10">F62*0.5</f>
        <v>12.5</v>
      </c>
      <c r="M62" s="44">
        <f t="shared" ref="M62:M82" si="11">D62*L62</f>
        <v>363.875</v>
      </c>
      <c r="N62" s="4"/>
      <c r="O62" s="43">
        <f t="shared" ref="O62:O87" si="12">F62*0.125</f>
        <v>3.125</v>
      </c>
      <c r="P62" s="44">
        <f t="shared" ref="P62:P82" si="13">D62*O62</f>
        <v>90.96875</v>
      </c>
    </row>
    <row r="63" spans="1:18" ht="36" customHeight="1" x14ac:dyDescent="0.35">
      <c r="A63" s="4"/>
      <c r="B63" s="4"/>
      <c r="C63" s="40" t="s">
        <v>293</v>
      </c>
      <c r="D63" s="42"/>
      <c r="E63" s="42"/>
      <c r="F63" s="43"/>
      <c r="G63" s="44"/>
      <c r="H63" s="4"/>
      <c r="I63" s="43"/>
      <c r="J63" s="44"/>
      <c r="K63" s="4"/>
      <c r="L63" s="43"/>
      <c r="M63" s="44"/>
      <c r="N63" s="4"/>
      <c r="O63" s="43"/>
      <c r="P63" s="44"/>
    </row>
    <row r="64" spans="1:18" x14ac:dyDescent="0.35">
      <c r="A64" s="41" t="s">
        <v>29</v>
      </c>
      <c r="B64" s="41" t="s">
        <v>1</v>
      </c>
      <c r="C64" s="41" t="s">
        <v>294</v>
      </c>
      <c r="D64" s="45">
        <v>7.56</v>
      </c>
      <c r="E64" s="45"/>
      <c r="F64" s="43">
        <v>50</v>
      </c>
      <c r="G64" s="44">
        <f t="shared" si="7"/>
        <v>378</v>
      </c>
      <c r="H64" s="4"/>
      <c r="I64" s="43">
        <f t="shared" si="8"/>
        <v>18.75</v>
      </c>
      <c r="J64" s="44">
        <f t="shared" si="9"/>
        <v>141.75</v>
      </c>
      <c r="K64" s="4"/>
      <c r="L64" s="43">
        <f t="shared" si="10"/>
        <v>25</v>
      </c>
      <c r="M64" s="44">
        <f t="shared" si="11"/>
        <v>189</v>
      </c>
      <c r="N64" s="4"/>
      <c r="O64" s="43">
        <f t="shared" si="12"/>
        <v>6.25</v>
      </c>
      <c r="P64" s="44">
        <f t="shared" si="13"/>
        <v>47.25</v>
      </c>
    </row>
    <row r="65" spans="1:16" ht="24" customHeight="1" x14ac:dyDescent="0.35">
      <c r="A65" s="4"/>
      <c r="B65" s="4"/>
      <c r="C65" s="40" t="s">
        <v>295</v>
      </c>
      <c r="D65" s="42"/>
      <c r="E65" s="42"/>
      <c r="F65" s="43"/>
      <c r="G65" s="44"/>
      <c r="H65" s="4"/>
      <c r="I65" s="43"/>
      <c r="J65" s="44"/>
      <c r="K65" s="4"/>
      <c r="L65" s="43"/>
      <c r="M65" s="44"/>
      <c r="N65" s="4"/>
      <c r="O65" s="43"/>
      <c r="P65" s="44"/>
    </row>
    <row r="66" spans="1:16" x14ac:dyDescent="0.35">
      <c r="A66" s="41" t="s">
        <v>30</v>
      </c>
      <c r="B66" s="41" t="s">
        <v>1</v>
      </c>
      <c r="C66" s="41" t="s">
        <v>296</v>
      </c>
      <c r="D66" s="45">
        <v>16.43</v>
      </c>
      <c r="E66" s="45"/>
      <c r="F66" s="43">
        <v>50</v>
      </c>
      <c r="G66" s="44">
        <f t="shared" si="7"/>
        <v>821.5</v>
      </c>
      <c r="H66" s="4"/>
      <c r="I66" s="43">
        <f t="shared" si="8"/>
        <v>18.75</v>
      </c>
      <c r="J66" s="44">
        <f t="shared" si="9"/>
        <v>308.0625</v>
      </c>
      <c r="K66" s="4"/>
      <c r="L66" s="43">
        <f t="shared" si="10"/>
        <v>25</v>
      </c>
      <c r="M66" s="44">
        <f t="shared" si="11"/>
        <v>410.75</v>
      </c>
      <c r="N66" s="4"/>
      <c r="O66" s="43">
        <f t="shared" si="12"/>
        <v>6.25</v>
      </c>
      <c r="P66" s="44">
        <f t="shared" si="13"/>
        <v>102.6875</v>
      </c>
    </row>
    <row r="67" spans="1:16" ht="24" customHeight="1" x14ac:dyDescent="0.35">
      <c r="A67" s="4"/>
      <c r="B67" s="4"/>
      <c r="C67" s="40" t="s">
        <v>297</v>
      </c>
      <c r="D67" s="42"/>
      <c r="E67" s="42"/>
      <c r="F67" s="43"/>
      <c r="G67" s="44"/>
      <c r="H67" s="4"/>
      <c r="I67" s="43"/>
      <c r="J67" s="44"/>
      <c r="K67" s="4"/>
      <c r="L67" s="43"/>
      <c r="M67" s="44"/>
      <c r="N67" s="4"/>
      <c r="O67" s="43"/>
      <c r="P67" s="44"/>
    </row>
    <row r="68" spans="1:16" x14ac:dyDescent="0.35">
      <c r="A68" s="41" t="s">
        <v>31</v>
      </c>
      <c r="B68" s="41" t="s">
        <v>1</v>
      </c>
      <c r="C68" s="41" t="s">
        <v>298</v>
      </c>
      <c r="D68" s="45">
        <v>7.12</v>
      </c>
      <c r="E68" s="45"/>
      <c r="F68" s="43">
        <v>50</v>
      </c>
      <c r="G68" s="44">
        <f t="shared" si="7"/>
        <v>356</v>
      </c>
      <c r="H68" s="4"/>
      <c r="I68" s="43">
        <f t="shared" si="8"/>
        <v>18.75</v>
      </c>
      <c r="J68" s="44">
        <f t="shared" si="9"/>
        <v>133.5</v>
      </c>
      <c r="K68" s="4"/>
      <c r="L68" s="43">
        <f t="shared" si="10"/>
        <v>25</v>
      </c>
      <c r="M68" s="44">
        <f t="shared" si="11"/>
        <v>178</v>
      </c>
      <c r="N68" s="4"/>
      <c r="O68" s="43">
        <f t="shared" si="12"/>
        <v>6.25</v>
      </c>
      <c r="P68" s="44">
        <f t="shared" si="13"/>
        <v>44.5</v>
      </c>
    </row>
    <row r="69" spans="1:16" ht="36" customHeight="1" x14ac:dyDescent="0.35">
      <c r="A69" s="4"/>
      <c r="B69" s="4"/>
      <c r="C69" s="40" t="s">
        <v>299</v>
      </c>
      <c r="D69" s="42"/>
      <c r="E69" s="42"/>
      <c r="F69" s="43"/>
      <c r="G69" s="44"/>
      <c r="H69" s="4"/>
      <c r="I69" s="43"/>
      <c r="J69" s="44"/>
      <c r="K69" s="4"/>
      <c r="L69" s="43"/>
      <c r="M69" s="44"/>
      <c r="N69" s="4"/>
      <c r="O69" s="43"/>
      <c r="P69" s="44"/>
    </row>
    <row r="70" spans="1:16" x14ac:dyDescent="0.35">
      <c r="A70" s="41" t="s">
        <v>32</v>
      </c>
      <c r="B70" s="41" t="s">
        <v>1</v>
      </c>
      <c r="C70" s="41" t="s">
        <v>300</v>
      </c>
      <c r="D70" s="45">
        <v>22.06</v>
      </c>
      <c r="E70" s="45"/>
      <c r="F70" s="43">
        <v>50</v>
      </c>
      <c r="G70" s="44">
        <f t="shared" si="7"/>
        <v>1103</v>
      </c>
      <c r="H70" s="4"/>
      <c r="I70" s="43">
        <f t="shared" si="8"/>
        <v>18.75</v>
      </c>
      <c r="J70" s="44">
        <f t="shared" si="9"/>
        <v>413.625</v>
      </c>
      <c r="K70" s="4"/>
      <c r="L70" s="43">
        <f t="shared" si="10"/>
        <v>25</v>
      </c>
      <c r="M70" s="44">
        <f t="shared" si="11"/>
        <v>551.5</v>
      </c>
      <c r="N70" s="4"/>
      <c r="O70" s="43">
        <f t="shared" si="12"/>
        <v>6.25</v>
      </c>
      <c r="P70" s="44">
        <f t="shared" si="13"/>
        <v>137.875</v>
      </c>
    </row>
    <row r="71" spans="1:16" ht="36" customHeight="1" x14ac:dyDescent="0.35">
      <c r="A71" s="4"/>
      <c r="B71" s="4"/>
      <c r="C71" s="40" t="s">
        <v>301</v>
      </c>
      <c r="D71" s="42"/>
      <c r="E71" s="42"/>
      <c r="F71" s="43"/>
      <c r="G71" s="44"/>
      <c r="H71" s="4"/>
      <c r="I71" s="43"/>
      <c r="J71" s="44"/>
      <c r="K71" s="4"/>
      <c r="L71" s="43"/>
      <c r="M71" s="44"/>
      <c r="N71" s="4"/>
      <c r="O71" s="43"/>
      <c r="P71" s="44"/>
    </row>
    <row r="72" spans="1:16" x14ac:dyDescent="0.35">
      <c r="A72" s="41" t="s">
        <v>33</v>
      </c>
      <c r="B72" s="41" t="s">
        <v>1</v>
      </c>
      <c r="C72" s="41" t="s">
        <v>302</v>
      </c>
      <c r="D72" s="45">
        <v>15.65</v>
      </c>
      <c r="E72" s="45"/>
      <c r="F72" s="43">
        <v>175</v>
      </c>
      <c r="G72" s="44">
        <f t="shared" si="7"/>
        <v>2738.75</v>
      </c>
      <c r="H72" s="4"/>
      <c r="I72" s="43">
        <f t="shared" si="8"/>
        <v>65.625</v>
      </c>
      <c r="J72" s="44">
        <f t="shared" si="9"/>
        <v>1027.03125</v>
      </c>
      <c r="K72" s="4"/>
      <c r="L72" s="43">
        <f t="shared" si="10"/>
        <v>87.5</v>
      </c>
      <c r="M72" s="44">
        <f t="shared" si="11"/>
        <v>1369.375</v>
      </c>
      <c r="N72" s="4"/>
      <c r="O72" s="43">
        <f t="shared" si="12"/>
        <v>21.875</v>
      </c>
      <c r="P72" s="44">
        <f t="shared" si="13"/>
        <v>342.34375</v>
      </c>
    </row>
    <row r="73" spans="1:16" ht="24" customHeight="1" x14ac:dyDescent="0.35">
      <c r="A73" s="4"/>
      <c r="B73" s="4"/>
      <c r="C73" s="40" t="s">
        <v>303</v>
      </c>
      <c r="D73" s="42"/>
      <c r="E73" s="42"/>
      <c r="F73" s="43"/>
      <c r="G73" s="44"/>
      <c r="H73" s="4"/>
      <c r="I73" s="43"/>
      <c r="J73" s="44"/>
      <c r="K73" s="4"/>
      <c r="L73" s="43"/>
      <c r="M73" s="44"/>
      <c r="N73" s="4"/>
      <c r="O73" s="43"/>
      <c r="P73" s="44"/>
    </row>
    <row r="74" spans="1:16" x14ac:dyDescent="0.35">
      <c r="A74" s="41" t="s">
        <v>34</v>
      </c>
      <c r="B74" s="41" t="s">
        <v>1</v>
      </c>
      <c r="C74" s="41" t="s">
        <v>304</v>
      </c>
      <c r="D74" s="45">
        <v>76.709999999999994</v>
      </c>
      <c r="E74" s="45"/>
      <c r="F74" s="43">
        <v>25</v>
      </c>
      <c r="G74" s="44">
        <f t="shared" si="7"/>
        <v>1917.7499999999998</v>
      </c>
      <c r="H74" s="4"/>
      <c r="I74" s="43">
        <f t="shared" si="8"/>
        <v>9.375</v>
      </c>
      <c r="J74" s="44">
        <f t="shared" si="9"/>
        <v>719.15624999999989</v>
      </c>
      <c r="K74" s="4"/>
      <c r="L74" s="43">
        <f t="shared" si="10"/>
        <v>12.5</v>
      </c>
      <c r="M74" s="44">
        <f t="shared" si="11"/>
        <v>958.87499999999989</v>
      </c>
      <c r="N74" s="4"/>
      <c r="O74" s="43">
        <f t="shared" si="12"/>
        <v>3.125</v>
      </c>
      <c r="P74" s="44">
        <f t="shared" si="13"/>
        <v>239.71874999999997</v>
      </c>
    </row>
    <row r="75" spans="1:16" ht="24" customHeight="1" x14ac:dyDescent="0.35">
      <c r="A75" s="4"/>
      <c r="B75" s="4"/>
      <c r="C75" s="40" t="s">
        <v>305</v>
      </c>
      <c r="D75" s="42"/>
      <c r="E75" s="42"/>
      <c r="F75" s="43"/>
      <c r="G75" s="44"/>
      <c r="H75" s="4"/>
      <c r="I75" s="43"/>
      <c r="J75" s="44"/>
      <c r="K75" s="4"/>
      <c r="L75" s="43"/>
      <c r="M75" s="44"/>
      <c r="N75" s="4"/>
      <c r="O75" s="43"/>
      <c r="P75" s="44"/>
    </row>
    <row r="76" spans="1:16" x14ac:dyDescent="0.35">
      <c r="A76" s="41" t="s">
        <v>35</v>
      </c>
      <c r="B76" s="41" t="s">
        <v>1</v>
      </c>
      <c r="C76" s="41" t="s">
        <v>306</v>
      </c>
      <c r="D76" s="45">
        <v>84.04</v>
      </c>
      <c r="E76" s="45"/>
      <c r="F76" s="43">
        <v>50</v>
      </c>
      <c r="G76" s="44">
        <f t="shared" si="7"/>
        <v>4202</v>
      </c>
      <c r="H76" s="4"/>
      <c r="I76" s="43">
        <f t="shared" si="8"/>
        <v>18.75</v>
      </c>
      <c r="J76" s="44">
        <f t="shared" si="9"/>
        <v>1575.7500000000002</v>
      </c>
      <c r="K76" s="4"/>
      <c r="L76" s="43">
        <f t="shared" si="10"/>
        <v>25</v>
      </c>
      <c r="M76" s="44">
        <f t="shared" si="11"/>
        <v>2101</v>
      </c>
      <c r="N76" s="4"/>
      <c r="O76" s="43">
        <f t="shared" si="12"/>
        <v>6.25</v>
      </c>
      <c r="P76" s="44">
        <f t="shared" si="13"/>
        <v>525.25</v>
      </c>
    </row>
    <row r="77" spans="1:16" ht="24" customHeight="1" x14ac:dyDescent="0.35">
      <c r="A77" s="4"/>
      <c r="B77" s="4"/>
      <c r="C77" s="40" t="s">
        <v>307</v>
      </c>
      <c r="D77" s="42"/>
      <c r="E77" s="42"/>
      <c r="F77" s="43"/>
      <c r="G77" s="44"/>
      <c r="H77" s="4"/>
      <c r="I77" s="43"/>
      <c r="J77" s="44"/>
      <c r="K77" s="4"/>
      <c r="L77" s="43"/>
      <c r="M77" s="44"/>
      <c r="N77" s="4"/>
      <c r="O77" s="43"/>
      <c r="P77" s="44"/>
    </row>
    <row r="78" spans="1:16" x14ac:dyDescent="0.35">
      <c r="A78" s="41" t="s">
        <v>36</v>
      </c>
      <c r="B78" s="41" t="s">
        <v>1</v>
      </c>
      <c r="C78" s="41" t="s">
        <v>308</v>
      </c>
      <c r="D78" s="45">
        <v>16.78</v>
      </c>
      <c r="E78" s="45"/>
      <c r="F78" s="43">
        <v>175</v>
      </c>
      <c r="G78" s="44">
        <f t="shared" si="7"/>
        <v>2936.5</v>
      </c>
      <c r="H78" s="4"/>
      <c r="I78" s="43">
        <f t="shared" si="8"/>
        <v>65.625</v>
      </c>
      <c r="J78" s="44">
        <f t="shared" si="9"/>
        <v>1101.1875</v>
      </c>
      <c r="K78" s="4"/>
      <c r="L78" s="43">
        <f t="shared" si="10"/>
        <v>87.5</v>
      </c>
      <c r="M78" s="44">
        <f t="shared" si="11"/>
        <v>1468.25</v>
      </c>
      <c r="N78" s="4"/>
      <c r="O78" s="43">
        <f t="shared" si="12"/>
        <v>21.875</v>
      </c>
      <c r="P78" s="44">
        <f t="shared" si="13"/>
        <v>367.0625</v>
      </c>
    </row>
    <row r="79" spans="1:16" ht="36" customHeight="1" x14ac:dyDescent="0.35">
      <c r="A79" s="4"/>
      <c r="B79" s="4"/>
      <c r="C79" s="40" t="s">
        <v>309</v>
      </c>
      <c r="D79" s="42"/>
      <c r="E79" s="42"/>
      <c r="F79" s="43"/>
      <c r="G79" s="44"/>
      <c r="H79" s="4"/>
      <c r="I79" s="43"/>
      <c r="J79" s="44"/>
      <c r="K79" s="4"/>
      <c r="L79" s="43"/>
      <c r="M79" s="44"/>
      <c r="N79" s="4"/>
      <c r="O79" s="43"/>
      <c r="P79" s="44"/>
    </row>
    <row r="80" spans="1:16" x14ac:dyDescent="0.35">
      <c r="A80" s="41" t="s">
        <v>37</v>
      </c>
      <c r="B80" s="41" t="s">
        <v>1</v>
      </c>
      <c r="C80" s="41" t="s">
        <v>310</v>
      </c>
      <c r="D80" s="45">
        <v>30.15</v>
      </c>
      <c r="E80" s="45"/>
      <c r="F80" s="43">
        <v>25</v>
      </c>
      <c r="G80" s="44">
        <f t="shared" si="7"/>
        <v>753.75</v>
      </c>
      <c r="H80" s="4"/>
      <c r="I80" s="43">
        <f t="shared" si="8"/>
        <v>9.375</v>
      </c>
      <c r="J80" s="44">
        <f t="shared" si="9"/>
        <v>282.65625</v>
      </c>
      <c r="K80" s="4"/>
      <c r="L80" s="43">
        <f t="shared" si="10"/>
        <v>12.5</v>
      </c>
      <c r="M80" s="44">
        <f t="shared" si="11"/>
        <v>376.875</v>
      </c>
      <c r="N80" s="4"/>
      <c r="O80" s="43">
        <f t="shared" si="12"/>
        <v>3.125</v>
      </c>
      <c r="P80" s="44">
        <f t="shared" si="13"/>
        <v>94.21875</v>
      </c>
    </row>
    <row r="81" spans="1:18" ht="36" customHeight="1" x14ac:dyDescent="0.35">
      <c r="A81" s="4"/>
      <c r="B81" s="4"/>
      <c r="C81" s="40" t="s">
        <v>311</v>
      </c>
      <c r="D81" s="42"/>
      <c r="E81" s="42"/>
      <c r="F81" s="43"/>
      <c r="G81" s="44"/>
      <c r="H81" s="4"/>
      <c r="I81" s="43"/>
      <c r="J81" s="44"/>
      <c r="K81" s="4"/>
      <c r="L81" s="43"/>
      <c r="M81" s="44"/>
      <c r="N81" s="4"/>
      <c r="O81" s="43"/>
      <c r="P81" s="44"/>
    </row>
    <row r="82" spans="1:18" x14ac:dyDescent="0.35">
      <c r="A82" s="41" t="s">
        <v>38</v>
      </c>
      <c r="B82" s="41" t="s">
        <v>1</v>
      </c>
      <c r="C82" s="41" t="s">
        <v>312</v>
      </c>
      <c r="D82" s="45">
        <v>39.51</v>
      </c>
      <c r="E82" s="45"/>
      <c r="F82" s="43">
        <v>50</v>
      </c>
      <c r="G82" s="44">
        <f t="shared" si="7"/>
        <v>1975.5</v>
      </c>
      <c r="H82" s="4"/>
      <c r="I82" s="43">
        <f t="shared" si="8"/>
        <v>18.75</v>
      </c>
      <c r="J82" s="44">
        <f t="shared" si="9"/>
        <v>740.8125</v>
      </c>
      <c r="K82" s="4"/>
      <c r="L82" s="43">
        <f t="shared" si="10"/>
        <v>25</v>
      </c>
      <c r="M82" s="44">
        <f t="shared" si="11"/>
        <v>987.75</v>
      </c>
      <c r="N82" s="4"/>
      <c r="O82" s="43">
        <f t="shared" si="12"/>
        <v>6.25</v>
      </c>
      <c r="P82" s="44">
        <f t="shared" si="13"/>
        <v>246.9375</v>
      </c>
    </row>
    <row r="83" spans="1:18" ht="38.25" customHeight="1" thickBot="1" x14ac:dyDescent="0.4">
      <c r="A83" s="51"/>
      <c r="B83" s="51"/>
      <c r="C83" s="47" t="s">
        <v>313</v>
      </c>
      <c r="D83" s="52"/>
      <c r="E83" s="52"/>
      <c r="F83" s="49"/>
      <c r="G83" s="50"/>
      <c r="H83" s="51"/>
      <c r="I83" s="49"/>
      <c r="J83" s="50"/>
      <c r="K83" s="51"/>
      <c r="L83" s="49"/>
      <c r="M83" s="50"/>
      <c r="N83" s="51"/>
      <c r="O83" s="49"/>
      <c r="P83" s="50"/>
    </row>
    <row r="84" spans="1:18" x14ac:dyDescent="0.35">
      <c r="C84" s="2" t="s">
        <v>314</v>
      </c>
      <c r="D84" s="38"/>
      <c r="E84" s="5"/>
      <c r="F84" s="5"/>
      <c r="G84" s="3">
        <f>SUM(G60:G82)</f>
        <v>18614.5</v>
      </c>
      <c r="H84" s="5"/>
      <c r="I84" s="6"/>
      <c r="J84" s="3">
        <f>SUM(J60:J82)</f>
        <v>6980.4375</v>
      </c>
      <c r="K84" s="5"/>
      <c r="L84" s="6"/>
      <c r="M84" s="3">
        <f>SUM(M60:M82)</f>
        <v>9307.25</v>
      </c>
      <c r="N84" s="5"/>
      <c r="O84" s="6"/>
      <c r="P84" s="3">
        <f>SUM(P60:P82)</f>
        <v>2326.8125</v>
      </c>
      <c r="R84" s="1"/>
    </row>
    <row r="85" spans="1:18" ht="15" thickBot="1" x14ac:dyDescent="0.4">
      <c r="A85" s="11"/>
      <c r="B85" s="11"/>
      <c r="C85" s="11"/>
      <c r="D85" s="11"/>
      <c r="E85" s="11"/>
      <c r="F85" s="11"/>
      <c r="G85" s="11"/>
      <c r="H85" s="11"/>
      <c r="I85" s="15"/>
      <c r="J85" s="11"/>
      <c r="K85" s="11"/>
      <c r="L85" s="15"/>
      <c r="M85" s="11"/>
      <c r="N85" s="11"/>
      <c r="O85" s="15"/>
      <c r="P85" s="11"/>
    </row>
    <row r="86" spans="1:18" ht="18.75" customHeight="1" x14ac:dyDescent="0.35">
      <c r="A86" s="68" t="s">
        <v>315</v>
      </c>
      <c r="B86" s="68"/>
      <c r="C86" s="68"/>
      <c r="D86" s="21"/>
      <c r="E86" s="21"/>
      <c r="F86" s="21"/>
      <c r="G86" s="21"/>
      <c r="H86" s="21"/>
      <c r="I86" s="22"/>
      <c r="J86" s="21"/>
      <c r="K86" s="21"/>
      <c r="L86" s="22"/>
      <c r="M86" s="21"/>
      <c r="N86" s="21"/>
      <c r="O86" s="22"/>
      <c r="P86" s="21"/>
    </row>
    <row r="87" spans="1:18" x14ac:dyDescent="0.35">
      <c r="A87" s="41" t="s">
        <v>39</v>
      </c>
      <c r="B87" s="41" t="s">
        <v>1</v>
      </c>
      <c r="C87" s="41" t="s">
        <v>316</v>
      </c>
      <c r="D87" s="45">
        <v>34.340000000000003</v>
      </c>
      <c r="E87" s="45"/>
      <c r="F87" s="43">
        <v>50</v>
      </c>
      <c r="G87" s="44">
        <f>D87*F87</f>
        <v>1717.0000000000002</v>
      </c>
      <c r="H87" s="4"/>
      <c r="I87" s="43">
        <f>F87*0.375</f>
        <v>18.75</v>
      </c>
      <c r="J87" s="44">
        <f>D87*I87</f>
        <v>643.87500000000011</v>
      </c>
      <c r="K87" s="4"/>
      <c r="L87" s="43">
        <f t="shared" si="10"/>
        <v>25</v>
      </c>
      <c r="M87" s="44">
        <f>D87*L87</f>
        <v>858.50000000000011</v>
      </c>
      <c r="N87" s="4"/>
      <c r="O87" s="43">
        <f t="shared" si="12"/>
        <v>6.25</v>
      </c>
      <c r="P87" s="44">
        <f>D87*O87</f>
        <v>214.62500000000003</v>
      </c>
    </row>
    <row r="88" spans="1:18" ht="12" customHeight="1" x14ac:dyDescent="0.35">
      <c r="A88" s="4"/>
      <c r="B88" s="4"/>
      <c r="C88" s="40" t="s">
        <v>317</v>
      </c>
      <c r="D88" s="42"/>
      <c r="E88" s="42"/>
      <c r="F88" s="43"/>
      <c r="G88" s="44"/>
      <c r="H88" s="4"/>
      <c r="I88" s="43"/>
      <c r="J88" s="44"/>
      <c r="K88" s="4"/>
      <c r="L88" s="43"/>
      <c r="M88" s="44"/>
      <c r="N88" s="4"/>
      <c r="O88" s="43"/>
      <c r="P88" s="44"/>
    </row>
    <row r="89" spans="1:18" x14ac:dyDescent="0.35">
      <c r="A89" s="41" t="s">
        <v>40</v>
      </c>
      <c r="B89" s="41" t="s">
        <v>1</v>
      </c>
      <c r="C89" s="41" t="s">
        <v>318</v>
      </c>
      <c r="D89" s="45">
        <v>145.02000000000001</v>
      </c>
      <c r="E89" s="45"/>
      <c r="F89" s="43">
        <v>25</v>
      </c>
      <c r="G89" s="44">
        <f t="shared" ref="G89:G105" si="14">D89*F89</f>
        <v>3625.5000000000005</v>
      </c>
      <c r="H89" s="4"/>
      <c r="I89" s="43">
        <f t="shared" ref="I89:I110" si="15">F89*0.375</f>
        <v>9.375</v>
      </c>
      <c r="J89" s="44">
        <f t="shared" ref="J89:J103" si="16">D89*I89</f>
        <v>1359.5625</v>
      </c>
      <c r="K89" s="4"/>
      <c r="L89" s="43">
        <f t="shared" ref="L89:L110" si="17">F89*0.5</f>
        <v>12.5</v>
      </c>
      <c r="M89" s="44">
        <f t="shared" ref="M89:M105" si="18">D89*L89</f>
        <v>1812.7500000000002</v>
      </c>
      <c r="N89" s="4"/>
      <c r="O89" s="43">
        <f t="shared" ref="O89:O110" si="19">F89*0.125</f>
        <v>3.125</v>
      </c>
      <c r="P89" s="44">
        <f t="shared" ref="P89:P105" si="20">D89*O89</f>
        <v>453.18750000000006</v>
      </c>
    </row>
    <row r="90" spans="1:18" ht="36" customHeight="1" x14ac:dyDescent="0.35">
      <c r="A90" s="4"/>
      <c r="B90" s="4"/>
      <c r="C90" s="40" t="s">
        <v>319</v>
      </c>
      <c r="D90" s="42"/>
      <c r="E90" s="42"/>
      <c r="F90" s="43"/>
      <c r="G90" s="44"/>
      <c r="H90" s="4"/>
      <c r="I90" s="43"/>
      <c r="J90" s="44"/>
      <c r="K90" s="4"/>
      <c r="L90" s="43"/>
      <c r="M90" s="44"/>
      <c r="N90" s="4"/>
      <c r="O90" s="43"/>
      <c r="P90" s="44"/>
    </row>
    <row r="91" spans="1:18" x14ac:dyDescent="0.35">
      <c r="A91" s="41" t="s">
        <v>41</v>
      </c>
      <c r="B91" s="41" t="s">
        <v>7</v>
      </c>
      <c r="C91" s="41" t="s">
        <v>320</v>
      </c>
      <c r="D91" s="45">
        <v>0.75</v>
      </c>
      <c r="E91" s="45"/>
      <c r="F91" s="43">
        <v>500</v>
      </c>
      <c r="G91" s="44">
        <f t="shared" si="14"/>
        <v>375</v>
      </c>
      <c r="H91" s="4"/>
      <c r="I91" s="43">
        <f t="shared" si="15"/>
        <v>187.5</v>
      </c>
      <c r="J91" s="44">
        <f t="shared" si="16"/>
        <v>140.625</v>
      </c>
      <c r="K91" s="4"/>
      <c r="L91" s="43">
        <f t="shared" si="17"/>
        <v>250</v>
      </c>
      <c r="M91" s="44">
        <f t="shared" si="18"/>
        <v>187.5</v>
      </c>
      <c r="N91" s="4"/>
      <c r="O91" s="43">
        <f t="shared" si="19"/>
        <v>62.5</v>
      </c>
      <c r="P91" s="44">
        <f t="shared" si="20"/>
        <v>46.875</v>
      </c>
    </row>
    <row r="92" spans="1:18" ht="24" customHeight="1" x14ac:dyDescent="0.35">
      <c r="A92" s="4"/>
      <c r="B92" s="4"/>
      <c r="C92" s="40" t="s">
        <v>321</v>
      </c>
      <c r="D92" s="42"/>
      <c r="E92" s="42"/>
      <c r="F92" s="43"/>
      <c r="G92" s="44"/>
      <c r="H92" s="4"/>
      <c r="I92" s="43"/>
      <c r="J92" s="44"/>
      <c r="K92" s="4"/>
      <c r="L92" s="43"/>
      <c r="M92" s="44"/>
      <c r="N92" s="4"/>
      <c r="O92" s="43"/>
      <c r="P92" s="44"/>
    </row>
    <row r="93" spans="1:18" x14ac:dyDescent="0.35">
      <c r="A93" s="41" t="s">
        <v>42</v>
      </c>
      <c r="B93" s="41" t="s">
        <v>7</v>
      </c>
      <c r="C93" s="41" t="s">
        <v>322</v>
      </c>
      <c r="D93" s="45">
        <v>0.59</v>
      </c>
      <c r="E93" s="45"/>
      <c r="F93" s="43">
        <v>500</v>
      </c>
      <c r="G93" s="44">
        <f t="shared" si="14"/>
        <v>295</v>
      </c>
      <c r="H93" s="4"/>
      <c r="I93" s="43">
        <f t="shared" si="15"/>
        <v>187.5</v>
      </c>
      <c r="J93" s="44">
        <f t="shared" si="16"/>
        <v>110.625</v>
      </c>
      <c r="K93" s="4"/>
      <c r="L93" s="43">
        <f t="shared" si="17"/>
        <v>250</v>
      </c>
      <c r="M93" s="44">
        <f t="shared" si="18"/>
        <v>147.5</v>
      </c>
      <c r="N93" s="4"/>
      <c r="O93" s="43">
        <f t="shared" si="19"/>
        <v>62.5</v>
      </c>
      <c r="P93" s="44">
        <f t="shared" si="20"/>
        <v>36.875</v>
      </c>
    </row>
    <row r="94" spans="1:18" ht="24" customHeight="1" x14ac:dyDescent="0.35">
      <c r="A94" s="4"/>
      <c r="B94" s="4"/>
      <c r="C94" s="40" t="s">
        <v>323</v>
      </c>
      <c r="D94" s="42"/>
      <c r="E94" s="42"/>
      <c r="F94" s="43"/>
      <c r="G94" s="44"/>
      <c r="H94" s="4"/>
      <c r="I94" s="43"/>
      <c r="J94" s="44"/>
      <c r="K94" s="4"/>
      <c r="L94" s="43"/>
      <c r="M94" s="44"/>
      <c r="N94" s="4"/>
      <c r="O94" s="43"/>
      <c r="P94" s="44"/>
    </row>
    <row r="95" spans="1:18" x14ac:dyDescent="0.35">
      <c r="A95" s="41" t="s">
        <v>43</v>
      </c>
      <c r="B95" s="41" t="s">
        <v>44</v>
      </c>
      <c r="C95" s="41" t="s">
        <v>324</v>
      </c>
      <c r="D95" s="45">
        <v>75.47</v>
      </c>
      <c r="E95" s="45"/>
      <c r="F95" s="43">
        <v>100</v>
      </c>
      <c r="G95" s="44">
        <f t="shared" si="14"/>
        <v>7547</v>
      </c>
      <c r="H95" s="4"/>
      <c r="I95" s="43">
        <f t="shared" si="15"/>
        <v>37.5</v>
      </c>
      <c r="J95" s="44">
        <f t="shared" si="16"/>
        <v>2830.125</v>
      </c>
      <c r="K95" s="4"/>
      <c r="L95" s="43">
        <f t="shared" si="17"/>
        <v>50</v>
      </c>
      <c r="M95" s="44">
        <f t="shared" si="18"/>
        <v>3773.5</v>
      </c>
      <c r="N95" s="4"/>
      <c r="O95" s="43">
        <f t="shared" si="19"/>
        <v>12.5</v>
      </c>
      <c r="P95" s="44">
        <f t="shared" si="20"/>
        <v>943.375</v>
      </c>
    </row>
    <row r="96" spans="1:18" ht="36" customHeight="1" x14ac:dyDescent="0.35">
      <c r="A96" s="4"/>
      <c r="B96" s="4"/>
      <c r="C96" s="40" t="s">
        <v>325</v>
      </c>
      <c r="D96" s="42"/>
      <c r="E96" s="42"/>
      <c r="F96" s="43"/>
      <c r="G96" s="44"/>
      <c r="H96" s="4"/>
      <c r="I96" s="43"/>
      <c r="J96" s="44"/>
      <c r="K96" s="4"/>
      <c r="L96" s="43"/>
      <c r="M96" s="44"/>
      <c r="N96" s="4"/>
      <c r="O96" s="43"/>
      <c r="P96" s="44"/>
    </row>
    <row r="97" spans="1:18" x14ac:dyDescent="0.35">
      <c r="A97" s="41" t="s">
        <v>45</v>
      </c>
      <c r="B97" s="41" t="s">
        <v>44</v>
      </c>
      <c r="C97" s="41" t="s">
        <v>326</v>
      </c>
      <c r="D97" s="45">
        <v>74.22</v>
      </c>
      <c r="E97" s="45"/>
      <c r="F97" s="43">
        <v>100</v>
      </c>
      <c r="G97" s="44">
        <f t="shared" si="14"/>
        <v>7422</v>
      </c>
      <c r="H97" s="4"/>
      <c r="I97" s="43">
        <f t="shared" si="15"/>
        <v>37.5</v>
      </c>
      <c r="J97" s="44">
        <f t="shared" si="16"/>
        <v>2783.25</v>
      </c>
      <c r="K97" s="4"/>
      <c r="L97" s="43">
        <f t="shared" si="17"/>
        <v>50</v>
      </c>
      <c r="M97" s="44">
        <f t="shared" si="18"/>
        <v>3711</v>
      </c>
      <c r="N97" s="4"/>
      <c r="O97" s="43">
        <f t="shared" si="19"/>
        <v>12.5</v>
      </c>
      <c r="P97" s="44">
        <f t="shared" si="20"/>
        <v>927.75</v>
      </c>
    </row>
    <row r="98" spans="1:18" ht="36" customHeight="1" x14ac:dyDescent="0.35">
      <c r="A98" s="4"/>
      <c r="B98" s="4"/>
      <c r="C98" s="40" t="s">
        <v>327</v>
      </c>
      <c r="D98" s="42"/>
      <c r="E98" s="42"/>
      <c r="F98" s="43"/>
      <c r="G98" s="44"/>
      <c r="H98" s="4"/>
      <c r="I98" s="43"/>
      <c r="J98" s="44"/>
      <c r="K98" s="4"/>
      <c r="L98" s="43"/>
      <c r="M98" s="44"/>
      <c r="N98" s="4"/>
      <c r="O98" s="43"/>
      <c r="P98" s="44"/>
    </row>
    <row r="99" spans="1:18" x14ac:dyDescent="0.35">
      <c r="A99" s="41" t="s">
        <v>46</v>
      </c>
      <c r="B99" s="41" t="s">
        <v>7</v>
      </c>
      <c r="C99" s="41" t="s">
        <v>328</v>
      </c>
      <c r="D99" s="45">
        <v>6.02</v>
      </c>
      <c r="E99" s="45"/>
      <c r="F99" s="43">
        <v>50</v>
      </c>
      <c r="G99" s="44">
        <f t="shared" si="14"/>
        <v>301</v>
      </c>
      <c r="H99" s="4"/>
      <c r="I99" s="43">
        <f t="shared" si="15"/>
        <v>18.75</v>
      </c>
      <c r="J99" s="44">
        <f t="shared" si="16"/>
        <v>112.87499999999999</v>
      </c>
      <c r="K99" s="4"/>
      <c r="L99" s="43">
        <f t="shared" si="17"/>
        <v>25</v>
      </c>
      <c r="M99" s="44">
        <f t="shared" si="18"/>
        <v>150.5</v>
      </c>
      <c r="N99" s="4"/>
      <c r="O99" s="43">
        <f t="shared" si="19"/>
        <v>6.25</v>
      </c>
      <c r="P99" s="44">
        <f t="shared" si="20"/>
        <v>37.625</v>
      </c>
    </row>
    <row r="100" spans="1:18" ht="36" customHeight="1" x14ac:dyDescent="0.35">
      <c r="A100" s="4"/>
      <c r="B100" s="4"/>
      <c r="C100" s="40" t="s">
        <v>329</v>
      </c>
      <c r="D100" s="42"/>
      <c r="E100" s="42"/>
      <c r="F100" s="43"/>
      <c r="G100" s="44"/>
      <c r="H100" s="4"/>
      <c r="I100" s="43"/>
      <c r="J100" s="44"/>
      <c r="K100" s="4"/>
      <c r="L100" s="43"/>
      <c r="M100" s="44"/>
      <c r="N100" s="4"/>
      <c r="O100" s="43"/>
      <c r="P100" s="44"/>
    </row>
    <row r="101" spans="1:18" ht="15" customHeight="1" x14ac:dyDescent="0.35">
      <c r="A101" s="41" t="s">
        <v>47</v>
      </c>
      <c r="B101" s="41" t="s">
        <v>22</v>
      </c>
      <c r="C101" s="53" t="s">
        <v>330</v>
      </c>
      <c r="D101" s="45">
        <v>3740.63</v>
      </c>
      <c r="E101" s="45"/>
      <c r="F101" s="43">
        <v>10</v>
      </c>
      <c r="G101" s="44">
        <f t="shared" si="14"/>
        <v>37406.300000000003</v>
      </c>
      <c r="H101" s="4"/>
      <c r="I101" s="43">
        <v>4</v>
      </c>
      <c r="J101" s="44">
        <f t="shared" si="16"/>
        <v>14962.52</v>
      </c>
      <c r="K101" s="4"/>
      <c r="L101" s="43">
        <f t="shared" si="17"/>
        <v>5</v>
      </c>
      <c r="M101" s="44">
        <f t="shared" si="18"/>
        <v>18703.150000000001</v>
      </c>
      <c r="N101" s="4"/>
      <c r="O101" s="43">
        <v>1</v>
      </c>
      <c r="P101" s="44">
        <f t="shared" si="20"/>
        <v>3740.63</v>
      </c>
    </row>
    <row r="102" spans="1:18" ht="136.5" customHeight="1" x14ac:dyDescent="0.35">
      <c r="A102" s="4"/>
      <c r="B102" s="4"/>
      <c r="C102" s="40" t="s">
        <v>331</v>
      </c>
      <c r="D102" s="42"/>
      <c r="E102" s="42"/>
      <c r="F102" s="43"/>
      <c r="G102" s="44"/>
      <c r="H102" s="4"/>
      <c r="I102" s="43"/>
      <c r="J102" s="44"/>
      <c r="K102" s="4"/>
      <c r="L102" s="43"/>
      <c r="M102" s="44"/>
      <c r="N102" s="4"/>
      <c r="O102" s="43"/>
      <c r="P102" s="44"/>
    </row>
    <row r="103" spans="1:18" ht="15" customHeight="1" x14ac:dyDescent="0.35">
      <c r="A103" s="41" t="s">
        <v>48</v>
      </c>
      <c r="B103" s="41" t="s">
        <v>22</v>
      </c>
      <c r="C103" s="53" t="s">
        <v>332</v>
      </c>
      <c r="D103" s="45">
        <v>1771.88</v>
      </c>
      <c r="E103" s="45"/>
      <c r="F103" s="43">
        <v>15</v>
      </c>
      <c r="G103" s="44">
        <f t="shared" si="14"/>
        <v>26578.2</v>
      </c>
      <c r="H103" s="4"/>
      <c r="I103" s="43">
        <v>5</v>
      </c>
      <c r="J103" s="44">
        <f t="shared" si="16"/>
        <v>8859.4000000000015</v>
      </c>
      <c r="K103" s="4"/>
      <c r="L103" s="43">
        <v>8</v>
      </c>
      <c r="M103" s="44">
        <f t="shared" si="18"/>
        <v>14175.04</v>
      </c>
      <c r="N103" s="4"/>
      <c r="O103" s="43">
        <v>2</v>
      </c>
      <c r="P103" s="44">
        <f t="shared" si="20"/>
        <v>3543.76</v>
      </c>
    </row>
    <row r="104" spans="1:18" ht="112.5" customHeight="1" x14ac:dyDescent="0.35">
      <c r="A104" s="4"/>
      <c r="B104" s="4"/>
      <c r="C104" s="40" t="s">
        <v>333</v>
      </c>
      <c r="D104" s="42"/>
      <c r="E104" s="42"/>
      <c r="F104" s="43"/>
      <c r="G104" s="44"/>
      <c r="H104" s="4"/>
      <c r="I104" s="43"/>
      <c r="J104" s="44"/>
      <c r="K104" s="4"/>
      <c r="L104" s="43"/>
      <c r="M104" s="44"/>
      <c r="N104" s="4"/>
      <c r="O104" s="43"/>
      <c r="P104" s="44"/>
    </row>
    <row r="105" spans="1:18" x14ac:dyDescent="0.35">
      <c r="A105" s="41" t="s">
        <v>49</v>
      </c>
      <c r="B105" s="41" t="s">
        <v>7</v>
      </c>
      <c r="C105" s="41" t="s">
        <v>334</v>
      </c>
      <c r="D105" s="45">
        <v>3.7</v>
      </c>
      <c r="E105" s="45"/>
      <c r="F105" s="43">
        <v>200</v>
      </c>
      <c r="G105" s="44">
        <f t="shared" si="14"/>
        <v>740</v>
      </c>
      <c r="H105" s="4"/>
      <c r="I105" s="43">
        <f t="shared" si="15"/>
        <v>75</v>
      </c>
      <c r="J105" s="44">
        <f>D105*I105</f>
        <v>277.5</v>
      </c>
      <c r="K105" s="4"/>
      <c r="L105" s="43">
        <f t="shared" si="17"/>
        <v>100</v>
      </c>
      <c r="M105" s="44">
        <f t="shared" si="18"/>
        <v>370</v>
      </c>
      <c r="N105" s="4"/>
      <c r="O105" s="43">
        <f t="shared" si="19"/>
        <v>25</v>
      </c>
      <c r="P105" s="44">
        <f t="shared" si="20"/>
        <v>92.5</v>
      </c>
    </row>
    <row r="106" spans="1:18" ht="27" customHeight="1" thickBot="1" x14ac:dyDescent="0.4">
      <c r="A106" s="51"/>
      <c r="B106" s="51"/>
      <c r="C106" s="47" t="s">
        <v>335</v>
      </c>
      <c r="D106" s="52"/>
      <c r="E106" s="52"/>
      <c r="F106" s="49"/>
      <c r="G106" s="50"/>
      <c r="H106" s="51"/>
      <c r="I106" s="49"/>
      <c r="J106" s="50"/>
      <c r="K106" s="51"/>
      <c r="L106" s="49"/>
      <c r="M106" s="50"/>
      <c r="N106" s="51"/>
      <c r="O106" s="49"/>
      <c r="P106" s="50"/>
    </row>
    <row r="107" spans="1:18" x14ac:dyDescent="0.35">
      <c r="C107" s="2" t="s">
        <v>336</v>
      </c>
      <c r="D107" s="38"/>
      <c r="E107" s="5"/>
      <c r="F107" s="5"/>
      <c r="G107" s="3">
        <f>SUM(G87:G105)</f>
        <v>86007</v>
      </c>
      <c r="H107" s="5"/>
      <c r="I107" s="6"/>
      <c r="J107" s="3">
        <f>SUM(J87:J105)</f>
        <v>32080.357500000002</v>
      </c>
      <c r="K107" s="5"/>
      <c r="L107" s="6"/>
      <c r="M107" s="3">
        <f>SUM(M87:M105)</f>
        <v>43889.440000000002</v>
      </c>
      <c r="N107" s="5"/>
      <c r="O107" s="6"/>
      <c r="P107" s="3">
        <f>SUM(P87:P105)</f>
        <v>10037.202499999999</v>
      </c>
      <c r="R107" s="1"/>
    </row>
    <row r="108" spans="1:18" ht="15" thickBot="1" x14ac:dyDescent="0.4">
      <c r="A108" s="11"/>
      <c r="B108" s="11"/>
      <c r="C108" s="11"/>
      <c r="D108" s="11"/>
      <c r="E108" s="11"/>
      <c r="F108" s="11"/>
      <c r="G108" s="11"/>
      <c r="H108" s="11"/>
      <c r="I108" s="15"/>
      <c r="J108" s="11"/>
      <c r="K108" s="11"/>
      <c r="L108" s="15"/>
      <c r="M108" s="11"/>
      <c r="N108" s="11"/>
      <c r="O108" s="15"/>
      <c r="P108" s="11"/>
    </row>
    <row r="109" spans="1:18" ht="18.75" customHeight="1" x14ac:dyDescent="0.35">
      <c r="A109" s="65" t="s">
        <v>337</v>
      </c>
      <c r="B109" s="65"/>
      <c r="C109" s="65"/>
      <c r="D109" s="8"/>
      <c r="E109" s="8"/>
      <c r="F109" s="8"/>
      <c r="G109" s="8"/>
      <c r="H109" s="8"/>
      <c r="I109" s="23"/>
      <c r="J109" s="8"/>
      <c r="K109" s="8"/>
      <c r="L109" s="23"/>
      <c r="M109" s="8"/>
      <c r="N109" s="8"/>
      <c r="O109" s="23"/>
      <c r="P109" s="8"/>
    </row>
    <row r="110" spans="1:18" x14ac:dyDescent="0.35">
      <c r="A110" s="41" t="s">
        <v>50</v>
      </c>
      <c r="B110" s="41" t="s">
        <v>1</v>
      </c>
      <c r="C110" s="41" t="s">
        <v>338</v>
      </c>
      <c r="D110" s="45">
        <v>104.35</v>
      </c>
      <c r="E110" s="45"/>
      <c r="F110" s="43">
        <v>25</v>
      </c>
      <c r="G110" s="44">
        <f>D110*F110</f>
        <v>2608.75</v>
      </c>
      <c r="H110" s="4"/>
      <c r="I110" s="43">
        <f t="shared" si="15"/>
        <v>9.375</v>
      </c>
      <c r="J110" s="44">
        <f>D110*I110</f>
        <v>978.28125</v>
      </c>
      <c r="K110" s="4"/>
      <c r="L110" s="43">
        <f t="shared" si="17"/>
        <v>12.5</v>
      </c>
      <c r="M110" s="44">
        <f>D110*L110</f>
        <v>1304.375</v>
      </c>
      <c r="N110" s="4"/>
      <c r="O110" s="43">
        <f t="shared" si="19"/>
        <v>3.125</v>
      </c>
      <c r="P110" s="44">
        <f>D110*O110</f>
        <v>326.09375</v>
      </c>
    </row>
    <row r="111" spans="1:18" ht="24" customHeight="1" x14ac:dyDescent="0.35">
      <c r="A111" s="55"/>
      <c r="B111" s="55"/>
      <c r="C111" s="56" t="s">
        <v>339</v>
      </c>
      <c r="D111" s="57"/>
      <c r="E111" s="57"/>
      <c r="F111" s="58"/>
      <c r="G111" s="57"/>
      <c r="H111" s="55"/>
      <c r="I111" s="43"/>
      <c r="J111" s="57"/>
      <c r="K111" s="59"/>
      <c r="L111" s="43"/>
      <c r="M111" s="57"/>
      <c r="N111" s="59"/>
      <c r="O111" s="43"/>
      <c r="P111" s="57"/>
      <c r="Q111" s="60"/>
    </row>
    <row r="112" spans="1:18" x14ac:dyDescent="0.35">
      <c r="A112" s="41" t="s">
        <v>51</v>
      </c>
      <c r="B112" s="41" t="s">
        <v>7</v>
      </c>
      <c r="C112" s="41" t="s">
        <v>340</v>
      </c>
      <c r="D112" s="45">
        <v>34.33</v>
      </c>
      <c r="E112" s="45"/>
      <c r="F112" s="43">
        <v>150</v>
      </c>
      <c r="G112" s="44">
        <f t="shared" ref="G112:G142" si="21">D112*F112</f>
        <v>5149.5</v>
      </c>
      <c r="H112" s="4"/>
      <c r="I112" s="43">
        <f t="shared" ref="I112:I168" si="22">F112*0.375</f>
        <v>56.25</v>
      </c>
      <c r="J112" s="44">
        <f t="shared" ref="J112:J142" si="23">D112*I112</f>
        <v>1931.0625</v>
      </c>
      <c r="K112" s="4"/>
      <c r="L112" s="43">
        <f t="shared" ref="L112:L172" si="24">F112*0.5</f>
        <v>75</v>
      </c>
      <c r="M112" s="44">
        <f t="shared" ref="M112:M142" si="25">D112*L112</f>
        <v>2574.75</v>
      </c>
      <c r="N112" s="4"/>
      <c r="O112" s="43">
        <f t="shared" ref="O112:O168" si="26">F112*0.125</f>
        <v>18.75</v>
      </c>
      <c r="P112" s="44">
        <f t="shared" ref="P112:P142" si="27">D112*O112</f>
        <v>643.6875</v>
      </c>
    </row>
    <row r="113" spans="1:16" ht="36" customHeight="1" x14ac:dyDescent="0.35">
      <c r="A113" s="4"/>
      <c r="B113" s="4"/>
      <c r="C113" s="40" t="s">
        <v>341</v>
      </c>
      <c r="D113" s="42"/>
      <c r="E113" s="42"/>
      <c r="F113" s="43"/>
      <c r="G113" s="44"/>
      <c r="H113" s="4"/>
      <c r="I113" s="43"/>
      <c r="J113" s="44"/>
      <c r="K113" s="4"/>
      <c r="L113" s="43"/>
      <c r="M113" s="44"/>
      <c r="N113" s="4"/>
      <c r="O113" s="43"/>
      <c r="P113" s="44"/>
    </row>
    <row r="114" spans="1:16" x14ac:dyDescent="0.35">
      <c r="A114" s="41" t="s">
        <v>52</v>
      </c>
      <c r="B114" s="41" t="s">
        <v>7</v>
      </c>
      <c r="C114" s="41" t="s">
        <v>342</v>
      </c>
      <c r="D114" s="45">
        <v>57.16</v>
      </c>
      <c r="E114" s="45"/>
      <c r="F114" s="43">
        <v>25</v>
      </c>
      <c r="G114" s="44">
        <f t="shared" si="21"/>
        <v>1429</v>
      </c>
      <c r="H114" s="4"/>
      <c r="I114" s="43">
        <f t="shared" si="22"/>
        <v>9.375</v>
      </c>
      <c r="J114" s="44">
        <f t="shared" si="23"/>
        <v>535.875</v>
      </c>
      <c r="K114" s="4"/>
      <c r="L114" s="43">
        <f t="shared" si="24"/>
        <v>12.5</v>
      </c>
      <c r="M114" s="44">
        <f t="shared" si="25"/>
        <v>714.5</v>
      </c>
      <c r="N114" s="4"/>
      <c r="O114" s="43">
        <f t="shared" si="26"/>
        <v>3.125</v>
      </c>
      <c r="P114" s="44">
        <f t="shared" si="27"/>
        <v>178.625</v>
      </c>
    </row>
    <row r="115" spans="1:16" ht="36" customHeight="1" x14ac:dyDescent="0.35">
      <c r="A115" s="4"/>
      <c r="B115" s="4"/>
      <c r="C115" s="40" t="s">
        <v>343</v>
      </c>
      <c r="D115" s="42"/>
      <c r="E115" s="42"/>
      <c r="F115" s="43"/>
      <c r="G115" s="44"/>
      <c r="H115" s="4"/>
      <c r="I115" s="43"/>
      <c r="J115" s="44"/>
      <c r="K115" s="4"/>
      <c r="L115" s="43"/>
      <c r="M115" s="44"/>
      <c r="N115" s="4"/>
      <c r="O115" s="43"/>
      <c r="P115" s="44"/>
    </row>
    <row r="116" spans="1:16" x14ac:dyDescent="0.35">
      <c r="A116" s="41" t="s">
        <v>53</v>
      </c>
      <c r="B116" s="41" t="s">
        <v>7</v>
      </c>
      <c r="C116" s="41" t="s">
        <v>344</v>
      </c>
      <c r="D116" s="45">
        <v>75.98</v>
      </c>
      <c r="E116" s="45"/>
      <c r="F116" s="43">
        <v>25</v>
      </c>
      <c r="G116" s="44">
        <f t="shared" si="21"/>
        <v>1899.5</v>
      </c>
      <c r="H116" s="4"/>
      <c r="I116" s="43">
        <f t="shared" si="22"/>
        <v>9.375</v>
      </c>
      <c r="J116" s="44">
        <f t="shared" si="23"/>
        <v>712.3125</v>
      </c>
      <c r="K116" s="4"/>
      <c r="L116" s="43">
        <f t="shared" si="24"/>
        <v>12.5</v>
      </c>
      <c r="M116" s="44">
        <f t="shared" si="25"/>
        <v>949.75</v>
      </c>
      <c r="N116" s="4"/>
      <c r="O116" s="43">
        <f t="shared" si="26"/>
        <v>3.125</v>
      </c>
      <c r="P116" s="44">
        <f t="shared" si="27"/>
        <v>237.4375</v>
      </c>
    </row>
    <row r="117" spans="1:16" ht="60" customHeight="1" x14ac:dyDescent="0.35">
      <c r="A117" s="4"/>
      <c r="B117" s="4"/>
      <c r="C117" s="40" t="s">
        <v>345</v>
      </c>
      <c r="D117" s="42"/>
      <c r="E117" s="42"/>
      <c r="F117" s="43"/>
      <c r="G117" s="44"/>
      <c r="H117" s="4"/>
      <c r="I117" s="43"/>
      <c r="J117" s="44"/>
      <c r="K117" s="4"/>
      <c r="L117" s="43"/>
      <c r="M117" s="44"/>
      <c r="N117" s="4"/>
      <c r="O117" s="43"/>
      <c r="P117" s="44"/>
    </row>
    <row r="118" spans="1:16" x14ac:dyDescent="0.35">
      <c r="A118" s="41" t="s">
        <v>54</v>
      </c>
      <c r="B118" s="41" t="s">
        <v>7</v>
      </c>
      <c r="C118" s="41" t="s">
        <v>346</v>
      </c>
      <c r="D118" s="45">
        <v>7.19</v>
      </c>
      <c r="E118" s="45"/>
      <c r="F118" s="43">
        <v>50</v>
      </c>
      <c r="G118" s="44">
        <f t="shared" si="21"/>
        <v>359.5</v>
      </c>
      <c r="H118" s="4"/>
      <c r="I118" s="43">
        <f t="shared" si="22"/>
        <v>18.75</v>
      </c>
      <c r="J118" s="44">
        <f t="shared" si="23"/>
        <v>134.8125</v>
      </c>
      <c r="K118" s="4"/>
      <c r="L118" s="43">
        <f t="shared" si="24"/>
        <v>25</v>
      </c>
      <c r="M118" s="44">
        <f t="shared" si="25"/>
        <v>179.75</v>
      </c>
      <c r="N118" s="4"/>
      <c r="O118" s="43">
        <f t="shared" si="26"/>
        <v>6.25</v>
      </c>
      <c r="P118" s="44">
        <f t="shared" si="27"/>
        <v>44.9375</v>
      </c>
    </row>
    <row r="119" spans="1:16" ht="36" customHeight="1" x14ac:dyDescent="0.35">
      <c r="A119" s="4"/>
      <c r="B119" s="4"/>
      <c r="C119" s="40" t="s">
        <v>347</v>
      </c>
      <c r="D119" s="42"/>
      <c r="E119" s="42"/>
      <c r="F119" s="43"/>
      <c r="G119" s="44"/>
      <c r="H119" s="4"/>
      <c r="I119" s="43"/>
      <c r="J119" s="44"/>
      <c r="K119" s="4"/>
      <c r="L119" s="43"/>
      <c r="M119" s="44"/>
      <c r="N119" s="4"/>
      <c r="O119" s="43"/>
      <c r="P119" s="44"/>
    </row>
    <row r="120" spans="1:16" x14ac:dyDescent="0.35">
      <c r="A120" s="41" t="s">
        <v>55</v>
      </c>
      <c r="B120" s="41" t="s">
        <v>4</v>
      </c>
      <c r="C120" s="41" t="s">
        <v>348</v>
      </c>
      <c r="D120" s="45">
        <v>33.15</v>
      </c>
      <c r="E120" s="45"/>
      <c r="F120" s="43">
        <v>50</v>
      </c>
      <c r="G120" s="44">
        <f t="shared" si="21"/>
        <v>1657.5</v>
      </c>
      <c r="H120" s="4"/>
      <c r="I120" s="43">
        <f t="shared" si="22"/>
        <v>18.75</v>
      </c>
      <c r="J120" s="44">
        <f t="shared" si="23"/>
        <v>621.5625</v>
      </c>
      <c r="K120" s="4"/>
      <c r="L120" s="43">
        <f t="shared" si="24"/>
        <v>25</v>
      </c>
      <c r="M120" s="44">
        <f t="shared" si="25"/>
        <v>828.75</v>
      </c>
      <c r="N120" s="4"/>
      <c r="O120" s="43">
        <f t="shared" si="26"/>
        <v>6.25</v>
      </c>
      <c r="P120" s="44">
        <f t="shared" si="27"/>
        <v>207.1875</v>
      </c>
    </row>
    <row r="121" spans="1:16" ht="60" customHeight="1" x14ac:dyDescent="0.35">
      <c r="A121" s="4"/>
      <c r="B121" s="4"/>
      <c r="C121" s="40" t="s">
        <v>349</v>
      </c>
      <c r="D121" s="42"/>
      <c r="E121" s="42"/>
      <c r="F121" s="43"/>
      <c r="G121" s="44"/>
      <c r="H121" s="4"/>
      <c r="I121" s="43"/>
      <c r="J121" s="44"/>
      <c r="K121" s="4"/>
      <c r="L121" s="43"/>
      <c r="M121" s="44"/>
      <c r="N121" s="4"/>
      <c r="O121" s="43"/>
      <c r="P121" s="44"/>
    </row>
    <row r="122" spans="1:16" x14ac:dyDescent="0.35">
      <c r="A122" s="41" t="s">
        <v>56</v>
      </c>
      <c r="B122" s="41" t="s">
        <v>4</v>
      </c>
      <c r="C122" s="41" t="s">
        <v>350</v>
      </c>
      <c r="D122" s="45">
        <v>42.68</v>
      </c>
      <c r="E122" s="45"/>
      <c r="F122" s="43">
        <v>10</v>
      </c>
      <c r="G122" s="44">
        <f t="shared" si="21"/>
        <v>426.8</v>
      </c>
      <c r="H122" s="4"/>
      <c r="I122" s="43">
        <f t="shared" si="22"/>
        <v>3.75</v>
      </c>
      <c r="J122" s="44">
        <f t="shared" si="23"/>
        <v>160.05000000000001</v>
      </c>
      <c r="K122" s="4"/>
      <c r="L122" s="43">
        <f t="shared" si="24"/>
        <v>5</v>
      </c>
      <c r="M122" s="44">
        <f t="shared" si="25"/>
        <v>213.4</v>
      </c>
      <c r="N122" s="4"/>
      <c r="O122" s="43">
        <f t="shared" si="26"/>
        <v>1.25</v>
      </c>
      <c r="P122" s="44">
        <f t="shared" si="27"/>
        <v>53.35</v>
      </c>
    </row>
    <row r="123" spans="1:16" ht="60" customHeight="1" x14ac:dyDescent="0.35">
      <c r="A123" s="4"/>
      <c r="B123" s="4"/>
      <c r="C123" s="40" t="s">
        <v>351</v>
      </c>
      <c r="D123" s="42"/>
      <c r="E123" s="42"/>
      <c r="F123" s="43"/>
      <c r="G123" s="44"/>
      <c r="H123" s="4"/>
      <c r="I123" s="43"/>
      <c r="J123" s="44"/>
      <c r="K123" s="4"/>
      <c r="L123" s="43"/>
      <c r="M123" s="44"/>
      <c r="N123" s="4"/>
      <c r="O123" s="43"/>
      <c r="P123" s="44"/>
    </row>
    <row r="124" spans="1:16" x14ac:dyDescent="0.35">
      <c r="A124" s="41" t="s">
        <v>57</v>
      </c>
      <c r="B124" s="41" t="s">
        <v>4</v>
      </c>
      <c r="C124" s="41" t="s">
        <v>352</v>
      </c>
      <c r="D124" s="45">
        <v>37.51</v>
      </c>
      <c r="E124" s="45"/>
      <c r="F124" s="43">
        <v>140</v>
      </c>
      <c r="G124" s="44">
        <f t="shared" si="21"/>
        <v>5251.4</v>
      </c>
      <c r="H124" s="4"/>
      <c r="I124" s="43">
        <f t="shared" si="22"/>
        <v>52.5</v>
      </c>
      <c r="J124" s="44">
        <f t="shared" si="23"/>
        <v>1969.2749999999999</v>
      </c>
      <c r="K124" s="4"/>
      <c r="L124" s="43">
        <f t="shared" si="24"/>
        <v>70</v>
      </c>
      <c r="M124" s="44">
        <f t="shared" si="25"/>
        <v>2625.7</v>
      </c>
      <c r="N124" s="4"/>
      <c r="O124" s="43">
        <f t="shared" si="26"/>
        <v>17.5</v>
      </c>
      <c r="P124" s="44">
        <f t="shared" si="27"/>
        <v>656.42499999999995</v>
      </c>
    </row>
    <row r="125" spans="1:16" ht="60" customHeight="1" x14ac:dyDescent="0.35">
      <c r="A125" s="4"/>
      <c r="B125" s="4"/>
      <c r="C125" s="40" t="s">
        <v>353</v>
      </c>
      <c r="D125" s="42"/>
      <c r="E125" s="42"/>
      <c r="F125" s="43"/>
      <c r="G125" s="44"/>
      <c r="H125" s="4"/>
      <c r="I125" s="43"/>
      <c r="J125" s="44"/>
      <c r="K125" s="4"/>
      <c r="L125" s="43"/>
      <c r="M125" s="44"/>
      <c r="N125" s="4"/>
      <c r="O125" s="43"/>
      <c r="P125" s="44"/>
    </row>
    <row r="126" spans="1:16" x14ac:dyDescent="0.35">
      <c r="A126" s="41" t="s">
        <v>58</v>
      </c>
      <c r="B126" s="41" t="s">
        <v>4</v>
      </c>
      <c r="C126" s="41" t="s">
        <v>354</v>
      </c>
      <c r="D126" s="45">
        <v>35.31</v>
      </c>
      <c r="E126" s="45"/>
      <c r="F126" s="43">
        <v>50</v>
      </c>
      <c r="G126" s="44">
        <f t="shared" si="21"/>
        <v>1765.5</v>
      </c>
      <c r="H126" s="4"/>
      <c r="I126" s="43">
        <f t="shared" si="22"/>
        <v>18.75</v>
      </c>
      <c r="J126" s="44">
        <f t="shared" si="23"/>
        <v>662.0625</v>
      </c>
      <c r="K126" s="4"/>
      <c r="L126" s="43">
        <f t="shared" si="24"/>
        <v>25</v>
      </c>
      <c r="M126" s="44">
        <f t="shared" si="25"/>
        <v>882.75</v>
      </c>
      <c r="N126" s="4"/>
      <c r="O126" s="43">
        <f t="shared" si="26"/>
        <v>6.25</v>
      </c>
      <c r="P126" s="44">
        <f t="shared" si="27"/>
        <v>220.6875</v>
      </c>
    </row>
    <row r="127" spans="1:16" ht="60" customHeight="1" x14ac:dyDescent="0.35">
      <c r="A127" s="4"/>
      <c r="B127" s="4"/>
      <c r="C127" s="40" t="s">
        <v>355</v>
      </c>
      <c r="D127" s="42"/>
      <c r="E127" s="42"/>
      <c r="F127" s="43"/>
      <c r="G127" s="44"/>
      <c r="H127" s="4"/>
      <c r="I127" s="43"/>
      <c r="J127" s="44"/>
      <c r="K127" s="4"/>
      <c r="L127" s="43"/>
      <c r="M127" s="44"/>
      <c r="N127" s="4"/>
      <c r="O127" s="43"/>
      <c r="P127" s="44"/>
    </row>
    <row r="128" spans="1:16" x14ac:dyDescent="0.35">
      <c r="A128" s="41" t="s">
        <v>59</v>
      </c>
      <c r="B128" s="41" t="s">
        <v>4</v>
      </c>
      <c r="C128" s="41" t="s">
        <v>356</v>
      </c>
      <c r="D128" s="45">
        <v>42.75</v>
      </c>
      <c r="E128" s="45"/>
      <c r="F128" s="43">
        <v>50</v>
      </c>
      <c r="G128" s="44">
        <f t="shared" si="21"/>
        <v>2137.5</v>
      </c>
      <c r="H128" s="4"/>
      <c r="I128" s="43">
        <f t="shared" si="22"/>
        <v>18.75</v>
      </c>
      <c r="J128" s="44">
        <f t="shared" si="23"/>
        <v>801.5625</v>
      </c>
      <c r="K128" s="4"/>
      <c r="L128" s="43">
        <f t="shared" si="24"/>
        <v>25</v>
      </c>
      <c r="M128" s="44">
        <f t="shared" si="25"/>
        <v>1068.75</v>
      </c>
      <c r="N128" s="4"/>
      <c r="O128" s="43">
        <f t="shared" si="26"/>
        <v>6.25</v>
      </c>
      <c r="P128" s="44">
        <f t="shared" si="27"/>
        <v>267.1875</v>
      </c>
    </row>
    <row r="129" spans="1:18" ht="60" customHeight="1" x14ac:dyDescent="0.35">
      <c r="A129" s="4"/>
      <c r="B129" s="4"/>
      <c r="C129" s="40" t="s">
        <v>357</v>
      </c>
      <c r="D129" s="42"/>
      <c r="E129" s="42"/>
      <c r="F129" s="43"/>
      <c r="G129" s="44"/>
      <c r="H129" s="4"/>
      <c r="I129" s="43"/>
      <c r="J129" s="44"/>
      <c r="K129" s="4"/>
      <c r="L129" s="43"/>
      <c r="M129" s="44"/>
      <c r="N129" s="4"/>
      <c r="O129" s="43"/>
      <c r="P129" s="44"/>
    </row>
    <row r="130" spans="1:18" x14ac:dyDescent="0.35">
      <c r="A130" s="41" t="s">
        <v>60</v>
      </c>
      <c r="B130" s="41" t="s">
        <v>4</v>
      </c>
      <c r="C130" s="41" t="s">
        <v>358</v>
      </c>
      <c r="D130" s="45">
        <v>49.5</v>
      </c>
      <c r="E130" s="45"/>
      <c r="F130" s="43">
        <v>50</v>
      </c>
      <c r="G130" s="44">
        <f t="shared" si="21"/>
        <v>2475</v>
      </c>
      <c r="H130" s="4"/>
      <c r="I130" s="43">
        <f t="shared" si="22"/>
        <v>18.75</v>
      </c>
      <c r="J130" s="44">
        <f t="shared" si="23"/>
        <v>928.125</v>
      </c>
      <c r="K130" s="4"/>
      <c r="L130" s="43">
        <f t="shared" si="24"/>
        <v>25</v>
      </c>
      <c r="M130" s="44">
        <f t="shared" si="25"/>
        <v>1237.5</v>
      </c>
      <c r="N130" s="4"/>
      <c r="O130" s="43">
        <f t="shared" si="26"/>
        <v>6.25</v>
      </c>
      <c r="P130" s="44">
        <f t="shared" si="27"/>
        <v>309.375</v>
      </c>
    </row>
    <row r="131" spans="1:18" ht="60" customHeight="1" x14ac:dyDescent="0.35">
      <c r="A131" s="4"/>
      <c r="B131" s="4"/>
      <c r="C131" s="40" t="s">
        <v>359</v>
      </c>
      <c r="D131" s="42"/>
      <c r="E131" s="42"/>
      <c r="F131" s="43"/>
      <c r="G131" s="44"/>
      <c r="H131" s="4"/>
      <c r="I131" s="43"/>
      <c r="J131" s="44"/>
      <c r="K131" s="4"/>
      <c r="L131" s="43"/>
      <c r="M131" s="44"/>
      <c r="N131" s="4"/>
      <c r="O131" s="43"/>
      <c r="P131" s="44"/>
    </row>
    <row r="132" spans="1:18" x14ac:dyDescent="0.35">
      <c r="A132" s="41" t="s">
        <v>61</v>
      </c>
      <c r="B132" s="41" t="s">
        <v>4</v>
      </c>
      <c r="C132" s="41" t="s">
        <v>360</v>
      </c>
      <c r="D132" s="45">
        <v>36.33</v>
      </c>
      <c r="E132" s="45"/>
      <c r="F132" s="43">
        <v>25</v>
      </c>
      <c r="G132" s="44">
        <f t="shared" si="21"/>
        <v>908.25</v>
      </c>
      <c r="H132" s="4"/>
      <c r="I132" s="43">
        <f t="shared" si="22"/>
        <v>9.375</v>
      </c>
      <c r="J132" s="44">
        <f t="shared" si="23"/>
        <v>340.59375</v>
      </c>
      <c r="K132" s="4"/>
      <c r="L132" s="43">
        <f t="shared" si="24"/>
        <v>12.5</v>
      </c>
      <c r="M132" s="44">
        <f t="shared" si="25"/>
        <v>454.125</v>
      </c>
      <c r="N132" s="4"/>
      <c r="O132" s="43">
        <f t="shared" si="26"/>
        <v>3.125</v>
      </c>
      <c r="P132" s="44">
        <f t="shared" si="27"/>
        <v>113.53125</v>
      </c>
    </row>
    <row r="133" spans="1:18" ht="24" x14ac:dyDescent="0.35">
      <c r="A133" s="4"/>
      <c r="B133" s="4"/>
      <c r="C133" s="40" t="s">
        <v>361</v>
      </c>
      <c r="D133" s="42"/>
      <c r="E133" s="42"/>
      <c r="F133" s="43"/>
      <c r="G133" s="44"/>
      <c r="H133" s="4"/>
      <c r="I133" s="43"/>
      <c r="J133" s="44"/>
      <c r="K133" s="4"/>
      <c r="L133" s="43"/>
      <c r="M133" s="44"/>
      <c r="N133" s="4"/>
      <c r="O133" s="43"/>
      <c r="P133" s="44"/>
    </row>
    <row r="134" spans="1:18" x14ac:dyDescent="0.35">
      <c r="A134" s="41" t="s">
        <v>62</v>
      </c>
      <c r="B134" s="41" t="s">
        <v>4</v>
      </c>
      <c r="C134" s="41" t="s">
        <v>362</v>
      </c>
      <c r="D134" s="45">
        <v>21.02</v>
      </c>
      <c r="E134" s="45"/>
      <c r="F134" s="43">
        <v>50</v>
      </c>
      <c r="G134" s="44">
        <f t="shared" si="21"/>
        <v>1051</v>
      </c>
      <c r="H134" s="4"/>
      <c r="I134" s="43">
        <f t="shared" si="22"/>
        <v>18.75</v>
      </c>
      <c r="J134" s="44">
        <f t="shared" si="23"/>
        <v>394.125</v>
      </c>
      <c r="K134" s="4"/>
      <c r="L134" s="43">
        <f t="shared" si="24"/>
        <v>25</v>
      </c>
      <c r="M134" s="44">
        <f t="shared" si="25"/>
        <v>525.5</v>
      </c>
      <c r="N134" s="4"/>
      <c r="O134" s="43">
        <f t="shared" si="26"/>
        <v>6.25</v>
      </c>
      <c r="P134" s="44">
        <f t="shared" si="27"/>
        <v>131.375</v>
      </c>
    </row>
    <row r="135" spans="1:18" ht="48" customHeight="1" x14ac:dyDescent="0.35">
      <c r="A135" s="4"/>
      <c r="B135" s="4"/>
      <c r="C135" s="40" t="s">
        <v>363</v>
      </c>
      <c r="D135" s="42"/>
      <c r="E135" s="42"/>
      <c r="F135" s="43"/>
      <c r="G135" s="44"/>
      <c r="H135" s="4"/>
      <c r="I135" s="43"/>
      <c r="J135" s="44"/>
      <c r="K135" s="4"/>
      <c r="L135" s="43"/>
      <c r="M135" s="44"/>
      <c r="N135" s="4"/>
      <c r="O135" s="43"/>
      <c r="P135" s="44"/>
    </row>
    <row r="136" spans="1:18" x14ac:dyDescent="0.35">
      <c r="A136" s="41" t="s">
        <v>63</v>
      </c>
      <c r="B136" s="41" t="s">
        <v>4</v>
      </c>
      <c r="C136" s="41" t="s">
        <v>364</v>
      </c>
      <c r="D136" s="45">
        <v>28.61</v>
      </c>
      <c r="E136" s="45"/>
      <c r="F136" s="43">
        <v>140</v>
      </c>
      <c r="G136" s="44">
        <f t="shared" si="21"/>
        <v>4005.4</v>
      </c>
      <c r="H136" s="4"/>
      <c r="I136" s="43">
        <f t="shared" si="22"/>
        <v>52.5</v>
      </c>
      <c r="J136" s="44">
        <f t="shared" si="23"/>
        <v>1502.0249999999999</v>
      </c>
      <c r="K136" s="4"/>
      <c r="L136" s="43">
        <f t="shared" si="24"/>
        <v>70</v>
      </c>
      <c r="M136" s="44">
        <f t="shared" si="25"/>
        <v>2002.7</v>
      </c>
      <c r="N136" s="4"/>
      <c r="O136" s="43">
        <f t="shared" si="26"/>
        <v>17.5</v>
      </c>
      <c r="P136" s="44">
        <f t="shared" si="27"/>
        <v>500.67500000000001</v>
      </c>
    </row>
    <row r="137" spans="1:18" ht="48" customHeight="1" x14ac:dyDescent="0.35">
      <c r="A137" s="4"/>
      <c r="B137" s="4"/>
      <c r="C137" s="40" t="s">
        <v>365</v>
      </c>
      <c r="D137" s="42"/>
      <c r="E137" s="42"/>
      <c r="F137" s="43"/>
      <c r="G137" s="44"/>
      <c r="H137" s="4"/>
      <c r="I137" s="43"/>
      <c r="J137" s="44"/>
      <c r="K137" s="4"/>
      <c r="L137" s="43"/>
      <c r="M137" s="44"/>
      <c r="N137" s="4"/>
      <c r="O137" s="43"/>
      <c r="P137" s="44"/>
    </row>
    <row r="138" spans="1:18" x14ac:dyDescent="0.35">
      <c r="A138" s="41" t="s">
        <v>64</v>
      </c>
      <c r="B138" s="41" t="s">
        <v>4</v>
      </c>
      <c r="C138" s="41" t="s">
        <v>366</v>
      </c>
      <c r="D138" s="45">
        <v>11.78</v>
      </c>
      <c r="E138" s="45"/>
      <c r="F138" s="43">
        <v>50</v>
      </c>
      <c r="G138" s="44">
        <f t="shared" si="21"/>
        <v>589</v>
      </c>
      <c r="H138" s="4"/>
      <c r="I138" s="43">
        <f t="shared" si="22"/>
        <v>18.75</v>
      </c>
      <c r="J138" s="44">
        <f t="shared" si="23"/>
        <v>220.875</v>
      </c>
      <c r="K138" s="4"/>
      <c r="L138" s="43">
        <f t="shared" si="24"/>
        <v>25</v>
      </c>
      <c r="M138" s="44">
        <f t="shared" si="25"/>
        <v>294.5</v>
      </c>
      <c r="N138" s="4"/>
      <c r="O138" s="43">
        <f t="shared" si="26"/>
        <v>6.25</v>
      </c>
      <c r="P138" s="44">
        <f t="shared" si="27"/>
        <v>73.625</v>
      </c>
    </row>
    <row r="139" spans="1:18" ht="48" customHeight="1" x14ac:dyDescent="0.35">
      <c r="A139" s="4"/>
      <c r="B139" s="4"/>
      <c r="C139" s="40" t="s">
        <v>367</v>
      </c>
      <c r="D139" s="42"/>
      <c r="E139" s="42"/>
      <c r="F139" s="43"/>
      <c r="G139" s="44"/>
      <c r="H139" s="4"/>
      <c r="I139" s="43"/>
      <c r="J139" s="44"/>
      <c r="K139" s="4"/>
      <c r="L139" s="43"/>
      <c r="M139" s="44"/>
      <c r="N139" s="4"/>
      <c r="O139" s="43"/>
      <c r="P139" s="44"/>
    </row>
    <row r="140" spans="1:18" x14ac:dyDescent="0.35">
      <c r="A140" s="41" t="s">
        <v>65</v>
      </c>
      <c r="B140" s="41" t="s">
        <v>4</v>
      </c>
      <c r="C140" s="41" t="s">
        <v>368</v>
      </c>
      <c r="D140" s="45">
        <v>192.88</v>
      </c>
      <c r="E140" s="45"/>
      <c r="F140" s="43">
        <v>60</v>
      </c>
      <c r="G140" s="44">
        <f t="shared" si="21"/>
        <v>11572.8</v>
      </c>
      <c r="H140" s="4"/>
      <c r="I140" s="43">
        <f t="shared" si="22"/>
        <v>22.5</v>
      </c>
      <c r="J140" s="44">
        <f t="shared" si="23"/>
        <v>4339.8</v>
      </c>
      <c r="K140" s="4"/>
      <c r="L140" s="43">
        <f t="shared" si="24"/>
        <v>30</v>
      </c>
      <c r="M140" s="44">
        <f t="shared" si="25"/>
        <v>5786.4</v>
      </c>
      <c r="N140" s="4"/>
      <c r="O140" s="43">
        <f t="shared" si="26"/>
        <v>7.5</v>
      </c>
      <c r="P140" s="44">
        <f t="shared" si="27"/>
        <v>1446.6</v>
      </c>
    </row>
    <row r="141" spans="1:18" ht="48" customHeight="1" x14ac:dyDescent="0.35">
      <c r="A141" s="4"/>
      <c r="B141" s="4"/>
      <c r="C141" s="40" t="s">
        <v>369</v>
      </c>
      <c r="D141" s="42"/>
      <c r="E141" s="42"/>
      <c r="F141" s="43"/>
      <c r="G141" s="44"/>
      <c r="H141" s="4"/>
      <c r="I141" s="43"/>
      <c r="J141" s="44"/>
      <c r="K141" s="4"/>
      <c r="L141" s="43"/>
      <c r="M141" s="44"/>
      <c r="N141" s="4"/>
      <c r="O141" s="43"/>
      <c r="P141" s="44"/>
    </row>
    <row r="142" spans="1:18" x14ac:dyDescent="0.35">
      <c r="A142" s="41" t="s">
        <v>66</v>
      </c>
      <c r="B142" s="41" t="s">
        <v>4</v>
      </c>
      <c r="C142" s="41" t="s">
        <v>370</v>
      </c>
      <c r="D142" s="45">
        <v>371.71</v>
      </c>
      <c r="E142" s="45"/>
      <c r="F142" s="43">
        <v>75</v>
      </c>
      <c r="G142" s="44">
        <f t="shared" si="21"/>
        <v>27878.25</v>
      </c>
      <c r="H142" s="4"/>
      <c r="I142" s="43">
        <f t="shared" si="22"/>
        <v>28.125</v>
      </c>
      <c r="J142" s="44">
        <f t="shared" si="23"/>
        <v>10454.34375</v>
      </c>
      <c r="K142" s="4"/>
      <c r="L142" s="43">
        <f t="shared" si="24"/>
        <v>37.5</v>
      </c>
      <c r="M142" s="44">
        <f t="shared" si="25"/>
        <v>13939.125</v>
      </c>
      <c r="N142" s="4"/>
      <c r="O142" s="43">
        <f t="shared" si="26"/>
        <v>9.375</v>
      </c>
      <c r="P142" s="44">
        <f t="shared" si="27"/>
        <v>3484.78125</v>
      </c>
    </row>
    <row r="143" spans="1:18" ht="62.25" customHeight="1" thickBot="1" x14ac:dyDescent="0.4">
      <c r="A143" s="51"/>
      <c r="B143" s="51"/>
      <c r="C143" s="47" t="s">
        <v>371</v>
      </c>
      <c r="D143" s="52"/>
      <c r="E143" s="52"/>
      <c r="F143" s="49"/>
      <c r="G143" s="50"/>
      <c r="H143" s="51"/>
      <c r="I143" s="49"/>
      <c r="J143" s="50"/>
      <c r="K143" s="51"/>
      <c r="L143" s="49"/>
      <c r="M143" s="50"/>
      <c r="N143" s="51"/>
      <c r="O143" s="49"/>
      <c r="P143" s="50"/>
    </row>
    <row r="144" spans="1:18" x14ac:dyDescent="0.35">
      <c r="C144" s="2" t="s">
        <v>372</v>
      </c>
      <c r="D144" s="38"/>
      <c r="E144" s="5"/>
      <c r="F144" s="5"/>
      <c r="G144" s="3">
        <f>SUM(G110:G142)</f>
        <v>71164.649999999994</v>
      </c>
      <c r="H144" s="5"/>
      <c r="I144" s="6"/>
      <c r="J144" s="3">
        <f>SUM(J110:J142)</f>
        <v>26686.743750000001</v>
      </c>
      <c r="K144" s="5"/>
      <c r="L144" s="6"/>
      <c r="M144" s="3">
        <f>SUM(M110:M142)</f>
        <v>35582.324999999997</v>
      </c>
      <c r="N144" s="5"/>
      <c r="O144" s="6"/>
      <c r="P144" s="3">
        <f>SUM(P110:P142)</f>
        <v>8895.5812499999993</v>
      </c>
      <c r="R144" s="1"/>
    </row>
    <row r="145" spans="1:17" ht="15" thickBot="1" x14ac:dyDescent="0.4">
      <c r="A145" s="11"/>
      <c r="B145" s="11"/>
      <c r="C145" s="11"/>
      <c r="D145" s="11"/>
      <c r="E145" s="11"/>
      <c r="F145" s="11"/>
      <c r="G145" s="11"/>
      <c r="H145" s="11"/>
      <c r="I145" s="15"/>
      <c r="J145" s="11"/>
      <c r="K145" s="11"/>
      <c r="L145" s="15"/>
      <c r="M145" s="11"/>
      <c r="N145" s="11"/>
      <c r="O145" s="15"/>
      <c r="P145" s="11"/>
    </row>
    <row r="146" spans="1:17" ht="18.75" customHeight="1" x14ac:dyDescent="0.35">
      <c r="A146" s="68" t="s">
        <v>373</v>
      </c>
      <c r="B146" s="68"/>
      <c r="C146" s="68"/>
      <c r="D146" s="21"/>
      <c r="E146" s="21"/>
      <c r="F146" s="21"/>
      <c r="G146" s="21"/>
      <c r="H146" s="21"/>
      <c r="I146" s="22"/>
      <c r="J146" s="21"/>
      <c r="K146" s="21"/>
      <c r="L146" s="22"/>
      <c r="M146" s="21"/>
      <c r="N146" s="21"/>
      <c r="O146" s="22"/>
      <c r="P146" s="21"/>
    </row>
    <row r="147" spans="1:17" x14ac:dyDescent="0.35">
      <c r="A147" s="41" t="s">
        <v>67</v>
      </c>
      <c r="B147" s="41" t="s">
        <v>1</v>
      </c>
      <c r="C147" s="41" t="s">
        <v>374</v>
      </c>
      <c r="D147" s="45">
        <v>141.65</v>
      </c>
      <c r="E147" s="45"/>
      <c r="F147" s="43">
        <v>15</v>
      </c>
      <c r="G147" s="44">
        <f>D147*F147</f>
        <v>2124.75</v>
      </c>
      <c r="H147" s="4"/>
      <c r="I147" s="43">
        <f t="shared" si="22"/>
        <v>5.625</v>
      </c>
      <c r="J147" s="44">
        <f>D147*I147</f>
        <v>796.78125</v>
      </c>
      <c r="K147" s="4"/>
      <c r="L147" s="43">
        <f t="shared" si="24"/>
        <v>7.5</v>
      </c>
      <c r="M147" s="44">
        <f>D147*L147</f>
        <v>1062.375</v>
      </c>
      <c r="N147" s="4"/>
      <c r="O147" s="43">
        <f t="shared" si="26"/>
        <v>1.875</v>
      </c>
      <c r="P147" s="44">
        <f>D147*O147</f>
        <v>265.59375</v>
      </c>
    </row>
    <row r="148" spans="1:17" ht="24.75" customHeight="1" x14ac:dyDescent="0.35">
      <c r="A148" s="4"/>
      <c r="B148" s="4"/>
      <c r="C148" s="40" t="s">
        <v>375</v>
      </c>
      <c r="D148" s="42"/>
      <c r="E148" s="42"/>
      <c r="F148" s="43"/>
      <c r="G148" s="44"/>
      <c r="H148" s="4"/>
      <c r="I148" s="43"/>
      <c r="J148" s="44"/>
      <c r="K148" s="4"/>
      <c r="L148" s="43"/>
      <c r="M148" s="44"/>
      <c r="N148" s="4"/>
      <c r="O148" s="43"/>
      <c r="P148" s="44"/>
    </row>
    <row r="149" spans="1:17" x14ac:dyDescent="0.35">
      <c r="A149" s="41" t="s">
        <v>68</v>
      </c>
      <c r="B149" s="41" t="s">
        <v>69</v>
      </c>
      <c r="C149" s="41" t="s">
        <v>376</v>
      </c>
      <c r="D149" s="45">
        <v>1.79</v>
      </c>
      <c r="E149" s="45"/>
      <c r="F149" s="43">
        <v>825</v>
      </c>
      <c r="G149" s="44">
        <f t="shared" ref="G149:G163" si="28">D149*F149</f>
        <v>1476.75</v>
      </c>
      <c r="H149" s="4"/>
      <c r="I149" s="43">
        <f t="shared" si="22"/>
        <v>309.375</v>
      </c>
      <c r="J149" s="44">
        <f t="shared" ref="J149:J163" si="29">D149*I149</f>
        <v>553.78125</v>
      </c>
      <c r="K149" s="4"/>
      <c r="L149" s="43">
        <f t="shared" si="24"/>
        <v>412.5</v>
      </c>
      <c r="M149" s="44">
        <f t="shared" ref="M149:M163" si="30">D149*L149</f>
        <v>738.375</v>
      </c>
      <c r="N149" s="4"/>
      <c r="O149" s="43">
        <f t="shared" si="26"/>
        <v>103.125</v>
      </c>
      <c r="P149" s="44">
        <f t="shared" ref="P149:P163" si="31">D149*O149</f>
        <v>184.59375</v>
      </c>
    </row>
    <row r="150" spans="1:17" ht="24.75" customHeight="1" x14ac:dyDescent="0.35">
      <c r="A150" s="4"/>
      <c r="B150" s="4"/>
      <c r="C150" s="40" t="s">
        <v>377</v>
      </c>
      <c r="D150" s="42"/>
      <c r="E150" s="42"/>
      <c r="F150" s="43"/>
      <c r="G150" s="44"/>
      <c r="H150" s="4"/>
      <c r="I150" s="43"/>
      <c r="J150" s="44"/>
      <c r="K150" s="4"/>
      <c r="L150" s="43"/>
      <c r="M150" s="44"/>
      <c r="N150" s="4"/>
      <c r="O150" s="43"/>
      <c r="P150" s="44"/>
    </row>
    <row r="151" spans="1:17" x14ac:dyDescent="0.35">
      <c r="A151" s="41" t="s">
        <v>70</v>
      </c>
      <c r="B151" s="41" t="s">
        <v>7</v>
      </c>
      <c r="C151" s="41" t="s">
        <v>378</v>
      </c>
      <c r="D151" s="45">
        <v>32.630000000000003</v>
      </c>
      <c r="E151" s="45"/>
      <c r="F151" s="43">
        <v>100</v>
      </c>
      <c r="G151" s="44">
        <f t="shared" si="28"/>
        <v>3263.0000000000005</v>
      </c>
      <c r="H151" s="4"/>
      <c r="I151" s="43">
        <f t="shared" si="22"/>
        <v>37.5</v>
      </c>
      <c r="J151" s="44">
        <f t="shared" si="29"/>
        <v>1223.625</v>
      </c>
      <c r="K151" s="4"/>
      <c r="L151" s="43">
        <f t="shared" si="24"/>
        <v>50</v>
      </c>
      <c r="M151" s="44">
        <f t="shared" si="30"/>
        <v>1631.5000000000002</v>
      </c>
      <c r="N151" s="4"/>
      <c r="O151" s="43">
        <f t="shared" si="26"/>
        <v>12.5</v>
      </c>
      <c r="P151" s="44">
        <f t="shared" si="31"/>
        <v>407.87500000000006</v>
      </c>
    </row>
    <row r="152" spans="1:17" ht="36.75" customHeight="1" x14ac:dyDescent="0.35">
      <c r="A152" s="4"/>
      <c r="B152" s="4"/>
      <c r="C152" s="40" t="s">
        <v>379</v>
      </c>
      <c r="D152" s="42"/>
      <c r="E152" s="42"/>
      <c r="F152" s="43"/>
      <c r="G152" s="44"/>
      <c r="H152" s="4"/>
      <c r="I152" s="43"/>
      <c r="J152" s="44"/>
      <c r="K152" s="4"/>
      <c r="L152" s="43"/>
      <c r="M152" s="44"/>
      <c r="N152" s="4"/>
      <c r="O152" s="43"/>
      <c r="P152" s="44"/>
    </row>
    <row r="153" spans="1:17" x14ac:dyDescent="0.35">
      <c r="A153" s="41" t="s">
        <v>71</v>
      </c>
      <c r="B153" s="41" t="s">
        <v>7</v>
      </c>
      <c r="C153" s="41" t="s">
        <v>380</v>
      </c>
      <c r="D153" s="45">
        <v>8.75</v>
      </c>
      <c r="E153" s="45"/>
      <c r="F153" s="43">
        <v>50</v>
      </c>
      <c r="G153" s="44">
        <f t="shared" si="28"/>
        <v>437.5</v>
      </c>
      <c r="H153" s="4"/>
      <c r="I153" s="43">
        <f t="shared" si="22"/>
        <v>18.75</v>
      </c>
      <c r="J153" s="44">
        <f t="shared" si="29"/>
        <v>164.0625</v>
      </c>
      <c r="K153" s="4"/>
      <c r="L153" s="43">
        <f t="shared" si="24"/>
        <v>25</v>
      </c>
      <c r="M153" s="44">
        <f t="shared" si="30"/>
        <v>218.75</v>
      </c>
      <c r="N153" s="4"/>
      <c r="O153" s="43">
        <f t="shared" si="26"/>
        <v>6.25</v>
      </c>
      <c r="P153" s="44">
        <f t="shared" si="31"/>
        <v>54.6875</v>
      </c>
    </row>
    <row r="154" spans="1:17" ht="24.75" customHeight="1" x14ac:dyDescent="0.35">
      <c r="A154" s="4"/>
      <c r="B154" s="4"/>
      <c r="C154" s="40" t="s">
        <v>381</v>
      </c>
      <c r="D154" s="42"/>
      <c r="E154" s="42"/>
      <c r="F154" s="43"/>
      <c r="G154" s="44"/>
      <c r="H154" s="4"/>
      <c r="I154" s="43"/>
      <c r="J154" s="44"/>
      <c r="K154" s="4"/>
      <c r="L154" s="43"/>
      <c r="M154" s="44"/>
      <c r="N154" s="4"/>
      <c r="O154" s="43"/>
      <c r="P154" s="44"/>
    </row>
    <row r="155" spans="1:17" x14ac:dyDescent="0.35">
      <c r="A155" s="41" t="s">
        <v>72</v>
      </c>
      <c r="B155" s="41" t="s">
        <v>7</v>
      </c>
      <c r="C155" s="41" t="s">
        <v>382</v>
      </c>
      <c r="D155" s="45">
        <v>12.47</v>
      </c>
      <c r="E155" s="45"/>
      <c r="F155" s="43">
        <v>50</v>
      </c>
      <c r="G155" s="44">
        <f t="shared" si="28"/>
        <v>623.5</v>
      </c>
      <c r="H155" s="4"/>
      <c r="I155" s="43">
        <f t="shared" si="22"/>
        <v>18.75</v>
      </c>
      <c r="J155" s="44">
        <f t="shared" si="29"/>
        <v>233.8125</v>
      </c>
      <c r="K155" s="4"/>
      <c r="L155" s="43">
        <f t="shared" si="24"/>
        <v>25</v>
      </c>
      <c r="M155" s="44">
        <f t="shared" si="30"/>
        <v>311.75</v>
      </c>
      <c r="N155" s="4"/>
      <c r="O155" s="43">
        <f t="shared" si="26"/>
        <v>6.25</v>
      </c>
      <c r="P155" s="44">
        <f t="shared" si="31"/>
        <v>77.9375</v>
      </c>
    </row>
    <row r="156" spans="1:17" ht="48.75" customHeight="1" x14ac:dyDescent="0.35">
      <c r="A156" s="4"/>
      <c r="B156" s="4"/>
      <c r="C156" s="40" t="s">
        <v>383</v>
      </c>
      <c r="D156" s="42"/>
      <c r="E156" s="42"/>
      <c r="F156" s="43"/>
      <c r="G156" s="44"/>
      <c r="H156" s="4"/>
      <c r="I156" s="43"/>
      <c r="J156" s="44"/>
      <c r="K156" s="4"/>
      <c r="L156" s="43"/>
      <c r="M156" s="44"/>
      <c r="N156" s="4"/>
      <c r="O156" s="43"/>
      <c r="P156" s="44"/>
    </row>
    <row r="157" spans="1:17" x14ac:dyDescent="0.35">
      <c r="A157" s="41" t="s">
        <v>73</v>
      </c>
      <c r="B157" s="41" t="s">
        <v>4</v>
      </c>
      <c r="C157" s="41" t="s">
        <v>384</v>
      </c>
      <c r="D157" s="45">
        <v>42.08</v>
      </c>
      <c r="E157" s="45"/>
      <c r="F157" s="43">
        <v>25</v>
      </c>
      <c r="G157" s="44">
        <f t="shared" si="28"/>
        <v>1052</v>
      </c>
      <c r="H157" s="4"/>
      <c r="I157" s="43">
        <f t="shared" si="22"/>
        <v>9.375</v>
      </c>
      <c r="J157" s="44">
        <f t="shared" si="29"/>
        <v>394.5</v>
      </c>
      <c r="K157" s="4"/>
      <c r="L157" s="43">
        <f t="shared" si="24"/>
        <v>12.5</v>
      </c>
      <c r="M157" s="44">
        <f t="shared" si="30"/>
        <v>526</v>
      </c>
      <c r="N157" s="4"/>
      <c r="O157" s="43">
        <f t="shared" si="26"/>
        <v>3.125</v>
      </c>
      <c r="P157" s="44">
        <f t="shared" si="31"/>
        <v>131.5</v>
      </c>
    </row>
    <row r="158" spans="1:17" ht="36.75" customHeight="1" x14ac:dyDescent="0.35">
      <c r="A158" s="4"/>
      <c r="B158" s="4"/>
      <c r="C158" s="40" t="s">
        <v>385</v>
      </c>
      <c r="D158" s="42"/>
      <c r="E158" s="42"/>
      <c r="F158" s="43"/>
      <c r="G158" s="44"/>
      <c r="H158" s="4"/>
      <c r="I158" s="43"/>
      <c r="J158" s="44"/>
      <c r="K158" s="4"/>
      <c r="L158" s="43"/>
      <c r="M158" s="44"/>
      <c r="N158" s="4"/>
      <c r="O158" s="43"/>
      <c r="P158" s="44"/>
    </row>
    <row r="159" spans="1:17" x14ac:dyDescent="0.35">
      <c r="A159" s="41" t="s">
        <v>74</v>
      </c>
      <c r="B159" s="41" t="s">
        <v>7</v>
      </c>
      <c r="C159" s="41" t="s">
        <v>386</v>
      </c>
      <c r="D159" s="45">
        <v>169.76</v>
      </c>
      <c r="E159" s="45"/>
      <c r="F159" s="43">
        <v>25</v>
      </c>
      <c r="G159" s="44">
        <f t="shared" si="28"/>
        <v>4244</v>
      </c>
      <c r="H159" s="4"/>
      <c r="I159" s="43">
        <f t="shared" si="22"/>
        <v>9.375</v>
      </c>
      <c r="J159" s="44">
        <f t="shared" si="29"/>
        <v>1591.5</v>
      </c>
      <c r="K159" s="4"/>
      <c r="L159" s="43">
        <f t="shared" si="24"/>
        <v>12.5</v>
      </c>
      <c r="M159" s="44">
        <f t="shared" si="30"/>
        <v>2122</v>
      </c>
      <c r="N159" s="4"/>
      <c r="O159" s="43">
        <f t="shared" si="26"/>
        <v>3.125</v>
      </c>
      <c r="P159" s="44">
        <f t="shared" si="31"/>
        <v>530.5</v>
      </c>
    </row>
    <row r="160" spans="1:17" ht="72.75" customHeight="1" x14ac:dyDescent="0.35">
      <c r="A160" s="55"/>
      <c r="B160" s="55"/>
      <c r="C160" s="56" t="s">
        <v>387</v>
      </c>
      <c r="D160" s="57"/>
      <c r="E160" s="57"/>
      <c r="F160" s="58"/>
      <c r="G160" s="57"/>
      <c r="H160" s="55"/>
      <c r="I160" s="43"/>
      <c r="J160" s="57"/>
      <c r="K160" s="59"/>
      <c r="L160" s="43"/>
      <c r="M160" s="57"/>
      <c r="N160" s="59"/>
      <c r="O160" s="43"/>
      <c r="P160" s="57"/>
      <c r="Q160" s="60"/>
    </row>
    <row r="161" spans="1:18" x14ac:dyDescent="0.35">
      <c r="A161" s="41" t="s">
        <v>75</v>
      </c>
      <c r="B161" s="41" t="s">
        <v>7</v>
      </c>
      <c r="C161" s="41" t="s">
        <v>388</v>
      </c>
      <c r="D161" s="45">
        <v>198.07</v>
      </c>
      <c r="E161" s="45"/>
      <c r="F161" s="43">
        <v>25</v>
      </c>
      <c r="G161" s="44">
        <f t="shared" si="28"/>
        <v>4951.75</v>
      </c>
      <c r="H161" s="4"/>
      <c r="I161" s="43">
        <f t="shared" si="22"/>
        <v>9.375</v>
      </c>
      <c r="J161" s="44">
        <f t="shared" si="29"/>
        <v>1856.90625</v>
      </c>
      <c r="K161" s="4"/>
      <c r="L161" s="43">
        <f t="shared" si="24"/>
        <v>12.5</v>
      </c>
      <c r="M161" s="44">
        <f t="shared" si="30"/>
        <v>2475.875</v>
      </c>
      <c r="N161" s="4"/>
      <c r="O161" s="43">
        <f t="shared" si="26"/>
        <v>3.125</v>
      </c>
      <c r="P161" s="44">
        <f t="shared" si="31"/>
        <v>618.96875</v>
      </c>
    </row>
    <row r="162" spans="1:18" ht="73.5" customHeight="1" x14ac:dyDescent="0.35">
      <c r="A162" s="55"/>
      <c r="B162" s="55"/>
      <c r="C162" s="56" t="s">
        <v>388</v>
      </c>
      <c r="D162" s="57"/>
      <c r="E162" s="57"/>
      <c r="F162" s="58"/>
      <c r="G162" s="57"/>
      <c r="H162" s="55"/>
      <c r="I162" s="43"/>
      <c r="J162" s="57"/>
      <c r="K162" s="59"/>
      <c r="L162" s="43"/>
      <c r="M162" s="57"/>
      <c r="N162" s="59"/>
      <c r="O162" s="43"/>
      <c r="P162" s="57"/>
    </row>
    <row r="163" spans="1:18" x14ac:dyDescent="0.35">
      <c r="A163" s="41" t="s">
        <v>76</v>
      </c>
      <c r="B163" s="41" t="s">
        <v>7</v>
      </c>
      <c r="C163" s="41" t="s">
        <v>389</v>
      </c>
      <c r="D163" s="45">
        <v>9.33</v>
      </c>
      <c r="E163" s="45"/>
      <c r="F163" s="43">
        <v>50</v>
      </c>
      <c r="G163" s="44">
        <f t="shared" si="28"/>
        <v>466.5</v>
      </c>
      <c r="H163" s="4"/>
      <c r="I163" s="43">
        <f t="shared" si="22"/>
        <v>18.75</v>
      </c>
      <c r="J163" s="44">
        <f t="shared" si="29"/>
        <v>174.9375</v>
      </c>
      <c r="K163" s="4"/>
      <c r="L163" s="43">
        <f t="shared" si="24"/>
        <v>25</v>
      </c>
      <c r="M163" s="44">
        <f t="shared" si="30"/>
        <v>233.25</v>
      </c>
      <c r="N163" s="4"/>
      <c r="O163" s="43">
        <f t="shared" si="26"/>
        <v>6.25</v>
      </c>
      <c r="P163" s="44">
        <f t="shared" si="31"/>
        <v>58.3125</v>
      </c>
    </row>
    <row r="164" spans="1:18" ht="87.75" customHeight="1" thickBot="1" x14ac:dyDescent="0.4">
      <c r="A164" s="51"/>
      <c r="B164" s="51"/>
      <c r="C164" s="47" t="s">
        <v>390</v>
      </c>
      <c r="D164" s="52"/>
      <c r="E164" s="52"/>
      <c r="F164" s="49"/>
      <c r="G164" s="50"/>
      <c r="H164" s="51"/>
      <c r="I164" s="49"/>
      <c r="J164" s="50"/>
      <c r="K164" s="51"/>
      <c r="L164" s="49"/>
      <c r="M164" s="50"/>
      <c r="N164" s="51"/>
      <c r="O164" s="49"/>
      <c r="P164" s="50"/>
    </row>
    <row r="165" spans="1:18" x14ac:dyDescent="0.35">
      <c r="C165" s="2" t="s">
        <v>391</v>
      </c>
      <c r="D165" s="38"/>
      <c r="E165" s="5"/>
      <c r="F165" s="5"/>
      <c r="G165" s="3">
        <f>SUM(G147:G163)</f>
        <v>18639.75</v>
      </c>
      <c r="H165" s="5"/>
      <c r="I165" s="6"/>
      <c r="J165" s="3">
        <f>SUM(J147:J163)</f>
        <v>6989.90625</v>
      </c>
      <c r="K165" s="5"/>
      <c r="L165" s="6"/>
      <c r="M165" s="3">
        <f>SUM(M147:M163)</f>
        <v>9319.875</v>
      </c>
      <c r="N165" s="5"/>
      <c r="O165" s="6"/>
      <c r="P165" s="3">
        <f>SUM(P147:P163)</f>
        <v>2329.96875</v>
      </c>
      <c r="R165" s="1"/>
    </row>
    <row r="166" spans="1:18" ht="15" thickBot="1" x14ac:dyDescent="0.4">
      <c r="A166" s="11"/>
      <c r="B166" s="11"/>
      <c r="C166" s="11"/>
      <c r="D166" s="11"/>
      <c r="E166" s="11"/>
      <c r="F166" s="11"/>
      <c r="G166" s="11"/>
      <c r="H166" s="11"/>
      <c r="I166" s="15"/>
      <c r="J166" s="11"/>
      <c r="K166" s="11"/>
      <c r="L166" s="15"/>
      <c r="M166" s="11"/>
      <c r="N166" s="11"/>
      <c r="O166" s="15"/>
      <c r="P166" s="11"/>
    </row>
    <row r="167" spans="1:18" ht="18.75" customHeight="1" x14ac:dyDescent="0.35">
      <c r="A167" s="65" t="s">
        <v>392</v>
      </c>
      <c r="B167" s="65"/>
      <c r="C167" s="65"/>
      <c r="D167" s="8"/>
      <c r="E167" s="8"/>
      <c r="F167" s="8"/>
      <c r="G167" s="8"/>
      <c r="H167" s="8"/>
      <c r="I167" s="23"/>
      <c r="J167" s="8"/>
      <c r="K167" s="8"/>
      <c r="L167" s="23"/>
      <c r="M167" s="8"/>
      <c r="N167" s="8"/>
      <c r="O167" s="23"/>
      <c r="P167" s="8"/>
    </row>
    <row r="168" spans="1:18" x14ac:dyDescent="0.35">
      <c r="A168" s="41" t="s">
        <v>77</v>
      </c>
      <c r="B168" s="41" t="s">
        <v>22</v>
      </c>
      <c r="C168" s="41" t="s">
        <v>393</v>
      </c>
      <c r="D168" s="45">
        <v>753.96</v>
      </c>
      <c r="E168" s="45"/>
      <c r="F168" s="43">
        <v>40</v>
      </c>
      <c r="G168" s="44">
        <f>D168*F168</f>
        <v>30158.400000000001</v>
      </c>
      <c r="H168" s="4"/>
      <c r="I168" s="43">
        <f t="shared" si="22"/>
        <v>15</v>
      </c>
      <c r="J168" s="44">
        <f>D168*I168</f>
        <v>11309.400000000001</v>
      </c>
      <c r="K168" s="4"/>
      <c r="L168" s="43">
        <f t="shared" si="24"/>
        <v>20</v>
      </c>
      <c r="M168" s="44">
        <f>D168*L168</f>
        <v>15079.2</v>
      </c>
      <c r="N168" s="4"/>
      <c r="O168" s="43">
        <f t="shared" si="26"/>
        <v>5</v>
      </c>
      <c r="P168" s="44">
        <f>D168*O168</f>
        <v>3769.8</v>
      </c>
    </row>
    <row r="169" spans="1:18" ht="60.75" customHeight="1" x14ac:dyDescent="0.35">
      <c r="A169" s="4"/>
      <c r="B169" s="4"/>
      <c r="C169" s="40" t="s">
        <v>394</v>
      </c>
      <c r="D169" s="42"/>
      <c r="E169" s="42"/>
      <c r="F169" s="43"/>
      <c r="G169" s="44"/>
      <c r="H169" s="4"/>
      <c r="I169" s="43"/>
      <c r="J169" s="44"/>
      <c r="K169" s="4"/>
      <c r="L169" s="43"/>
      <c r="M169" s="44"/>
      <c r="N169" s="4"/>
      <c r="O169" s="43"/>
      <c r="P169" s="44"/>
    </row>
    <row r="170" spans="1:18" x14ac:dyDescent="0.35">
      <c r="A170" s="41" t="s">
        <v>78</v>
      </c>
      <c r="B170" s="41" t="s">
        <v>22</v>
      </c>
      <c r="C170" s="41" t="s">
        <v>395</v>
      </c>
      <c r="D170" s="45">
        <v>447.51</v>
      </c>
      <c r="E170" s="45"/>
      <c r="F170" s="43">
        <v>20</v>
      </c>
      <c r="G170" s="44">
        <f t="shared" ref="G170:G174" si="32">D170*F170</f>
        <v>8950.2000000000007</v>
      </c>
      <c r="H170" s="4"/>
      <c r="I170" s="43">
        <v>7</v>
      </c>
      <c r="J170" s="44">
        <f t="shared" ref="J170:J174" si="33">D170*I170</f>
        <v>3132.5699999999997</v>
      </c>
      <c r="K170" s="4"/>
      <c r="L170" s="43">
        <f t="shared" si="24"/>
        <v>10</v>
      </c>
      <c r="M170" s="44">
        <f t="shared" ref="M170:M174" si="34">D170*L170</f>
        <v>4475.1000000000004</v>
      </c>
      <c r="N170" s="4"/>
      <c r="O170" s="43">
        <v>3</v>
      </c>
      <c r="P170" s="44">
        <f t="shared" ref="P170:P174" si="35">D170*O170</f>
        <v>1342.53</v>
      </c>
    </row>
    <row r="171" spans="1:18" ht="60.75" customHeight="1" x14ac:dyDescent="0.35">
      <c r="A171" s="4"/>
      <c r="B171" s="4"/>
      <c r="C171" s="40" t="s">
        <v>396</v>
      </c>
      <c r="D171" s="42"/>
      <c r="E171" s="42"/>
      <c r="F171" s="43"/>
      <c r="G171" s="44"/>
      <c r="H171" s="4"/>
      <c r="I171" s="43"/>
      <c r="J171" s="44"/>
      <c r="K171" s="4"/>
      <c r="L171" s="43"/>
      <c r="M171" s="44"/>
      <c r="N171" s="4"/>
      <c r="O171" s="43"/>
      <c r="P171" s="44"/>
    </row>
    <row r="172" spans="1:18" x14ac:dyDescent="0.35">
      <c r="A172" s="41" t="s">
        <v>79</v>
      </c>
      <c r="B172" s="41" t="s">
        <v>22</v>
      </c>
      <c r="C172" s="41" t="s">
        <v>397</v>
      </c>
      <c r="D172" s="45">
        <v>2017.01</v>
      </c>
      <c r="E172" s="45"/>
      <c r="F172" s="43">
        <v>30</v>
      </c>
      <c r="G172" s="44">
        <f t="shared" si="32"/>
        <v>60510.3</v>
      </c>
      <c r="H172" s="4"/>
      <c r="I172" s="43">
        <v>11</v>
      </c>
      <c r="J172" s="44">
        <f t="shared" si="33"/>
        <v>22187.11</v>
      </c>
      <c r="K172" s="4"/>
      <c r="L172" s="43">
        <f t="shared" si="24"/>
        <v>15</v>
      </c>
      <c r="M172" s="44">
        <f t="shared" si="34"/>
        <v>30255.15</v>
      </c>
      <c r="N172" s="4"/>
      <c r="O172" s="43">
        <v>4</v>
      </c>
      <c r="P172" s="44">
        <f t="shared" si="35"/>
        <v>8068.04</v>
      </c>
    </row>
    <row r="173" spans="1:18" ht="60.75" customHeight="1" x14ac:dyDescent="0.35">
      <c r="A173" s="4"/>
      <c r="B173" s="4"/>
      <c r="C173" s="40" t="s">
        <v>398</v>
      </c>
      <c r="D173" s="42"/>
      <c r="E173" s="42"/>
      <c r="F173" s="43"/>
      <c r="G173" s="44"/>
      <c r="H173" s="4"/>
      <c r="I173" s="43"/>
      <c r="J173" s="44"/>
      <c r="K173" s="4"/>
      <c r="L173" s="43"/>
      <c r="M173" s="44"/>
      <c r="N173" s="4"/>
      <c r="O173" s="43"/>
      <c r="P173" s="44"/>
    </row>
    <row r="174" spans="1:18" x14ac:dyDescent="0.35">
      <c r="A174" s="41" t="s">
        <v>80</v>
      </c>
      <c r="B174" s="41" t="s">
        <v>7</v>
      </c>
      <c r="C174" s="41" t="s">
        <v>399</v>
      </c>
      <c r="D174" s="45">
        <v>75.47</v>
      </c>
      <c r="E174" s="45"/>
      <c r="F174" s="43">
        <v>425</v>
      </c>
      <c r="G174" s="44">
        <f t="shared" si="32"/>
        <v>32074.75</v>
      </c>
      <c r="H174" s="4"/>
      <c r="I174" s="43">
        <v>160</v>
      </c>
      <c r="J174" s="44">
        <f t="shared" si="33"/>
        <v>12075.2</v>
      </c>
      <c r="K174" s="4"/>
      <c r="L174" s="43">
        <v>212</v>
      </c>
      <c r="M174" s="44">
        <f t="shared" si="34"/>
        <v>15999.64</v>
      </c>
      <c r="N174" s="4"/>
      <c r="O174" s="43">
        <v>53</v>
      </c>
      <c r="P174" s="44">
        <f t="shared" si="35"/>
        <v>3999.91</v>
      </c>
    </row>
    <row r="175" spans="1:18" ht="39" customHeight="1" thickBot="1" x14ac:dyDescent="0.4">
      <c r="A175" s="51"/>
      <c r="B175" s="51"/>
      <c r="C175" s="47" t="s">
        <v>400</v>
      </c>
      <c r="D175" s="52"/>
      <c r="E175" s="52"/>
      <c r="F175" s="49"/>
      <c r="G175" s="50"/>
      <c r="H175" s="51"/>
      <c r="I175" s="49"/>
      <c r="J175" s="50"/>
      <c r="K175" s="51"/>
      <c r="L175" s="49"/>
      <c r="M175" s="50"/>
      <c r="N175" s="51"/>
      <c r="O175" s="49"/>
      <c r="P175" s="50"/>
    </row>
    <row r="176" spans="1:18" x14ac:dyDescent="0.35">
      <c r="C176" s="2" t="s">
        <v>401</v>
      </c>
      <c r="D176" s="38"/>
      <c r="E176" s="5"/>
      <c r="F176" s="5"/>
      <c r="G176" s="3">
        <f>SUM(G168:G174)</f>
        <v>131693.65000000002</v>
      </c>
      <c r="H176" s="5"/>
      <c r="I176" s="6"/>
      <c r="J176" s="3">
        <f>SUM(J168:J174)</f>
        <v>48704.28</v>
      </c>
      <c r="K176" s="5"/>
      <c r="L176" s="6"/>
      <c r="M176" s="3">
        <f>SUM(M168:M174)</f>
        <v>65809.09</v>
      </c>
      <c r="N176" s="5"/>
      <c r="O176" s="6"/>
      <c r="P176" s="3">
        <f>SUM(P168:P174)</f>
        <v>17180.28</v>
      </c>
      <c r="R176" s="1"/>
    </row>
    <row r="177" spans="1:16" ht="15" thickBot="1" x14ac:dyDescent="0.4">
      <c r="A177" s="11"/>
      <c r="B177" s="11"/>
      <c r="C177" s="11"/>
      <c r="D177" s="11"/>
      <c r="E177" s="11"/>
      <c r="F177" s="11"/>
      <c r="G177" s="11"/>
      <c r="H177" s="11"/>
      <c r="I177" s="15"/>
      <c r="J177" s="11"/>
      <c r="K177" s="11"/>
      <c r="L177" s="15"/>
      <c r="M177" s="11"/>
      <c r="N177" s="11"/>
      <c r="O177" s="15"/>
      <c r="P177" s="11"/>
    </row>
    <row r="178" spans="1:16" ht="18.75" customHeight="1" x14ac:dyDescent="0.35">
      <c r="A178" s="68" t="s">
        <v>402</v>
      </c>
      <c r="B178" s="68"/>
      <c r="C178" s="68"/>
      <c r="D178" s="21"/>
      <c r="E178" s="21"/>
      <c r="F178" s="21"/>
      <c r="G178" s="21"/>
      <c r="H178" s="21"/>
      <c r="I178" s="22"/>
      <c r="J178" s="21"/>
      <c r="K178" s="21"/>
      <c r="L178" s="22"/>
      <c r="M178" s="21"/>
      <c r="N178" s="21"/>
      <c r="O178" s="22"/>
      <c r="P178" s="21"/>
    </row>
    <row r="179" spans="1:16" x14ac:dyDescent="0.35">
      <c r="A179" s="41" t="s">
        <v>81</v>
      </c>
      <c r="B179" s="41" t="s">
        <v>22</v>
      </c>
      <c r="C179" s="41" t="s">
        <v>403</v>
      </c>
      <c r="D179" s="45">
        <v>5.65</v>
      </c>
      <c r="E179" s="45"/>
      <c r="F179" s="43">
        <v>150</v>
      </c>
      <c r="G179" s="44">
        <f>D179*F179</f>
        <v>847.5</v>
      </c>
      <c r="H179" s="4"/>
      <c r="I179" s="43">
        <v>56</v>
      </c>
      <c r="J179" s="44">
        <f>D179*I179</f>
        <v>316.40000000000003</v>
      </c>
      <c r="K179" s="4"/>
      <c r="L179" s="43">
        <f t="shared" ref="L179:L239" si="36">F179*0.5</f>
        <v>75</v>
      </c>
      <c r="M179" s="44">
        <f>D179*L179</f>
        <v>423.75</v>
      </c>
      <c r="N179" s="4"/>
      <c r="O179" s="43">
        <v>19</v>
      </c>
      <c r="P179" s="44">
        <f>D179*O179</f>
        <v>107.35000000000001</v>
      </c>
    </row>
    <row r="180" spans="1:16" ht="24.75" customHeight="1" x14ac:dyDescent="0.35">
      <c r="A180" s="4"/>
      <c r="B180" s="4"/>
      <c r="C180" s="40" t="s">
        <v>404</v>
      </c>
      <c r="D180" s="42"/>
      <c r="E180" s="42"/>
      <c r="F180" s="43"/>
      <c r="G180" s="44"/>
      <c r="H180" s="4"/>
      <c r="I180" s="43"/>
      <c r="J180" s="44"/>
      <c r="K180" s="4"/>
      <c r="L180" s="43"/>
      <c r="M180" s="44"/>
      <c r="N180" s="4"/>
      <c r="O180" s="43"/>
      <c r="P180" s="44"/>
    </row>
    <row r="181" spans="1:16" x14ac:dyDescent="0.35">
      <c r="A181" s="41" t="s">
        <v>82</v>
      </c>
      <c r="B181" s="41" t="s">
        <v>7</v>
      </c>
      <c r="C181" s="41" t="s">
        <v>405</v>
      </c>
      <c r="D181" s="45">
        <v>11.44</v>
      </c>
      <c r="E181" s="45"/>
      <c r="F181" s="43">
        <v>100</v>
      </c>
      <c r="G181" s="44">
        <f t="shared" ref="G181:G263" si="37">D181*F181</f>
        <v>1144</v>
      </c>
      <c r="H181" s="4"/>
      <c r="I181" s="43">
        <f t="shared" ref="I181:I239" si="38">F181*0.375</f>
        <v>37.5</v>
      </c>
      <c r="J181" s="44">
        <f t="shared" ref="J181:J243" si="39">D181*I181</f>
        <v>429</v>
      </c>
      <c r="K181" s="4"/>
      <c r="L181" s="43">
        <f t="shared" si="36"/>
        <v>50</v>
      </c>
      <c r="M181" s="44">
        <f t="shared" ref="M181:M243" si="40">D181*L181</f>
        <v>572</v>
      </c>
      <c r="N181" s="4"/>
      <c r="O181" s="43">
        <f t="shared" ref="O181:O239" si="41">F181*0.125</f>
        <v>12.5</v>
      </c>
      <c r="P181" s="44">
        <f t="shared" ref="P181:P243" si="42">D181*O181</f>
        <v>143</v>
      </c>
    </row>
    <row r="182" spans="1:16" ht="15" customHeight="1" x14ac:dyDescent="0.35">
      <c r="A182" s="4"/>
      <c r="B182" s="4"/>
      <c r="C182" s="40" t="s">
        <v>406</v>
      </c>
      <c r="D182" s="42"/>
      <c r="E182" s="42"/>
      <c r="F182" s="43"/>
      <c r="G182" s="44"/>
      <c r="H182" s="4"/>
      <c r="I182" s="43"/>
      <c r="J182" s="44"/>
      <c r="K182" s="4"/>
      <c r="L182" s="43"/>
      <c r="M182" s="44"/>
      <c r="N182" s="4"/>
      <c r="O182" s="43"/>
      <c r="P182" s="44"/>
    </row>
    <row r="183" spans="1:16" x14ac:dyDescent="0.35">
      <c r="A183" s="41" t="s">
        <v>83</v>
      </c>
      <c r="B183" s="41" t="s">
        <v>22</v>
      </c>
      <c r="C183" s="41" t="s">
        <v>407</v>
      </c>
      <c r="D183" s="45">
        <v>9.92</v>
      </c>
      <c r="E183" s="45"/>
      <c r="F183" s="43">
        <v>25</v>
      </c>
      <c r="G183" s="44">
        <f t="shared" si="37"/>
        <v>248</v>
      </c>
      <c r="H183" s="4"/>
      <c r="I183" s="43">
        <v>10</v>
      </c>
      <c r="J183" s="44">
        <f t="shared" si="39"/>
        <v>99.2</v>
      </c>
      <c r="K183" s="4"/>
      <c r="L183" s="43">
        <v>12</v>
      </c>
      <c r="M183" s="44">
        <f t="shared" si="40"/>
        <v>119.03999999999999</v>
      </c>
      <c r="N183" s="4"/>
      <c r="O183" s="43">
        <v>3</v>
      </c>
      <c r="P183" s="44">
        <f t="shared" si="42"/>
        <v>29.759999999999998</v>
      </c>
    </row>
    <row r="184" spans="1:16" ht="24" customHeight="1" x14ac:dyDescent="0.35">
      <c r="A184" s="4"/>
      <c r="B184" s="4"/>
      <c r="C184" s="40" t="s">
        <v>408</v>
      </c>
      <c r="D184" s="42"/>
      <c r="E184" s="42"/>
      <c r="F184" s="43"/>
      <c r="G184" s="44"/>
      <c r="H184" s="4"/>
      <c r="I184" s="43"/>
      <c r="J184" s="44"/>
      <c r="K184" s="4"/>
      <c r="L184" s="43"/>
      <c r="M184" s="44"/>
      <c r="N184" s="4"/>
      <c r="O184" s="43"/>
      <c r="P184" s="44"/>
    </row>
    <row r="185" spans="1:16" x14ac:dyDescent="0.35">
      <c r="A185" s="41" t="s">
        <v>84</v>
      </c>
      <c r="B185" s="41" t="s">
        <v>7</v>
      </c>
      <c r="C185" s="41" t="s">
        <v>409</v>
      </c>
      <c r="D185" s="45">
        <v>29.3</v>
      </c>
      <c r="E185" s="45"/>
      <c r="F185" s="43">
        <v>25</v>
      </c>
      <c r="G185" s="44">
        <f t="shared" si="37"/>
        <v>732.5</v>
      </c>
      <c r="H185" s="4"/>
      <c r="I185" s="43">
        <f t="shared" si="38"/>
        <v>9.375</v>
      </c>
      <c r="J185" s="44">
        <f t="shared" si="39"/>
        <v>274.6875</v>
      </c>
      <c r="K185" s="4"/>
      <c r="L185" s="43">
        <f t="shared" si="36"/>
        <v>12.5</v>
      </c>
      <c r="M185" s="44">
        <f t="shared" si="40"/>
        <v>366.25</v>
      </c>
      <c r="N185" s="4"/>
      <c r="O185" s="43">
        <f t="shared" si="41"/>
        <v>3.125</v>
      </c>
      <c r="P185" s="44">
        <f t="shared" si="42"/>
        <v>91.5625</v>
      </c>
    </row>
    <row r="186" spans="1:16" ht="24" x14ac:dyDescent="0.35">
      <c r="A186" s="4"/>
      <c r="B186" s="4"/>
      <c r="C186" s="40" t="s">
        <v>410</v>
      </c>
      <c r="D186" s="42"/>
      <c r="E186" s="42"/>
      <c r="F186" s="43"/>
      <c r="G186" s="44"/>
      <c r="H186" s="4"/>
      <c r="I186" s="43"/>
      <c r="J186" s="44"/>
      <c r="K186" s="4"/>
      <c r="L186" s="43"/>
      <c r="M186" s="44"/>
      <c r="N186" s="4"/>
      <c r="O186" s="43"/>
      <c r="P186" s="44"/>
    </row>
    <row r="187" spans="1:16" x14ac:dyDescent="0.35">
      <c r="A187" s="41" t="s">
        <v>85</v>
      </c>
      <c r="B187" s="41" t="s">
        <v>22</v>
      </c>
      <c r="C187" s="41" t="s">
        <v>411</v>
      </c>
      <c r="D187" s="45">
        <v>16.23</v>
      </c>
      <c r="E187" s="45"/>
      <c r="F187" s="43">
        <v>100</v>
      </c>
      <c r="G187" s="44">
        <f t="shared" si="37"/>
        <v>1623</v>
      </c>
      <c r="H187" s="4"/>
      <c r="I187" s="43">
        <v>38</v>
      </c>
      <c r="J187" s="44">
        <f t="shared" si="39"/>
        <v>616.74</v>
      </c>
      <c r="K187" s="4"/>
      <c r="L187" s="43">
        <f t="shared" si="36"/>
        <v>50</v>
      </c>
      <c r="M187" s="44">
        <f t="shared" si="40"/>
        <v>811.5</v>
      </c>
      <c r="N187" s="4"/>
      <c r="O187" s="43">
        <v>12</v>
      </c>
      <c r="P187" s="44">
        <f t="shared" si="42"/>
        <v>194.76</v>
      </c>
    </row>
    <row r="188" spans="1:16" ht="36.75" customHeight="1" x14ac:dyDescent="0.35">
      <c r="A188" s="4"/>
      <c r="B188" s="4"/>
      <c r="C188" s="40" t="s">
        <v>412</v>
      </c>
      <c r="D188" s="42"/>
      <c r="E188" s="42"/>
      <c r="F188" s="43"/>
      <c r="G188" s="44"/>
      <c r="H188" s="4"/>
      <c r="I188" s="43"/>
      <c r="J188" s="44"/>
      <c r="K188" s="4"/>
      <c r="L188" s="43"/>
      <c r="M188" s="44"/>
      <c r="N188" s="4"/>
      <c r="O188" s="43"/>
      <c r="P188" s="44"/>
    </row>
    <row r="189" spans="1:16" x14ac:dyDescent="0.35">
      <c r="A189" s="41" t="s">
        <v>86</v>
      </c>
      <c r="B189" s="41" t="s">
        <v>22</v>
      </c>
      <c r="C189" s="41" t="s">
        <v>413</v>
      </c>
      <c r="D189" s="45">
        <v>19.47</v>
      </c>
      <c r="E189" s="45"/>
      <c r="F189" s="43">
        <v>100</v>
      </c>
      <c r="G189" s="44">
        <f t="shared" si="37"/>
        <v>1947</v>
      </c>
      <c r="H189" s="4"/>
      <c r="I189" s="43">
        <v>38</v>
      </c>
      <c r="J189" s="44">
        <f t="shared" si="39"/>
        <v>739.8599999999999</v>
      </c>
      <c r="K189" s="4"/>
      <c r="L189" s="43">
        <f t="shared" si="36"/>
        <v>50</v>
      </c>
      <c r="M189" s="44">
        <f t="shared" si="40"/>
        <v>973.5</v>
      </c>
      <c r="N189" s="4"/>
      <c r="O189" s="43">
        <v>12</v>
      </c>
      <c r="P189" s="44">
        <f t="shared" si="42"/>
        <v>233.64</v>
      </c>
    </row>
    <row r="190" spans="1:16" ht="36.75" customHeight="1" x14ac:dyDescent="0.35">
      <c r="A190" s="4"/>
      <c r="B190" s="4"/>
      <c r="C190" s="40" t="s">
        <v>414</v>
      </c>
      <c r="D190" s="42"/>
      <c r="E190" s="42"/>
      <c r="F190" s="43"/>
      <c r="G190" s="44"/>
      <c r="H190" s="4"/>
      <c r="I190" s="43"/>
      <c r="J190" s="44"/>
      <c r="K190" s="4"/>
      <c r="L190" s="43"/>
      <c r="M190" s="44"/>
      <c r="N190" s="4"/>
      <c r="O190" s="43"/>
      <c r="P190" s="44"/>
    </row>
    <row r="191" spans="1:16" x14ac:dyDescent="0.35">
      <c r="A191" s="41" t="s">
        <v>87</v>
      </c>
      <c r="B191" s="41" t="s">
        <v>22</v>
      </c>
      <c r="C191" s="41" t="s">
        <v>415</v>
      </c>
      <c r="D191" s="45">
        <v>22.72</v>
      </c>
      <c r="E191" s="45"/>
      <c r="F191" s="43">
        <v>50</v>
      </c>
      <c r="G191" s="44">
        <f t="shared" si="37"/>
        <v>1136</v>
      </c>
      <c r="H191" s="4"/>
      <c r="I191" s="43">
        <v>19</v>
      </c>
      <c r="J191" s="44">
        <f t="shared" si="39"/>
        <v>431.67999999999995</v>
      </c>
      <c r="K191" s="4"/>
      <c r="L191" s="43">
        <f t="shared" si="36"/>
        <v>25</v>
      </c>
      <c r="M191" s="44">
        <f t="shared" si="40"/>
        <v>568</v>
      </c>
      <c r="N191" s="4"/>
      <c r="O191" s="43">
        <v>6</v>
      </c>
      <c r="P191" s="44">
        <f t="shared" si="42"/>
        <v>136.32</v>
      </c>
    </row>
    <row r="192" spans="1:16" ht="36.75" customHeight="1" x14ac:dyDescent="0.35">
      <c r="A192" s="4"/>
      <c r="B192" s="4"/>
      <c r="C192" s="40" t="s">
        <v>416</v>
      </c>
      <c r="D192" s="42"/>
      <c r="E192" s="42"/>
      <c r="F192" s="43"/>
      <c r="G192" s="44"/>
      <c r="H192" s="4"/>
      <c r="I192" s="43"/>
      <c r="J192" s="44"/>
      <c r="K192" s="4"/>
      <c r="L192" s="43"/>
      <c r="M192" s="44"/>
      <c r="N192" s="4"/>
      <c r="O192" s="43"/>
      <c r="P192" s="44"/>
    </row>
    <row r="193" spans="1:16" x14ac:dyDescent="0.35">
      <c r="A193" s="41" t="s">
        <v>88</v>
      </c>
      <c r="B193" s="41" t="s">
        <v>4</v>
      </c>
      <c r="C193" s="41" t="s">
        <v>417</v>
      </c>
      <c r="D193" s="45">
        <v>5.71</v>
      </c>
      <c r="E193" s="45"/>
      <c r="F193" s="43">
        <v>250</v>
      </c>
      <c r="G193" s="44">
        <f t="shared" si="37"/>
        <v>1427.5</v>
      </c>
      <c r="H193" s="4"/>
      <c r="I193" s="43">
        <f t="shared" si="38"/>
        <v>93.75</v>
      </c>
      <c r="J193" s="44">
        <f t="shared" si="39"/>
        <v>535.3125</v>
      </c>
      <c r="K193" s="4"/>
      <c r="L193" s="43">
        <f t="shared" si="36"/>
        <v>125</v>
      </c>
      <c r="M193" s="44">
        <f t="shared" si="40"/>
        <v>713.75</v>
      </c>
      <c r="N193" s="4"/>
      <c r="O193" s="43">
        <f t="shared" si="41"/>
        <v>31.25</v>
      </c>
      <c r="P193" s="44">
        <f t="shared" si="42"/>
        <v>178.4375</v>
      </c>
    </row>
    <row r="194" spans="1:16" ht="48.75" customHeight="1" x14ac:dyDescent="0.35">
      <c r="A194" s="4"/>
      <c r="B194" s="4"/>
      <c r="C194" s="40" t="s">
        <v>418</v>
      </c>
      <c r="D194" s="42"/>
      <c r="E194" s="42"/>
      <c r="F194" s="43"/>
      <c r="G194" s="44"/>
      <c r="H194" s="4"/>
      <c r="I194" s="43"/>
      <c r="J194" s="44"/>
      <c r="K194" s="4"/>
      <c r="L194" s="43"/>
      <c r="M194" s="44"/>
      <c r="N194" s="4"/>
      <c r="O194" s="43"/>
      <c r="P194" s="44"/>
    </row>
    <row r="195" spans="1:16" x14ac:dyDescent="0.35">
      <c r="A195" s="41" t="s">
        <v>89</v>
      </c>
      <c r="B195" s="41" t="s">
        <v>4</v>
      </c>
      <c r="C195" s="41" t="s">
        <v>419</v>
      </c>
      <c r="D195" s="45">
        <v>0.67</v>
      </c>
      <c r="E195" s="45"/>
      <c r="F195" s="43">
        <v>2250</v>
      </c>
      <c r="G195" s="44">
        <f t="shared" si="37"/>
        <v>1507.5</v>
      </c>
      <c r="H195" s="4"/>
      <c r="I195" s="43">
        <f t="shared" si="38"/>
        <v>843.75</v>
      </c>
      <c r="J195" s="44">
        <f t="shared" si="39"/>
        <v>565.3125</v>
      </c>
      <c r="K195" s="4"/>
      <c r="L195" s="43">
        <f t="shared" si="36"/>
        <v>1125</v>
      </c>
      <c r="M195" s="44">
        <f t="shared" si="40"/>
        <v>753.75</v>
      </c>
      <c r="N195" s="4"/>
      <c r="O195" s="43">
        <f t="shared" si="41"/>
        <v>281.25</v>
      </c>
      <c r="P195" s="44">
        <f t="shared" si="42"/>
        <v>188.4375</v>
      </c>
    </row>
    <row r="196" spans="1:16" ht="48.75" customHeight="1" x14ac:dyDescent="0.35">
      <c r="A196" s="4"/>
      <c r="B196" s="4"/>
      <c r="C196" s="40" t="s">
        <v>420</v>
      </c>
      <c r="D196" s="42"/>
      <c r="E196" s="42"/>
      <c r="F196" s="43"/>
      <c r="G196" s="44"/>
      <c r="H196" s="4"/>
      <c r="I196" s="43"/>
      <c r="J196" s="44"/>
      <c r="K196" s="4"/>
      <c r="L196" s="43"/>
      <c r="M196" s="44"/>
      <c r="N196" s="4"/>
      <c r="O196" s="43"/>
      <c r="P196" s="44"/>
    </row>
    <row r="197" spans="1:16" x14ac:dyDescent="0.35">
      <c r="A197" s="41" t="s">
        <v>90</v>
      </c>
      <c r="B197" s="41" t="s">
        <v>4</v>
      </c>
      <c r="C197" s="41" t="s">
        <v>421</v>
      </c>
      <c r="D197" s="45">
        <v>0.76</v>
      </c>
      <c r="E197" s="45"/>
      <c r="F197" s="43">
        <v>2250</v>
      </c>
      <c r="G197" s="44">
        <f t="shared" si="37"/>
        <v>1710</v>
      </c>
      <c r="H197" s="4"/>
      <c r="I197" s="43">
        <f t="shared" si="38"/>
        <v>843.75</v>
      </c>
      <c r="J197" s="44">
        <f t="shared" si="39"/>
        <v>641.25</v>
      </c>
      <c r="K197" s="4"/>
      <c r="L197" s="43">
        <f t="shared" si="36"/>
        <v>1125</v>
      </c>
      <c r="M197" s="44">
        <f t="shared" si="40"/>
        <v>855</v>
      </c>
      <c r="N197" s="4"/>
      <c r="O197" s="43">
        <f t="shared" si="41"/>
        <v>281.25</v>
      </c>
      <c r="P197" s="44">
        <f t="shared" si="42"/>
        <v>213.75</v>
      </c>
    </row>
    <row r="198" spans="1:16" ht="36.75" customHeight="1" x14ac:dyDescent="0.35">
      <c r="A198" s="4"/>
      <c r="B198" s="4"/>
      <c r="C198" s="40" t="s">
        <v>422</v>
      </c>
      <c r="D198" s="42"/>
      <c r="E198" s="42"/>
      <c r="F198" s="43"/>
      <c r="G198" s="44"/>
      <c r="H198" s="4"/>
      <c r="I198" s="43"/>
      <c r="J198" s="44"/>
      <c r="K198" s="4"/>
      <c r="L198" s="43"/>
      <c r="M198" s="44"/>
      <c r="N198" s="4"/>
      <c r="O198" s="43"/>
      <c r="P198" s="44"/>
    </row>
    <row r="199" spans="1:16" x14ac:dyDescent="0.35">
      <c r="A199" s="41" t="s">
        <v>91</v>
      </c>
      <c r="B199" s="41" t="s">
        <v>4</v>
      </c>
      <c r="C199" s="41" t="s">
        <v>423</v>
      </c>
      <c r="D199" s="45">
        <v>2.2999999999999998</v>
      </c>
      <c r="E199" s="45"/>
      <c r="F199" s="43">
        <v>100</v>
      </c>
      <c r="G199" s="44">
        <f t="shared" si="37"/>
        <v>229.99999999999997</v>
      </c>
      <c r="H199" s="4"/>
      <c r="I199" s="43">
        <f t="shared" si="38"/>
        <v>37.5</v>
      </c>
      <c r="J199" s="44">
        <f t="shared" si="39"/>
        <v>86.25</v>
      </c>
      <c r="K199" s="4"/>
      <c r="L199" s="43">
        <f t="shared" si="36"/>
        <v>50</v>
      </c>
      <c r="M199" s="44">
        <f t="shared" si="40"/>
        <v>114.99999999999999</v>
      </c>
      <c r="N199" s="4"/>
      <c r="O199" s="43">
        <f t="shared" si="41"/>
        <v>12.5</v>
      </c>
      <c r="P199" s="44">
        <f t="shared" si="42"/>
        <v>28.749999999999996</v>
      </c>
    </row>
    <row r="200" spans="1:16" ht="48.75" customHeight="1" x14ac:dyDescent="0.35">
      <c r="A200" s="4"/>
      <c r="B200" s="4"/>
      <c r="C200" s="40" t="s">
        <v>424</v>
      </c>
      <c r="D200" s="42"/>
      <c r="E200" s="42"/>
      <c r="F200" s="43"/>
      <c r="G200" s="44"/>
      <c r="H200" s="4"/>
      <c r="I200" s="43"/>
      <c r="J200" s="44"/>
      <c r="K200" s="4"/>
      <c r="L200" s="43"/>
      <c r="M200" s="44"/>
      <c r="N200" s="4"/>
      <c r="O200" s="43"/>
      <c r="P200" s="44"/>
    </row>
    <row r="201" spans="1:16" x14ac:dyDescent="0.35">
      <c r="A201" s="41" t="s">
        <v>92</v>
      </c>
      <c r="B201" s="41" t="s">
        <v>4</v>
      </c>
      <c r="C201" s="41" t="s">
        <v>425</v>
      </c>
      <c r="D201" s="45">
        <v>3.39</v>
      </c>
      <c r="E201" s="45"/>
      <c r="F201" s="43">
        <v>200</v>
      </c>
      <c r="G201" s="44">
        <f t="shared" si="37"/>
        <v>678</v>
      </c>
      <c r="H201" s="4"/>
      <c r="I201" s="43">
        <f t="shared" si="38"/>
        <v>75</v>
      </c>
      <c r="J201" s="44">
        <f t="shared" si="39"/>
        <v>254.25</v>
      </c>
      <c r="K201" s="4"/>
      <c r="L201" s="43">
        <f t="shared" si="36"/>
        <v>100</v>
      </c>
      <c r="M201" s="44">
        <f t="shared" si="40"/>
        <v>339</v>
      </c>
      <c r="N201" s="4"/>
      <c r="O201" s="43">
        <f t="shared" si="41"/>
        <v>25</v>
      </c>
      <c r="P201" s="44">
        <f t="shared" si="42"/>
        <v>84.75</v>
      </c>
    </row>
    <row r="202" spans="1:16" ht="48.75" customHeight="1" x14ac:dyDescent="0.35">
      <c r="A202" s="4"/>
      <c r="B202" s="4"/>
      <c r="C202" s="40" t="s">
        <v>426</v>
      </c>
      <c r="D202" s="42"/>
      <c r="E202" s="42"/>
      <c r="F202" s="43"/>
      <c r="G202" s="44"/>
      <c r="H202" s="4"/>
      <c r="I202" s="43"/>
      <c r="J202" s="44"/>
      <c r="K202" s="4"/>
      <c r="L202" s="43"/>
      <c r="M202" s="44"/>
      <c r="N202" s="4"/>
      <c r="O202" s="43"/>
      <c r="P202" s="44"/>
    </row>
    <row r="203" spans="1:16" x14ac:dyDescent="0.35">
      <c r="A203" s="41" t="s">
        <v>93</v>
      </c>
      <c r="B203" s="41" t="s">
        <v>7</v>
      </c>
      <c r="C203" s="41" t="s">
        <v>427</v>
      </c>
      <c r="D203" s="45">
        <v>10.96</v>
      </c>
      <c r="E203" s="45"/>
      <c r="F203" s="43">
        <v>200</v>
      </c>
      <c r="G203" s="44">
        <f t="shared" si="37"/>
        <v>2192</v>
      </c>
      <c r="H203" s="4"/>
      <c r="I203" s="43">
        <f t="shared" si="38"/>
        <v>75</v>
      </c>
      <c r="J203" s="44">
        <f t="shared" si="39"/>
        <v>822.00000000000011</v>
      </c>
      <c r="K203" s="4"/>
      <c r="L203" s="43">
        <f t="shared" si="36"/>
        <v>100</v>
      </c>
      <c r="M203" s="44">
        <f t="shared" si="40"/>
        <v>1096</v>
      </c>
      <c r="N203" s="4"/>
      <c r="O203" s="43">
        <f t="shared" si="41"/>
        <v>25</v>
      </c>
      <c r="P203" s="44">
        <f t="shared" si="42"/>
        <v>274</v>
      </c>
    </row>
    <row r="204" spans="1:16" ht="37.5" customHeight="1" x14ac:dyDescent="0.35">
      <c r="A204" s="4"/>
      <c r="B204" s="4"/>
      <c r="C204" s="40" t="s">
        <v>428</v>
      </c>
      <c r="D204" s="42"/>
      <c r="E204" s="42"/>
      <c r="F204" s="43"/>
      <c r="G204" s="44"/>
      <c r="H204" s="4"/>
      <c r="I204" s="43"/>
      <c r="J204" s="44"/>
      <c r="K204" s="4"/>
      <c r="L204" s="43"/>
      <c r="M204" s="44"/>
      <c r="N204" s="4"/>
      <c r="O204" s="43"/>
      <c r="P204" s="44"/>
    </row>
    <row r="205" spans="1:16" x14ac:dyDescent="0.35">
      <c r="A205" s="41" t="s">
        <v>94</v>
      </c>
      <c r="B205" s="41" t="s">
        <v>22</v>
      </c>
      <c r="C205" s="41" t="s">
        <v>429</v>
      </c>
      <c r="D205" s="45">
        <v>104.34</v>
      </c>
      <c r="E205" s="45"/>
      <c r="F205" s="43">
        <v>30</v>
      </c>
      <c r="G205" s="44">
        <f t="shared" si="37"/>
        <v>3130.2000000000003</v>
      </c>
      <c r="H205" s="4"/>
      <c r="I205" s="43">
        <v>11</v>
      </c>
      <c r="J205" s="44">
        <f t="shared" si="39"/>
        <v>1147.74</v>
      </c>
      <c r="K205" s="4"/>
      <c r="L205" s="43">
        <f t="shared" si="36"/>
        <v>15</v>
      </c>
      <c r="M205" s="44">
        <f t="shared" si="40"/>
        <v>1565.1000000000001</v>
      </c>
      <c r="N205" s="4"/>
      <c r="O205" s="43">
        <v>4</v>
      </c>
      <c r="P205" s="44">
        <f t="shared" si="42"/>
        <v>417.36</v>
      </c>
    </row>
    <row r="206" spans="1:16" ht="24.75" customHeight="1" x14ac:dyDescent="0.35">
      <c r="A206" s="4"/>
      <c r="B206" s="4"/>
      <c r="C206" s="40" t="s">
        <v>430</v>
      </c>
      <c r="D206" s="42"/>
      <c r="E206" s="42"/>
      <c r="F206" s="43"/>
      <c r="G206" s="44"/>
      <c r="H206" s="4"/>
      <c r="I206" s="43"/>
      <c r="J206" s="44"/>
      <c r="K206" s="4"/>
      <c r="L206" s="43"/>
      <c r="M206" s="44"/>
      <c r="N206" s="4"/>
      <c r="O206" s="43"/>
      <c r="P206" s="44"/>
    </row>
    <row r="207" spans="1:16" x14ac:dyDescent="0.35">
      <c r="A207" s="41" t="s">
        <v>95</v>
      </c>
      <c r="B207" s="41" t="s">
        <v>22</v>
      </c>
      <c r="C207" s="41" t="s">
        <v>431</v>
      </c>
      <c r="D207" s="45">
        <v>207.81</v>
      </c>
      <c r="E207" s="45"/>
      <c r="F207" s="43">
        <v>10</v>
      </c>
      <c r="G207" s="44">
        <f t="shared" si="37"/>
        <v>2078.1</v>
      </c>
      <c r="H207" s="4"/>
      <c r="I207" s="43">
        <v>4</v>
      </c>
      <c r="J207" s="44">
        <f t="shared" si="39"/>
        <v>831.24</v>
      </c>
      <c r="K207" s="4"/>
      <c r="L207" s="43">
        <f t="shared" si="36"/>
        <v>5</v>
      </c>
      <c r="M207" s="44">
        <f t="shared" si="40"/>
        <v>1039.05</v>
      </c>
      <c r="N207" s="4"/>
      <c r="O207" s="43">
        <v>1</v>
      </c>
      <c r="P207" s="44">
        <f t="shared" si="42"/>
        <v>207.81</v>
      </c>
    </row>
    <row r="208" spans="1:16" ht="24.75" customHeight="1" x14ac:dyDescent="0.35">
      <c r="A208" s="4"/>
      <c r="B208" s="4"/>
      <c r="C208" s="40" t="s">
        <v>432</v>
      </c>
      <c r="D208" s="42"/>
      <c r="E208" s="42"/>
      <c r="F208" s="43"/>
      <c r="G208" s="44"/>
      <c r="H208" s="4"/>
      <c r="I208" s="43"/>
      <c r="J208" s="44"/>
      <c r="K208" s="4"/>
      <c r="L208" s="43"/>
      <c r="M208" s="44"/>
      <c r="N208" s="4"/>
      <c r="O208" s="43"/>
      <c r="P208" s="44"/>
    </row>
    <row r="209" spans="1:16" x14ac:dyDescent="0.35">
      <c r="A209" s="41" t="s">
        <v>96</v>
      </c>
      <c r="B209" s="41" t="s">
        <v>22</v>
      </c>
      <c r="C209" s="41" t="s">
        <v>433</v>
      </c>
      <c r="D209" s="45">
        <v>112.11</v>
      </c>
      <c r="E209" s="45"/>
      <c r="F209" s="43">
        <v>30</v>
      </c>
      <c r="G209" s="44">
        <f t="shared" si="37"/>
        <v>3363.3</v>
      </c>
      <c r="H209" s="4"/>
      <c r="I209" s="43">
        <v>11</v>
      </c>
      <c r="J209" s="44">
        <f t="shared" si="39"/>
        <v>1233.21</v>
      </c>
      <c r="K209" s="4"/>
      <c r="L209" s="43">
        <f t="shared" si="36"/>
        <v>15</v>
      </c>
      <c r="M209" s="44">
        <f t="shared" si="40"/>
        <v>1681.65</v>
      </c>
      <c r="N209" s="4"/>
      <c r="O209" s="43">
        <v>4</v>
      </c>
      <c r="P209" s="44">
        <f t="shared" si="42"/>
        <v>448.44</v>
      </c>
    </row>
    <row r="210" spans="1:16" ht="24.75" customHeight="1" x14ac:dyDescent="0.35">
      <c r="A210" s="4"/>
      <c r="B210" s="4"/>
      <c r="C210" s="40" t="s">
        <v>434</v>
      </c>
      <c r="D210" s="42"/>
      <c r="E210" s="42"/>
      <c r="F210" s="43"/>
      <c r="G210" s="44"/>
      <c r="H210" s="4"/>
      <c r="I210" s="43"/>
      <c r="J210" s="44"/>
      <c r="K210" s="4"/>
      <c r="L210" s="43"/>
      <c r="M210" s="44"/>
      <c r="N210" s="4"/>
      <c r="O210" s="43"/>
      <c r="P210" s="44"/>
    </row>
    <row r="211" spans="1:16" x14ac:dyDescent="0.35">
      <c r="A211" s="41" t="s">
        <v>97</v>
      </c>
      <c r="B211" s="41" t="s">
        <v>22</v>
      </c>
      <c r="C211" s="41" t="s">
        <v>435</v>
      </c>
      <c r="D211" s="45">
        <v>251.41</v>
      </c>
      <c r="E211" s="45"/>
      <c r="F211" s="43">
        <v>10</v>
      </c>
      <c r="G211" s="44">
        <f t="shared" si="37"/>
        <v>2514.1</v>
      </c>
      <c r="H211" s="4"/>
      <c r="I211" s="43">
        <v>4</v>
      </c>
      <c r="J211" s="44">
        <f t="shared" si="39"/>
        <v>1005.64</v>
      </c>
      <c r="K211" s="4"/>
      <c r="L211" s="43">
        <f t="shared" si="36"/>
        <v>5</v>
      </c>
      <c r="M211" s="44">
        <f t="shared" si="40"/>
        <v>1257.05</v>
      </c>
      <c r="N211" s="4"/>
      <c r="O211" s="43">
        <v>1</v>
      </c>
      <c r="P211" s="44">
        <f t="shared" si="42"/>
        <v>251.41</v>
      </c>
    </row>
    <row r="212" spans="1:16" ht="24.75" customHeight="1" x14ac:dyDescent="0.35">
      <c r="A212" s="4"/>
      <c r="B212" s="4"/>
      <c r="C212" s="40" t="s">
        <v>436</v>
      </c>
      <c r="D212" s="42"/>
      <c r="E212" s="42"/>
      <c r="F212" s="43"/>
      <c r="G212" s="44"/>
      <c r="H212" s="4"/>
      <c r="I212" s="43"/>
      <c r="J212" s="44"/>
      <c r="K212" s="4"/>
      <c r="L212" s="43"/>
      <c r="M212" s="44"/>
      <c r="N212" s="4"/>
      <c r="O212" s="43"/>
      <c r="P212" s="44"/>
    </row>
    <row r="213" spans="1:16" x14ac:dyDescent="0.35">
      <c r="A213" s="41" t="s">
        <v>98</v>
      </c>
      <c r="B213" s="41" t="s">
        <v>22</v>
      </c>
      <c r="C213" s="41" t="s">
        <v>99</v>
      </c>
      <c r="D213" s="45">
        <v>85.02</v>
      </c>
      <c r="E213" s="45"/>
      <c r="F213" s="43">
        <v>30</v>
      </c>
      <c r="G213" s="44">
        <f t="shared" si="37"/>
        <v>2550.6</v>
      </c>
      <c r="H213" s="4"/>
      <c r="I213" s="43">
        <v>11</v>
      </c>
      <c r="J213" s="44">
        <f t="shared" si="39"/>
        <v>935.21999999999991</v>
      </c>
      <c r="K213" s="4"/>
      <c r="L213" s="43">
        <f t="shared" si="36"/>
        <v>15</v>
      </c>
      <c r="M213" s="44">
        <f t="shared" si="40"/>
        <v>1275.3</v>
      </c>
      <c r="N213" s="4"/>
      <c r="O213" s="43">
        <v>4</v>
      </c>
      <c r="P213" s="44">
        <f t="shared" si="42"/>
        <v>340.08</v>
      </c>
    </row>
    <row r="214" spans="1:16" ht="24.75" customHeight="1" x14ac:dyDescent="0.35">
      <c r="A214" s="4"/>
      <c r="B214" s="4"/>
      <c r="C214" s="40" t="s">
        <v>221</v>
      </c>
      <c r="D214" s="42"/>
      <c r="E214" s="42"/>
      <c r="F214" s="43"/>
      <c r="G214" s="44"/>
      <c r="H214" s="4"/>
      <c r="I214" s="43"/>
      <c r="J214" s="44"/>
      <c r="K214" s="4"/>
      <c r="L214" s="43"/>
      <c r="M214" s="44"/>
      <c r="N214" s="4"/>
      <c r="O214" s="43"/>
      <c r="P214" s="44"/>
    </row>
    <row r="215" spans="1:16" x14ac:dyDescent="0.35">
      <c r="A215" s="41" t="s">
        <v>100</v>
      </c>
      <c r="B215" s="41" t="s">
        <v>22</v>
      </c>
      <c r="C215" s="41" t="s">
        <v>437</v>
      </c>
      <c r="D215" s="45">
        <v>281.39</v>
      </c>
      <c r="E215" s="45"/>
      <c r="F215" s="43">
        <v>10</v>
      </c>
      <c r="G215" s="44">
        <f t="shared" si="37"/>
        <v>2813.8999999999996</v>
      </c>
      <c r="H215" s="4"/>
      <c r="I215" s="43">
        <v>4</v>
      </c>
      <c r="J215" s="44">
        <f t="shared" si="39"/>
        <v>1125.56</v>
      </c>
      <c r="K215" s="4"/>
      <c r="L215" s="43">
        <f t="shared" si="36"/>
        <v>5</v>
      </c>
      <c r="M215" s="44">
        <f t="shared" si="40"/>
        <v>1406.9499999999998</v>
      </c>
      <c r="N215" s="4"/>
      <c r="O215" s="43">
        <v>1</v>
      </c>
      <c r="P215" s="44">
        <f t="shared" si="42"/>
        <v>281.39</v>
      </c>
    </row>
    <row r="216" spans="1:16" ht="24.75" customHeight="1" x14ac:dyDescent="0.35">
      <c r="A216" s="4"/>
      <c r="B216" s="4"/>
      <c r="C216" s="40" t="s">
        <v>438</v>
      </c>
      <c r="D216" s="42"/>
      <c r="E216" s="42"/>
      <c r="F216" s="43"/>
      <c r="G216" s="44"/>
      <c r="H216" s="4"/>
      <c r="I216" s="43"/>
      <c r="J216" s="44"/>
      <c r="K216" s="4"/>
      <c r="L216" s="43"/>
      <c r="M216" s="44"/>
      <c r="N216" s="4"/>
      <c r="O216" s="43"/>
      <c r="P216" s="44"/>
    </row>
    <row r="217" spans="1:16" x14ac:dyDescent="0.35">
      <c r="A217" s="41" t="s">
        <v>101</v>
      </c>
      <c r="B217" s="41" t="s">
        <v>22</v>
      </c>
      <c r="C217" s="41" t="s">
        <v>439</v>
      </c>
      <c r="D217" s="45">
        <v>103.1</v>
      </c>
      <c r="E217" s="45"/>
      <c r="F217" s="43">
        <v>15</v>
      </c>
      <c r="G217" s="44">
        <f t="shared" si="37"/>
        <v>1546.5</v>
      </c>
      <c r="H217" s="4"/>
      <c r="I217" s="43">
        <v>5</v>
      </c>
      <c r="J217" s="44">
        <f t="shared" si="39"/>
        <v>515.5</v>
      </c>
      <c r="K217" s="4"/>
      <c r="L217" s="43">
        <v>8</v>
      </c>
      <c r="M217" s="44">
        <f t="shared" si="40"/>
        <v>824.8</v>
      </c>
      <c r="N217" s="4"/>
      <c r="O217" s="43">
        <v>2</v>
      </c>
      <c r="P217" s="44">
        <f t="shared" si="42"/>
        <v>206.2</v>
      </c>
    </row>
    <row r="218" spans="1:16" ht="24.75" customHeight="1" x14ac:dyDescent="0.35">
      <c r="A218" s="4"/>
      <c r="B218" s="4"/>
      <c r="C218" s="40" t="s">
        <v>440</v>
      </c>
      <c r="D218" s="42"/>
      <c r="E218" s="42"/>
      <c r="F218" s="43"/>
      <c r="G218" s="44"/>
      <c r="H218" s="4"/>
      <c r="I218" s="43"/>
      <c r="J218" s="44"/>
      <c r="K218" s="4"/>
      <c r="L218" s="43"/>
      <c r="M218" s="44"/>
      <c r="N218" s="4"/>
      <c r="O218" s="43"/>
      <c r="P218" s="44"/>
    </row>
    <row r="219" spans="1:16" x14ac:dyDescent="0.35">
      <c r="A219" s="41" t="s">
        <v>102</v>
      </c>
      <c r="B219" s="41" t="s">
        <v>22</v>
      </c>
      <c r="C219" s="41" t="s">
        <v>441</v>
      </c>
      <c r="D219" s="45">
        <v>107.27</v>
      </c>
      <c r="E219" s="45"/>
      <c r="F219" s="43">
        <v>15</v>
      </c>
      <c r="G219" s="44">
        <f t="shared" si="37"/>
        <v>1609.05</v>
      </c>
      <c r="H219" s="4"/>
      <c r="I219" s="43">
        <v>5</v>
      </c>
      <c r="J219" s="44">
        <f t="shared" si="39"/>
        <v>536.35</v>
      </c>
      <c r="K219" s="4"/>
      <c r="L219" s="43">
        <v>8</v>
      </c>
      <c r="M219" s="44">
        <f t="shared" si="40"/>
        <v>858.16</v>
      </c>
      <c r="N219" s="4"/>
      <c r="O219" s="43">
        <v>2</v>
      </c>
      <c r="P219" s="44">
        <f t="shared" si="42"/>
        <v>214.54</v>
      </c>
    </row>
    <row r="220" spans="1:16" ht="24.75" customHeight="1" x14ac:dyDescent="0.35">
      <c r="A220" s="4"/>
      <c r="B220" s="4"/>
      <c r="C220" s="40" t="s">
        <v>442</v>
      </c>
      <c r="D220" s="42"/>
      <c r="E220" s="42"/>
      <c r="F220" s="43"/>
      <c r="G220" s="44"/>
      <c r="H220" s="4"/>
      <c r="I220" s="43"/>
      <c r="J220" s="44"/>
      <c r="K220" s="4"/>
      <c r="L220" s="43"/>
      <c r="M220" s="44"/>
      <c r="N220" s="4"/>
      <c r="O220" s="43"/>
      <c r="P220" s="44"/>
    </row>
    <row r="221" spans="1:16" x14ac:dyDescent="0.35">
      <c r="A221" s="41" t="s">
        <v>103</v>
      </c>
      <c r="B221" s="41" t="s">
        <v>22</v>
      </c>
      <c r="C221" s="41" t="s">
        <v>443</v>
      </c>
      <c r="D221" s="45">
        <v>248.59</v>
      </c>
      <c r="E221" s="45"/>
      <c r="F221" s="43">
        <v>15</v>
      </c>
      <c r="G221" s="44">
        <f t="shared" si="37"/>
        <v>3728.85</v>
      </c>
      <c r="H221" s="4"/>
      <c r="I221" s="43">
        <v>5</v>
      </c>
      <c r="J221" s="44">
        <f t="shared" si="39"/>
        <v>1242.95</v>
      </c>
      <c r="K221" s="4"/>
      <c r="L221" s="43">
        <v>8</v>
      </c>
      <c r="M221" s="44">
        <f t="shared" si="40"/>
        <v>1988.72</v>
      </c>
      <c r="N221" s="4"/>
      <c r="O221" s="43">
        <v>2</v>
      </c>
      <c r="P221" s="44">
        <f t="shared" si="42"/>
        <v>497.18</v>
      </c>
    </row>
    <row r="222" spans="1:16" ht="24.75" customHeight="1" x14ac:dyDescent="0.35">
      <c r="A222" s="4"/>
      <c r="B222" s="4"/>
      <c r="C222" s="40" t="s">
        <v>444</v>
      </c>
      <c r="D222" s="42"/>
      <c r="E222" s="42"/>
      <c r="F222" s="43"/>
      <c r="G222" s="44"/>
      <c r="H222" s="4"/>
      <c r="I222" s="43"/>
      <c r="J222" s="44"/>
      <c r="K222" s="4"/>
      <c r="L222" s="43"/>
      <c r="M222" s="44"/>
      <c r="N222" s="4"/>
      <c r="O222" s="43"/>
      <c r="P222" s="44"/>
    </row>
    <row r="223" spans="1:16" x14ac:dyDescent="0.35">
      <c r="A223" s="41" t="s">
        <v>104</v>
      </c>
      <c r="B223" s="41" t="s">
        <v>22</v>
      </c>
      <c r="C223" s="41" t="s">
        <v>445</v>
      </c>
      <c r="D223" s="45">
        <v>90.26</v>
      </c>
      <c r="E223" s="45"/>
      <c r="F223" s="43">
        <v>20</v>
      </c>
      <c r="G223" s="44">
        <f t="shared" si="37"/>
        <v>1805.2</v>
      </c>
      <c r="H223" s="4"/>
      <c r="I223" s="43">
        <v>8</v>
      </c>
      <c r="J223" s="44">
        <f t="shared" si="39"/>
        <v>722.08</v>
      </c>
      <c r="K223" s="4"/>
      <c r="L223" s="43">
        <f t="shared" si="36"/>
        <v>10</v>
      </c>
      <c r="M223" s="44">
        <f t="shared" si="40"/>
        <v>902.6</v>
      </c>
      <c r="N223" s="4"/>
      <c r="O223" s="43">
        <v>2</v>
      </c>
      <c r="P223" s="44">
        <f t="shared" si="42"/>
        <v>180.52</v>
      </c>
    </row>
    <row r="224" spans="1:16" ht="24" x14ac:dyDescent="0.35">
      <c r="A224" s="4"/>
      <c r="B224" s="4"/>
      <c r="C224" s="40" t="s">
        <v>446</v>
      </c>
      <c r="D224" s="42"/>
      <c r="E224" s="42"/>
      <c r="F224" s="43"/>
      <c r="G224" s="44"/>
      <c r="H224" s="4"/>
      <c r="I224" s="43"/>
      <c r="J224" s="44"/>
      <c r="K224" s="4"/>
      <c r="L224" s="43"/>
      <c r="M224" s="44"/>
      <c r="N224" s="4"/>
      <c r="O224" s="43"/>
      <c r="P224" s="44"/>
    </row>
    <row r="225" spans="1:16" x14ac:dyDescent="0.35">
      <c r="A225" s="41" t="s">
        <v>105</v>
      </c>
      <c r="B225" s="41" t="s">
        <v>7</v>
      </c>
      <c r="C225" s="41" t="s">
        <v>447</v>
      </c>
      <c r="D225" s="45">
        <v>378.5</v>
      </c>
      <c r="E225" s="45"/>
      <c r="F225" s="43">
        <v>25</v>
      </c>
      <c r="G225" s="44">
        <f t="shared" si="37"/>
        <v>9462.5</v>
      </c>
      <c r="H225" s="4"/>
      <c r="I225" s="43">
        <f t="shared" si="38"/>
        <v>9.375</v>
      </c>
      <c r="J225" s="44">
        <f t="shared" si="39"/>
        <v>3548.4375</v>
      </c>
      <c r="K225" s="4"/>
      <c r="L225" s="43">
        <f t="shared" si="36"/>
        <v>12.5</v>
      </c>
      <c r="M225" s="44">
        <f t="shared" si="40"/>
        <v>4731.25</v>
      </c>
      <c r="N225" s="4"/>
      <c r="O225" s="43">
        <f t="shared" si="41"/>
        <v>3.125</v>
      </c>
      <c r="P225" s="44">
        <f t="shared" si="42"/>
        <v>1182.8125</v>
      </c>
    </row>
    <row r="226" spans="1:16" ht="24.75" customHeight="1" x14ac:dyDescent="0.35">
      <c r="A226" s="4"/>
      <c r="B226" s="4"/>
      <c r="C226" s="40" t="s">
        <v>448</v>
      </c>
      <c r="D226" s="42"/>
      <c r="E226" s="42"/>
      <c r="F226" s="43"/>
      <c r="G226" s="44"/>
      <c r="H226" s="4"/>
      <c r="I226" s="43"/>
      <c r="J226" s="44"/>
      <c r="K226" s="4"/>
      <c r="L226" s="43"/>
      <c r="M226" s="44"/>
      <c r="N226" s="4"/>
      <c r="O226" s="43"/>
      <c r="P226" s="44"/>
    </row>
    <row r="227" spans="1:16" x14ac:dyDescent="0.35">
      <c r="A227" s="41" t="s">
        <v>106</v>
      </c>
      <c r="B227" s="41" t="s">
        <v>4</v>
      </c>
      <c r="C227" s="41" t="s">
        <v>449</v>
      </c>
      <c r="D227" s="45">
        <v>17.87</v>
      </c>
      <c r="E227" s="45"/>
      <c r="F227" s="43">
        <v>332</v>
      </c>
      <c r="G227" s="44">
        <f t="shared" si="37"/>
        <v>5932.84</v>
      </c>
      <c r="H227" s="4"/>
      <c r="I227" s="43">
        <f t="shared" si="38"/>
        <v>124.5</v>
      </c>
      <c r="J227" s="44">
        <f t="shared" si="39"/>
        <v>2224.8150000000001</v>
      </c>
      <c r="K227" s="4"/>
      <c r="L227" s="43">
        <f t="shared" si="36"/>
        <v>166</v>
      </c>
      <c r="M227" s="44">
        <f t="shared" si="40"/>
        <v>2966.42</v>
      </c>
      <c r="N227" s="4"/>
      <c r="O227" s="43">
        <f t="shared" si="41"/>
        <v>41.5</v>
      </c>
      <c r="P227" s="44">
        <f t="shared" si="42"/>
        <v>741.60500000000002</v>
      </c>
    </row>
    <row r="228" spans="1:16" ht="24.75" customHeight="1" x14ac:dyDescent="0.35">
      <c r="A228" s="4"/>
      <c r="B228" s="4"/>
      <c r="C228" s="40" t="s">
        <v>450</v>
      </c>
      <c r="D228" s="42"/>
      <c r="E228" s="42"/>
      <c r="F228" s="43"/>
      <c r="G228" s="44"/>
      <c r="H228" s="4"/>
      <c r="I228" s="43"/>
      <c r="J228" s="44"/>
      <c r="K228" s="4"/>
      <c r="L228" s="43"/>
      <c r="M228" s="44"/>
      <c r="N228" s="4"/>
      <c r="O228" s="43"/>
      <c r="P228" s="44"/>
    </row>
    <row r="229" spans="1:16" x14ac:dyDescent="0.35">
      <c r="A229" s="41" t="s">
        <v>107</v>
      </c>
      <c r="B229" s="41" t="s">
        <v>4</v>
      </c>
      <c r="C229" s="41" t="s">
        <v>451</v>
      </c>
      <c r="D229" s="45">
        <v>29.1</v>
      </c>
      <c r="E229" s="45"/>
      <c r="F229" s="43">
        <v>266</v>
      </c>
      <c r="G229" s="44">
        <f t="shared" si="37"/>
        <v>7740.6</v>
      </c>
      <c r="H229" s="4"/>
      <c r="I229" s="43">
        <f t="shared" si="38"/>
        <v>99.75</v>
      </c>
      <c r="J229" s="44">
        <f t="shared" si="39"/>
        <v>2902.7250000000004</v>
      </c>
      <c r="K229" s="4"/>
      <c r="L229" s="43">
        <f t="shared" si="36"/>
        <v>133</v>
      </c>
      <c r="M229" s="44">
        <f t="shared" si="40"/>
        <v>3870.3</v>
      </c>
      <c r="N229" s="4"/>
      <c r="O229" s="43">
        <f t="shared" si="41"/>
        <v>33.25</v>
      </c>
      <c r="P229" s="44">
        <f t="shared" si="42"/>
        <v>967.57500000000005</v>
      </c>
    </row>
    <row r="230" spans="1:16" ht="24.75" customHeight="1" x14ac:dyDescent="0.35">
      <c r="A230" s="4"/>
      <c r="B230" s="4"/>
      <c r="C230" s="40" t="s">
        <v>452</v>
      </c>
      <c r="D230" s="42"/>
      <c r="E230" s="42"/>
      <c r="F230" s="43"/>
      <c r="G230" s="44"/>
      <c r="H230" s="4"/>
      <c r="I230" s="43"/>
      <c r="J230" s="44"/>
      <c r="K230" s="4"/>
      <c r="L230" s="43"/>
      <c r="M230" s="44"/>
      <c r="N230" s="4"/>
      <c r="O230" s="43"/>
      <c r="P230" s="44"/>
    </row>
    <row r="231" spans="1:16" x14ac:dyDescent="0.35">
      <c r="A231" s="41" t="s">
        <v>108</v>
      </c>
      <c r="B231" s="41" t="s">
        <v>4</v>
      </c>
      <c r="C231" s="41" t="s">
        <v>453</v>
      </c>
      <c r="D231" s="45">
        <v>30.16</v>
      </c>
      <c r="E231" s="45"/>
      <c r="F231" s="43">
        <v>20</v>
      </c>
      <c r="G231" s="44">
        <f t="shared" si="37"/>
        <v>603.20000000000005</v>
      </c>
      <c r="H231" s="4"/>
      <c r="I231" s="43">
        <f t="shared" si="38"/>
        <v>7.5</v>
      </c>
      <c r="J231" s="44">
        <f t="shared" si="39"/>
        <v>226.2</v>
      </c>
      <c r="K231" s="4"/>
      <c r="L231" s="43">
        <f t="shared" si="36"/>
        <v>10</v>
      </c>
      <c r="M231" s="44">
        <f t="shared" si="40"/>
        <v>301.60000000000002</v>
      </c>
      <c r="N231" s="4"/>
      <c r="O231" s="43">
        <f t="shared" si="41"/>
        <v>2.5</v>
      </c>
      <c r="P231" s="44">
        <f t="shared" si="42"/>
        <v>75.400000000000006</v>
      </c>
    </row>
    <row r="232" spans="1:16" ht="24.75" customHeight="1" x14ac:dyDescent="0.35">
      <c r="A232" s="4"/>
      <c r="B232" s="4"/>
      <c r="C232" s="40" t="s">
        <v>454</v>
      </c>
      <c r="D232" s="42"/>
      <c r="E232" s="42"/>
      <c r="F232" s="43"/>
      <c r="G232" s="44"/>
      <c r="H232" s="4"/>
      <c r="I232" s="43"/>
      <c r="J232" s="44"/>
      <c r="K232" s="4"/>
      <c r="L232" s="43"/>
      <c r="M232" s="44"/>
      <c r="N232" s="4"/>
      <c r="O232" s="43"/>
      <c r="P232" s="44"/>
    </row>
    <row r="233" spans="1:16" x14ac:dyDescent="0.35">
      <c r="A233" s="41" t="s">
        <v>109</v>
      </c>
      <c r="B233" s="41" t="s">
        <v>4</v>
      </c>
      <c r="C233" s="41" t="s">
        <v>455</v>
      </c>
      <c r="D233" s="45">
        <v>36.950000000000003</v>
      </c>
      <c r="E233" s="45"/>
      <c r="F233" s="43">
        <v>20</v>
      </c>
      <c r="G233" s="44">
        <f t="shared" si="37"/>
        <v>739</v>
      </c>
      <c r="H233" s="4"/>
      <c r="I233" s="43">
        <f t="shared" si="38"/>
        <v>7.5</v>
      </c>
      <c r="J233" s="44">
        <f t="shared" si="39"/>
        <v>277.125</v>
      </c>
      <c r="K233" s="4"/>
      <c r="L233" s="43">
        <f t="shared" si="36"/>
        <v>10</v>
      </c>
      <c r="M233" s="44">
        <f t="shared" si="40"/>
        <v>369.5</v>
      </c>
      <c r="N233" s="4"/>
      <c r="O233" s="43">
        <f t="shared" si="41"/>
        <v>2.5</v>
      </c>
      <c r="P233" s="44">
        <f t="shared" si="42"/>
        <v>92.375</v>
      </c>
    </row>
    <row r="234" spans="1:16" ht="24.75" customHeight="1" x14ac:dyDescent="0.35">
      <c r="A234" s="4"/>
      <c r="B234" s="4"/>
      <c r="C234" s="40" t="s">
        <v>456</v>
      </c>
      <c r="D234" s="42"/>
      <c r="E234" s="42"/>
      <c r="F234" s="43"/>
      <c r="G234" s="44"/>
      <c r="H234" s="4"/>
      <c r="I234" s="43"/>
      <c r="J234" s="44"/>
      <c r="K234" s="4"/>
      <c r="L234" s="43"/>
      <c r="M234" s="44"/>
      <c r="N234" s="4"/>
      <c r="O234" s="43"/>
      <c r="P234" s="44"/>
    </row>
    <row r="235" spans="1:16" x14ac:dyDescent="0.35">
      <c r="A235" s="41" t="s">
        <v>110</v>
      </c>
      <c r="B235" s="41" t="s">
        <v>4</v>
      </c>
      <c r="C235" s="41" t="s">
        <v>457</v>
      </c>
      <c r="D235" s="45">
        <v>46.76</v>
      </c>
      <c r="E235" s="45"/>
      <c r="F235" s="43">
        <v>20</v>
      </c>
      <c r="G235" s="44">
        <f t="shared" si="37"/>
        <v>935.19999999999993</v>
      </c>
      <c r="H235" s="4"/>
      <c r="I235" s="43">
        <f t="shared" si="38"/>
        <v>7.5</v>
      </c>
      <c r="J235" s="44">
        <f t="shared" si="39"/>
        <v>350.7</v>
      </c>
      <c r="K235" s="4"/>
      <c r="L235" s="43">
        <f t="shared" si="36"/>
        <v>10</v>
      </c>
      <c r="M235" s="44">
        <f t="shared" si="40"/>
        <v>467.59999999999997</v>
      </c>
      <c r="N235" s="4"/>
      <c r="O235" s="43">
        <f t="shared" si="41"/>
        <v>2.5</v>
      </c>
      <c r="P235" s="44">
        <f t="shared" si="42"/>
        <v>116.89999999999999</v>
      </c>
    </row>
    <row r="236" spans="1:16" ht="24.75" customHeight="1" x14ac:dyDescent="0.35">
      <c r="A236" s="4"/>
      <c r="B236" s="4"/>
      <c r="C236" s="40" t="s">
        <v>458</v>
      </c>
      <c r="D236" s="42"/>
      <c r="E236" s="42"/>
      <c r="F236" s="43"/>
      <c r="G236" s="44"/>
      <c r="H236" s="4"/>
      <c r="I236" s="43"/>
      <c r="J236" s="44"/>
      <c r="K236" s="4"/>
      <c r="L236" s="43"/>
      <c r="M236" s="44"/>
      <c r="N236" s="4"/>
      <c r="O236" s="43"/>
      <c r="P236" s="44"/>
    </row>
    <row r="237" spans="1:16" x14ac:dyDescent="0.35">
      <c r="A237" s="41" t="s">
        <v>111</v>
      </c>
      <c r="B237" s="41" t="s">
        <v>4</v>
      </c>
      <c r="C237" s="41" t="s">
        <v>459</v>
      </c>
      <c r="D237" s="45">
        <v>130.22</v>
      </c>
      <c r="E237" s="45"/>
      <c r="F237" s="43">
        <v>10</v>
      </c>
      <c r="G237" s="44">
        <f t="shared" si="37"/>
        <v>1302.2</v>
      </c>
      <c r="H237" s="4"/>
      <c r="I237" s="43">
        <f t="shared" si="38"/>
        <v>3.75</v>
      </c>
      <c r="J237" s="44">
        <f t="shared" si="39"/>
        <v>488.32499999999999</v>
      </c>
      <c r="K237" s="4"/>
      <c r="L237" s="43">
        <f t="shared" si="36"/>
        <v>5</v>
      </c>
      <c r="M237" s="44">
        <f t="shared" si="40"/>
        <v>651.1</v>
      </c>
      <c r="N237" s="4"/>
      <c r="O237" s="43">
        <f t="shared" si="41"/>
        <v>1.25</v>
      </c>
      <c r="P237" s="44">
        <f t="shared" si="42"/>
        <v>162.77500000000001</v>
      </c>
    </row>
    <row r="238" spans="1:16" ht="24.75" customHeight="1" x14ac:dyDescent="0.35">
      <c r="A238" s="4"/>
      <c r="B238" s="4"/>
      <c r="C238" s="40" t="s">
        <v>460</v>
      </c>
      <c r="D238" s="42"/>
      <c r="E238" s="42"/>
      <c r="F238" s="43"/>
      <c r="G238" s="44"/>
      <c r="H238" s="4"/>
      <c r="I238" s="43"/>
      <c r="J238" s="44"/>
      <c r="K238" s="4"/>
      <c r="L238" s="43"/>
      <c r="M238" s="44"/>
      <c r="N238" s="4"/>
      <c r="O238" s="43"/>
      <c r="P238" s="44"/>
    </row>
    <row r="239" spans="1:16" x14ac:dyDescent="0.35">
      <c r="A239" s="41" t="s">
        <v>112</v>
      </c>
      <c r="B239" s="41" t="s">
        <v>4</v>
      </c>
      <c r="C239" s="41" t="s">
        <v>461</v>
      </c>
      <c r="D239" s="45">
        <v>232.68</v>
      </c>
      <c r="E239" s="45"/>
      <c r="F239" s="43">
        <v>5</v>
      </c>
      <c r="G239" s="44">
        <f t="shared" si="37"/>
        <v>1163.4000000000001</v>
      </c>
      <c r="H239" s="4"/>
      <c r="I239" s="43">
        <f t="shared" si="38"/>
        <v>1.875</v>
      </c>
      <c r="J239" s="44">
        <f t="shared" si="39"/>
        <v>436.27500000000003</v>
      </c>
      <c r="K239" s="4"/>
      <c r="L239" s="43">
        <f t="shared" si="36"/>
        <v>2.5</v>
      </c>
      <c r="M239" s="44">
        <f t="shared" si="40"/>
        <v>581.70000000000005</v>
      </c>
      <c r="N239" s="4"/>
      <c r="O239" s="43">
        <f t="shared" si="41"/>
        <v>0.625</v>
      </c>
      <c r="P239" s="44">
        <f t="shared" si="42"/>
        <v>145.42500000000001</v>
      </c>
    </row>
    <row r="240" spans="1:16" ht="24.75" customHeight="1" x14ac:dyDescent="0.35">
      <c r="A240" s="4"/>
      <c r="B240" s="4"/>
      <c r="C240" s="40" t="s">
        <v>462</v>
      </c>
      <c r="D240" s="42"/>
      <c r="E240" s="42"/>
      <c r="F240" s="43"/>
      <c r="G240" s="44"/>
      <c r="H240" s="4"/>
      <c r="I240" s="43"/>
      <c r="J240" s="44"/>
      <c r="K240" s="4"/>
      <c r="L240" s="43"/>
      <c r="M240" s="44"/>
      <c r="N240" s="4"/>
      <c r="O240" s="43"/>
      <c r="P240" s="44"/>
    </row>
    <row r="241" spans="1:16" x14ac:dyDescent="0.35">
      <c r="A241" s="41" t="s">
        <v>113</v>
      </c>
      <c r="B241" s="41" t="s">
        <v>22</v>
      </c>
      <c r="C241" s="41" t="s">
        <v>463</v>
      </c>
      <c r="D241" s="45">
        <v>132.6</v>
      </c>
      <c r="E241" s="45"/>
      <c r="F241" s="43">
        <v>20</v>
      </c>
      <c r="G241" s="44">
        <f t="shared" si="37"/>
        <v>2652</v>
      </c>
      <c r="H241" s="4"/>
      <c r="I241" s="43">
        <v>7</v>
      </c>
      <c r="J241" s="44">
        <f t="shared" si="39"/>
        <v>928.19999999999993</v>
      </c>
      <c r="K241" s="4"/>
      <c r="L241" s="43">
        <f t="shared" ref="L241:L303" si="43">F241*0.5</f>
        <v>10</v>
      </c>
      <c r="M241" s="44">
        <f t="shared" si="40"/>
        <v>1326</v>
      </c>
      <c r="N241" s="4"/>
      <c r="O241" s="43">
        <v>3</v>
      </c>
      <c r="P241" s="44">
        <f t="shared" si="42"/>
        <v>397.79999999999995</v>
      </c>
    </row>
    <row r="242" spans="1:16" ht="37.5" customHeight="1" x14ac:dyDescent="0.35">
      <c r="A242" s="4"/>
      <c r="B242" s="4"/>
      <c r="C242" s="40" t="s">
        <v>464</v>
      </c>
      <c r="D242" s="42"/>
      <c r="E242" s="42"/>
      <c r="F242" s="43"/>
      <c r="G242" s="44"/>
      <c r="H242" s="4"/>
      <c r="I242" s="43"/>
      <c r="J242" s="44"/>
      <c r="K242" s="4"/>
      <c r="L242" s="43"/>
      <c r="M242" s="44"/>
      <c r="N242" s="4"/>
      <c r="O242" s="43"/>
      <c r="P242" s="44"/>
    </row>
    <row r="243" spans="1:16" x14ac:dyDescent="0.35">
      <c r="A243" s="41" t="s">
        <v>114</v>
      </c>
      <c r="B243" s="41" t="s">
        <v>22</v>
      </c>
      <c r="C243" s="41" t="s">
        <v>465</v>
      </c>
      <c r="D243" s="45">
        <v>139.16</v>
      </c>
      <c r="E243" s="45"/>
      <c r="F243" s="43">
        <v>20</v>
      </c>
      <c r="G243" s="44">
        <f t="shared" si="37"/>
        <v>2783.2</v>
      </c>
      <c r="H243" s="4"/>
      <c r="I243" s="43">
        <v>7</v>
      </c>
      <c r="J243" s="44">
        <f t="shared" si="39"/>
        <v>974.12</v>
      </c>
      <c r="K243" s="4"/>
      <c r="L243" s="43">
        <f t="shared" si="43"/>
        <v>10</v>
      </c>
      <c r="M243" s="44">
        <f t="shared" si="40"/>
        <v>1391.6</v>
      </c>
      <c r="N243" s="4"/>
      <c r="O243" s="43">
        <v>3</v>
      </c>
      <c r="P243" s="44">
        <f t="shared" si="42"/>
        <v>417.48</v>
      </c>
    </row>
    <row r="244" spans="1:16" ht="37.5" customHeight="1" x14ac:dyDescent="0.35">
      <c r="A244" s="4"/>
      <c r="B244" s="4"/>
      <c r="C244" s="40" t="s">
        <v>466</v>
      </c>
      <c r="D244" s="42"/>
      <c r="E244" s="42"/>
      <c r="F244" s="43"/>
      <c r="G244" s="44"/>
      <c r="H244" s="4"/>
      <c r="I244" s="43"/>
      <c r="J244" s="44"/>
      <c r="K244" s="4"/>
      <c r="L244" s="43"/>
      <c r="M244" s="44"/>
      <c r="N244" s="4"/>
      <c r="O244" s="43"/>
      <c r="P244" s="44"/>
    </row>
    <row r="245" spans="1:16" x14ac:dyDescent="0.35">
      <c r="A245" s="41" t="s">
        <v>115</v>
      </c>
      <c r="B245" s="41" t="s">
        <v>22</v>
      </c>
      <c r="C245" s="41" t="s">
        <v>467</v>
      </c>
      <c r="D245" s="45">
        <v>155.91</v>
      </c>
      <c r="E245" s="45"/>
      <c r="F245" s="43">
        <v>20</v>
      </c>
      <c r="G245" s="44">
        <f t="shared" si="37"/>
        <v>3118.2</v>
      </c>
      <c r="H245" s="4"/>
      <c r="I245" s="43">
        <v>7</v>
      </c>
      <c r="J245" s="44">
        <f t="shared" ref="J245:J263" si="44">D245*I245</f>
        <v>1091.3699999999999</v>
      </c>
      <c r="K245" s="4"/>
      <c r="L245" s="43">
        <f t="shared" si="43"/>
        <v>10</v>
      </c>
      <c r="M245" s="44">
        <f t="shared" ref="M245:M263" si="45">D245*L245</f>
        <v>1559.1</v>
      </c>
      <c r="N245" s="4"/>
      <c r="O245" s="43">
        <v>3</v>
      </c>
      <c r="P245" s="44">
        <f t="shared" ref="P245:P263" si="46">D245*O245</f>
        <v>467.73</v>
      </c>
    </row>
    <row r="246" spans="1:16" ht="37.5" customHeight="1" x14ac:dyDescent="0.35">
      <c r="A246" s="4"/>
      <c r="B246" s="4"/>
      <c r="C246" s="40" t="s">
        <v>468</v>
      </c>
      <c r="D246" s="42"/>
      <c r="E246" s="42"/>
      <c r="F246" s="43"/>
      <c r="G246" s="44"/>
      <c r="H246" s="4"/>
      <c r="I246" s="43"/>
      <c r="J246" s="44"/>
      <c r="K246" s="4"/>
      <c r="L246" s="43"/>
      <c r="M246" s="44"/>
      <c r="N246" s="4"/>
      <c r="O246" s="43"/>
      <c r="P246" s="44"/>
    </row>
    <row r="247" spans="1:16" x14ac:dyDescent="0.35">
      <c r="A247" s="41" t="s">
        <v>116</v>
      </c>
      <c r="B247" s="41" t="s">
        <v>22</v>
      </c>
      <c r="C247" s="41" t="s">
        <v>469</v>
      </c>
      <c r="D247" s="45">
        <v>185.32</v>
      </c>
      <c r="E247" s="45"/>
      <c r="F247" s="43">
        <v>10</v>
      </c>
      <c r="G247" s="44">
        <f t="shared" si="37"/>
        <v>1853.1999999999998</v>
      </c>
      <c r="H247" s="4"/>
      <c r="I247" s="43">
        <v>4</v>
      </c>
      <c r="J247" s="44">
        <f t="shared" si="44"/>
        <v>741.28</v>
      </c>
      <c r="K247" s="4"/>
      <c r="L247" s="43">
        <f t="shared" si="43"/>
        <v>5</v>
      </c>
      <c r="M247" s="44">
        <f t="shared" si="45"/>
        <v>926.59999999999991</v>
      </c>
      <c r="N247" s="4"/>
      <c r="O247" s="43">
        <v>1</v>
      </c>
      <c r="P247" s="44">
        <f t="shared" si="46"/>
        <v>185.32</v>
      </c>
    </row>
    <row r="248" spans="1:16" ht="37.5" customHeight="1" x14ac:dyDescent="0.35">
      <c r="A248" s="4"/>
      <c r="B248" s="4"/>
      <c r="C248" s="40" t="s">
        <v>470</v>
      </c>
      <c r="D248" s="42"/>
      <c r="E248" s="42"/>
      <c r="F248" s="43"/>
      <c r="G248" s="44"/>
      <c r="H248" s="4"/>
      <c r="I248" s="43"/>
      <c r="J248" s="44"/>
      <c r="K248" s="4"/>
      <c r="L248" s="43"/>
      <c r="M248" s="44"/>
      <c r="N248" s="4"/>
      <c r="O248" s="43"/>
      <c r="P248" s="44"/>
    </row>
    <row r="249" spans="1:16" x14ac:dyDescent="0.35">
      <c r="A249" s="41" t="s">
        <v>117</v>
      </c>
      <c r="B249" s="41" t="s">
        <v>22</v>
      </c>
      <c r="C249" s="41" t="s">
        <v>471</v>
      </c>
      <c r="D249" s="45">
        <v>198.45</v>
      </c>
      <c r="E249" s="45"/>
      <c r="F249" s="43">
        <v>5</v>
      </c>
      <c r="G249" s="44">
        <f t="shared" si="37"/>
        <v>992.25</v>
      </c>
      <c r="H249" s="4"/>
      <c r="I249" s="43">
        <v>2</v>
      </c>
      <c r="J249" s="44">
        <f t="shared" si="44"/>
        <v>396.9</v>
      </c>
      <c r="K249" s="4"/>
      <c r="L249" s="43">
        <v>2</v>
      </c>
      <c r="M249" s="44">
        <f t="shared" si="45"/>
        <v>396.9</v>
      </c>
      <c r="N249" s="4"/>
      <c r="O249" s="43">
        <v>1</v>
      </c>
      <c r="P249" s="44">
        <f t="shared" si="46"/>
        <v>198.45</v>
      </c>
    </row>
    <row r="250" spans="1:16" ht="37.5" customHeight="1" x14ac:dyDescent="0.35">
      <c r="A250" s="4"/>
      <c r="B250" s="4"/>
      <c r="C250" s="40" t="s">
        <v>472</v>
      </c>
      <c r="D250" s="42"/>
      <c r="E250" s="42"/>
      <c r="F250" s="43"/>
      <c r="G250" s="44"/>
      <c r="H250" s="4"/>
      <c r="I250" s="43"/>
      <c r="J250" s="44"/>
      <c r="K250" s="4"/>
      <c r="L250" s="43"/>
      <c r="M250" s="44"/>
      <c r="N250" s="4"/>
      <c r="O250" s="43"/>
      <c r="P250" s="44"/>
    </row>
    <row r="251" spans="1:16" x14ac:dyDescent="0.35">
      <c r="A251" s="41" t="s">
        <v>118</v>
      </c>
      <c r="B251" s="41" t="s">
        <v>22</v>
      </c>
      <c r="C251" s="41" t="s">
        <v>473</v>
      </c>
      <c r="D251" s="45">
        <v>71.790000000000006</v>
      </c>
      <c r="E251" s="45"/>
      <c r="F251" s="43">
        <v>50</v>
      </c>
      <c r="G251" s="44">
        <f t="shared" si="37"/>
        <v>3589.5000000000005</v>
      </c>
      <c r="H251" s="4"/>
      <c r="I251" s="43">
        <v>19</v>
      </c>
      <c r="J251" s="44">
        <f t="shared" si="44"/>
        <v>1364.0100000000002</v>
      </c>
      <c r="K251" s="4"/>
      <c r="L251" s="43">
        <f t="shared" si="43"/>
        <v>25</v>
      </c>
      <c r="M251" s="44">
        <f t="shared" si="45"/>
        <v>1794.7500000000002</v>
      </c>
      <c r="N251" s="4"/>
      <c r="O251" s="43">
        <v>6</v>
      </c>
      <c r="P251" s="44">
        <f t="shared" si="46"/>
        <v>430.74</v>
      </c>
    </row>
    <row r="252" spans="1:16" ht="24.75" customHeight="1" x14ac:dyDescent="0.35">
      <c r="A252" s="4"/>
      <c r="B252" s="4"/>
      <c r="C252" s="40" t="s">
        <v>474</v>
      </c>
      <c r="D252" s="42"/>
      <c r="E252" s="42"/>
      <c r="F252" s="43"/>
      <c r="G252" s="44"/>
      <c r="H252" s="4"/>
      <c r="I252" s="43"/>
      <c r="J252" s="44"/>
      <c r="K252" s="4"/>
      <c r="L252" s="43"/>
      <c r="M252" s="44"/>
      <c r="N252" s="4"/>
      <c r="O252" s="43"/>
      <c r="P252" s="44"/>
    </row>
    <row r="253" spans="1:16" x14ac:dyDescent="0.35">
      <c r="A253" s="41" t="s">
        <v>119</v>
      </c>
      <c r="B253" s="41" t="s">
        <v>22</v>
      </c>
      <c r="C253" s="41" t="s">
        <v>475</v>
      </c>
      <c r="D253" s="45">
        <v>140.49</v>
      </c>
      <c r="E253" s="45"/>
      <c r="F253" s="43">
        <v>20</v>
      </c>
      <c r="G253" s="44">
        <f t="shared" si="37"/>
        <v>2809.8</v>
      </c>
      <c r="H253" s="4"/>
      <c r="I253" s="43">
        <v>8</v>
      </c>
      <c r="J253" s="44">
        <f t="shared" si="44"/>
        <v>1123.92</v>
      </c>
      <c r="K253" s="4"/>
      <c r="L253" s="43">
        <f t="shared" si="43"/>
        <v>10</v>
      </c>
      <c r="M253" s="44">
        <f t="shared" si="45"/>
        <v>1404.9</v>
      </c>
      <c r="N253" s="4"/>
      <c r="O253" s="43">
        <v>2</v>
      </c>
      <c r="P253" s="44">
        <f t="shared" si="46"/>
        <v>280.98</v>
      </c>
    </row>
    <row r="254" spans="1:16" ht="36" x14ac:dyDescent="0.35">
      <c r="A254" s="4"/>
      <c r="B254" s="4"/>
      <c r="C254" s="40" t="s">
        <v>476</v>
      </c>
      <c r="D254" s="42"/>
      <c r="E254" s="42"/>
      <c r="F254" s="43"/>
      <c r="G254" s="44"/>
      <c r="H254" s="4"/>
      <c r="I254" s="43"/>
      <c r="J254" s="44"/>
      <c r="K254" s="4"/>
      <c r="L254" s="43"/>
      <c r="M254" s="44"/>
      <c r="N254" s="4"/>
      <c r="O254" s="43"/>
      <c r="P254" s="44"/>
    </row>
    <row r="255" spans="1:16" x14ac:dyDescent="0.35">
      <c r="A255" s="41" t="s">
        <v>120</v>
      </c>
      <c r="B255" s="41" t="s">
        <v>22</v>
      </c>
      <c r="C255" s="41" t="s">
        <v>477</v>
      </c>
      <c r="D255" s="45">
        <v>410.1</v>
      </c>
      <c r="E255" s="45"/>
      <c r="F255" s="43">
        <v>10</v>
      </c>
      <c r="G255" s="44">
        <f t="shared" si="37"/>
        <v>4101</v>
      </c>
      <c r="H255" s="4"/>
      <c r="I255" s="43">
        <v>4</v>
      </c>
      <c r="J255" s="44">
        <f t="shared" si="44"/>
        <v>1640.4</v>
      </c>
      <c r="K255" s="4"/>
      <c r="L255" s="43">
        <f t="shared" si="43"/>
        <v>5</v>
      </c>
      <c r="M255" s="44">
        <f t="shared" si="45"/>
        <v>2050.5</v>
      </c>
      <c r="N255" s="4"/>
      <c r="O255" s="43">
        <v>1</v>
      </c>
      <c r="P255" s="44">
        <f t="shared" si="46"/>
        <v>410.1</v>
      </c>
    </row>
    <row r="256" spans="1:16" ht="37.5" customHeight="1" x14ac:dyDescent="0.35">
      <c r="A256" s="4"/>
      <c r="B256" s="4"/>
      <c r="C256" s="40" t="s">
        <v>478</v>
      </c>
      <c r="D256" s="42"/>
      <c r="E256" s="42"/>
      <c r="F256" s="43"/>
      <c r="G256" s="44"/>
      <c r="H256" s="4"/>
      <c r="I256" s="43"/>
      <c r="J256" s="44"/>
      <c r="K256" s="4"/>
      <c r="L256" s="43"/>
      <c r="M256" s="44"/>
      <c r="N256" s="4"/>
      <c r="O256" s="43"/>
      <c r="P256" s="44"/>
    </row>
    <row r="257" spans="1:18" x14ac:dyDescent="0.35">
      <c r="A257" s="41" t="s">
        <v>121</v>
      </c>
      <c r="B257" s="41" t="s">
        <v>22</v>
      </c>
      <c r="C257" s="41" t="s">
        <v>479</v>
      </c>
      <c r="D257" s="45">
        <v>61.84</v>
      </c>
      <c r="E257" s="45"/>
      <c r="F257" s="43">
        <v>75</v>
      </c>
      <c r="G257" s="44">
        <f t="shared" si="37"/>
        <v>4638</v>
      </c>
      <c r="H257" s="4"/>
      <c r="I257" s="43">
        <v>28</v>
      </c>
      <c r="J257" s="44">
        <f t="shared" si="44"/>
        <v>1731.52</v>
      </c>
      <c r="K257" s="4"/>
      <c r="L257" s="43">
        <v>37</v>
      </c>
      <c r="M257" s="44">
        <f t="shared" si="45"/>
        <v>2288.08</v>
      </c>
      <c r="N257" s="4"/>
      <c r="O257" s="43">
        <v>10</v>
      </c>
      <c r="P257" s="44">
        <f t="shared" si="46"/>
        <v>618.40000000000009</v>
      </c>
    </row>
    <row r="258" spans="1:18" ht="48.75" customHeight="1" x14ac:dyDescent="0.35">
      <c r="A258" s="4"/>
      <c r="B258" s="4"/>
      <c r="C258" s="40" t="s">
        <v>480</v>
      </c>
      <c r="D258" s="42"/>
      <c r="E258" s="42"/>
      <c r="F258" s="43"/>
      <c r="G258" s="44"/>
      <c r="H258" s="4"/>
      <c r="I258" s="43"/>
      <c r="J258" s="44"/>
      <c r="K258" s="4"/>
      <c r="L258" s="43"/>
      <c r="M258" s="44"/>
      <c r="N258" s="4"/>
      <c r="O258" s="43"/>
      <c r="P258" s="44"/>
    </row>
    <row r="259" spans="1:18" x14ac:dyDescent="0.35">
      <c r="A259" s="41" t="s">
        <v>122</v>
      </c>
      <c r="B259" s="41" t="s">
        <v>22</v>
      </c>
      <c r="C259" s="41" t="s">
        <v>481</v>
      </c>
      <c r="D259" s="45">
        <v>12.25</v>
      </c>
      <c r="E259" s="45"/>
      <c r="F259" s="43">
        <v>50</v>
      </c>
      <c r="G259" s="44">
        <f t="shared" si="37"/>
        <v>612.5</v>
      </c>
      <c r="H259" s="4"/>
      <c r="I259" s="43">
        <v>19</v>
      </c>
      <c r="J259" s="44">
        <f t="shared" si="44"/>
        <v>232.75</v>
      </c>
      <c r="K259" s="4"/>
      <c r="L259" s="43">
        <f t="shared" si="43"/>
        <v>25</v>
      </c>
      <c r="M259" s="44">
        <f t="shared" si="45"/>
        <v>306.25</v>
      </c>
      <c r="N259" s="4"/>
      <c r="O259" s="43">
        <v>6</v>
      </c>
      <c r="P259" s="44">
        <f t="shared" si="46"/>
        <v>73.5</v>
      </c>
    </row>
    <row r="260" spans="1:18" ht="36.75" customHeight="1" x14ac:dyDescent="0.35">
      <c r="A260" s="4"/>
      <c r="B260" s="4"/>
      <c r="C260" s="40" t="s">
        <v>482</v>
      </c>
      <c r="D260" s="42"/>
      <c r="E260" s="42"/>
      <c r="F260" s="43"/>
      <c r="G260" s="44"/>
      <c r="H260" s="4"/>
      <c r="I260" s="43"/>
      <c r="J260" s="44"/>
      <c r="K260" s="4"/>
      <c r="L260" s="43"/>
      <c r="M260" s="44"/>
      <c r="N260" s="4"/>
      <c r="O260" s="43"/>
      <c r="P260" s="44"/>
    </row>
    <row r="261" spans="1:18" x14ac:dyDescent="0.35">
      <c r="A261" s="41" t="s">
        <v>123</v>
      </c>
      <c r="B261" s="41" t="s">
        <v>22</v>
      </c>
      <c r="C261" s="41" t="s">
        <v>483</v>
      </c>
      <c r="D261" s="45">
        <v>52.77</v>
      </c>
      <c r="E261" s="45"/>
      <c r="F261" s="43">
        <v>200</v>
      </c>
      <c r="G261" s="44">
        <f t="shared" si="37"/>
        <v>10554</v>
      </c>
      <c r="H261" s="4"/>
      <c r="I261" s="43">
        <f t="shared" ref="I261:I303" si="47">F261*0.375</f>
        <v>75</v>
      </c>
      <c r="J261" s="44">
        <f t="shared" si="44"/>
        <v>3957.7500000000005</v>
      </c>
      <c r="K261" s="4"/>
      <c r="L261" s="43">
        <f t="shared" si="43"/>
        <v>100</v>
      </c>
      <c r="M261" s="44">
        <f t="shared" si="45"/>
        <v>5277</v>
      </c>
      <c r="N261" s="4"/>
      <c r="O261" s="43">
        <f t="shared" ref="O261:O303" si="48">F261*0.125</f>
        <v>25</v>
      </c>
      <c r="P261" s="44">
        <f t="shared" si="46"/>
        <v>1319.25</v>
      </c>
    </row>
    <row r="262" spans="1:18" ht="38.25" customHeight="1" x14ac:dyDescent="0.35">
      <c r="A262" s="4"/>
      <c r="B262" s="4"/>
      <c r="C262" s="40" t="s">
        <v>484</v>
      </c>
      <c r="D262" s="42"/>
      <c r="E262" s="42"/>
      <c r="F262" s="43"/>
      <c r="G262" s="44"/>
      <c r="H262" s="4"/>
      <c r="I262" s="43"/>
      <c r="J262" s="44"/>
      <c r="K262" s="4"/>
      <c r="L262" s="43"/>
      <c r="M262" s="44"/>
      <c r="N262" s="4"/>
      <c r="O262" s="43"/>
      <c r="P262" s="44"/>
    </row>
    <row r="263" spans="1:18" ht="15" customHeight="1" x14ac:dyDescent="0.35">
      <c r="A263" s="41" t="s">
        <v>124</v>
      </c>
      <c r="B263" s="41" t="s">
        <v>22</v>
      </c>
      <c r="C263" s="53" t="s">
        <v>485</v>
      </c>
      <c r="D263" s="45">
        <v>2770.27</v>
      </c>
      <c r="E263" s="45"/>
      <c r="F263" s="43">
        <v>4</v>
      </c>
      <c r="G263" s="44">
        <f t="shared" si="37"/>
        <v>11081.08</v>
      </c>
      <c r="H263" s="4"/>
      <c r="I263" s="43">
        <v>1</v>
      </c>
      <c r="J263" s="44">
        <f t="shared" si="44"/>
        <v>2770.27</v>
      </c>
      <c r="K263" s="4"/>
      <c r="L263" s="43">
        <f t="shared" si="43"/>
        <v>2</v>
      </c>
      <c r="M263" s="44">
        <f t="shared" si="45"/>
        <v>5540.54</v>
      </c>
      <c r="N263" s="4"/>
      <c r="O263" s="43">
        <v>1</v>
      </c>
      <c r="P263" s="44">
        <f t="shared" si="46"/>
        <v>2770.27</v>
      </c>
    </row>
    <row r="264" spans="1:18" ht="126.75" customHeight="1" thickBot="1" x14ac:dyDescent="0.4">
      <c r="A264" s="51"/>
      <c r="B264" s="51"/>
      <c r="C264" s="47" t="s">
        <v>485</v>
      </c>
      <c r="D264" s="52"/>
      <c r="E264" s="52"/>
      <c r="F264" s="49"/>
      <c r="G264" s="50"/>
      <c r="H264" s="51"/>
      <c r="I264" s="49"/>
      <c r="J264" s="50"/>
      <c r="K264" s="51"/>
      <c r="L264" s="49"/>
      <c r="M264" s="50"/>
      <c r="N264" s="51"/>
      <c r="O264" s="49"/>
      <c r="P264" s="50"/>
    </row>
    <row r="265" spans="1:18" x14ac:dyDescent="0.35">
      <c r="C265" s="2" t="s">
        <v>486</v>
      </c>
      <c r="D265" s="38"/>
      <c r="E265" s="5"/>
      <c r="F265" s="5"/>
      <c r="G265" s="3">
        <f>SUM(G179:G263)</f>
        <v>117226.46999999999</v>
      </c>
      <c r="H265" s="5"/>
      <c r="I265" s="6"/>
      <c r="J265" s="3">
        <f>SUM(J179:J263)</f>
        <v>42514.524999999994</v>
      </c>
      <c r="K265" s="5"/>
      <c r="L265" s="6"/>
      <c r="M265" s="3">
        <f>SUM(M179:M263)</f>
        <v>58707.609999999993</v>
      </c>
      <c r="N265" s="5"/>
      <c r="O265" s="6"/>
      <c r="P265" s="3">
        <f>SUM(P179:P263)</f>
        <v>16004.334999999997</v>
      </c>
      <c r="R265" s="1"/>
    </row>
    <row r="266" spans="1:18" ht="15" thickBot="1" x14ac:dyDescent="0.4">
      <c r="A266" s="11"/>
      <c r="B266" s="11"/>
      <c r="C266" s="11"/>
      <c r="D266" s="11"/>
      <c r="E266" s="11"/>
      <c r="F266" s="11"/>
      <c r="G266" s="11"/>
      <c r="H266" s="11"/>
      <c r="I266" s="15"/>
      <c r="J266" s="11"/>
      <c r="K266" s="11"/>
      <c r="L266" s="15"/>
      <c r="M266" s="11"/>
      <c r="N266" s="11"/>
      <c r="O266" s="15"/>
      <c r="P266" s="11"/>
    </row>
    <row r="267" spans="1:18" ht="18.75" customHeight="1" x14ac:dyDescent="0.35">
      <c r="A267" s="65" t="s">
        <v>487</v>
      </c>
      <c r="B267" s="65"/>
      <c r="C267" s="65"/>
      <c r="D267" s="8"/>
      <c r="E267" s="8"/>
      <c r="F267" s="8"/>
      <c r="G267" s="8"/>
      <c r="H267" s="8"/>
      <c r="I267" s="23"/>
      <c r="J267" s="8"/>
      <c r="K267" s="8"/>
      <c r="L267" s="23"/>
      <c r="M267" s="8"/>
      <c r="N267" s="8"/>
      <c r="O267" s="23"/>
      <c r="P267" s="8"/>
    </row>
    <row r="268" spans="1:18" x14ac:dyDescent="0.35">
      <c r="A268" s="41" t="s">
        <v>125</v>
      </c>
      <c r="B268" s="41" t="s">
        <v>4</v>
      </c>
      <c r="C268" s="41" t="s">
        <v>488</v>
      </c>
      <c r="D268" s="45">
        <v>31.89</v>
      </c>
      <c r="E268" s="45"/>
      <c r="F268" s="43">
        <v>10</v>
      </c>
      <c r="G268" s="44">
        <f>D268*F268</f>
        <v>318.89999999999998</v>
      </c>
      <c r="H268" s="4"/>
      <c r="I268" s="43">
        <f t="shared" si="47"/>
        <v>3.75</v>
      </c>
      <c r="J268" s="44">
        <f>D268*I268</f>
        <v>119.58750000000001</v>
      </c>
      <c r="K268" s="4"/>
      <c r="L268" s="43">
        <f t="shared" si="43"/>
        <v>5</v>
      </c>
      <c r="M268" s="44">
        <f>D268*L268</f>
        <v>159.44999999999999</v>
      </c>
      <c r="N268" s="4"/>
      <c r="O268" s="43">
        <f t="shared" si="48"/>
        <v>1.25</v>
      </c>
      <c r="P268" s="44">
        <f>D268*O268</f>
        <v>39.862499999999997</v>
      </c>
    </row>
    <row r="269" spans="1:18" ht="60.75" customHeight="1" x14ac:dyDescent="0.35">
      <c r="A269" s="4"/>
      <c r="B269" s="4"/>
      <c r="C269" s="40" t="s">
        <v>489</v>
      </c>
      <c r="D269" s="42"/>
      <c r="E269" s="42"/>
      <c r="F269" s="43"/>
      <c r="G269" s="44"/>
      <c r="H269" s="4"/>
      <c r="I269" s="43"/>
      <c r="J269" s="44"/>
      <c r="K269" s="4"/>
      <c r="L269" s="43"/>
      <c r="M269" s="44"/>
      <c r="N269" s="4"/>
      <c r="O269" s="43"/>
      <c r="P269" s="44"/>
    </row>
    <row r="270" spans="1:18" x14ac:dyDescent="0.35">
      <c r="A270" s="41" t="s">
        <v>126</v>
      </c>
      <c r="B270" s="41" t="s">
        <v>4</v>
      </c>
      <c r="C270" s="41" t="s">
        <v>490</v>
      </c>
      <c r="D270" s="45">
        <v>49.99</v>
      </c>
      <c r="E270" s="45"/>
      <c r="F270" s="43">
        <v>25</v>
      </c>
      <c r="G270" s="44">
        <f t="shared" ref="G270:G286" si="49">D270*F270</f>
        <v>1249.75</v>
      </c>
      <c r="H270" s="4"/>
      <c r="I270" s="43">
        <f t="shared" si="47"/>
        <v>9.375</v>
      </c>
      <c r="J270" s="44">
        <f t="shared" ref="J270:J286" si="50">D270*I270</f>
        <v>468.65625</v>
      </c>
      <c r="K270" s="4"/>
      <c r="L270" s="43">
        <f t="shared" si="43"/>
        <v>12.5</v>
      </c>
      <c r="M270" s="44">
        <f t="shared" ref="M270:M286" si="51">D270*L270</f>
        <v>624.875</v>
      </c>
      <c r="N270" s="4"/>
      <c r="O270" s="43">
        <f t="shared" si="48"/>
        <v>3.125</v>
      </c>
      <c r="P270" s="44">
        <f t="shared" ref="P270:P286" si="52">D270*O270</f>
        <v>156.21875</v>
      </c>
    </row>
    <row r="271" spans="1:18" ht="61.5" customHeight="1" x14ac:dyDescent="0.35">
      <c r="A271" s="4"/>
      <c r="B271" s="4"/>
      <c r="C271" s="40" t="s">
        <v>491</v>
      </c>
      <c r="D271" s="42"/>
      <c r="E271" s="42"/>
      <c r="F271" s="43"/>
      <c r="G271" s="44"/>
      <c r="H271" s="4"/>
      <c r="I271" s="43"/>
      <c r="J271" s="44"/>
      <c r="K271" s="4"/>
      <c r="L271" s="43"/>
      <c r="M271" s="44"/>
      <c r="N271" s="4"/>
      <c r="O271" s="43"/>
      <c r="P271" s="44"/>
    </row>
    <row r="272" spans="1:18" x14ac:dyDescent="0.35">
      <c r="A272" s="41" t="s">
        <v>127</v>
      </c>
      <c r="B272" s="41" t="s">
        <v>4</v>
      </c>
      <c r="C272" s="41" t="s">
        <v>492</v>
      </c>
      <c r="D272" s="45">
        <v>65.489999999999995</v>
      </c>
      <c r="E272" s="45"/>
      <c r="F272" s="43">
        <v>5</v>
      </c>
      <c r="G272" s="44">
        <f t="shared" si="49"/>
        <v>327.45</v>
      </c>
      <c r="H272" s="4"/>
      <c r="I272" s="43">
        <f t="shared" si="47"/>
        <v>1.875</v>
      </c>
      <c r="J272" s="44">
        <f t="shared" si="50"/>
        <v>122.79374999999999</v>
      </c>
      <c r="K272" s="4"/>
      <c r="L272" s="43">
        <f t="shared" si="43"/>
        <v>2.5</v>
      </c>
      <c r="M272" s="44">
        <f t="shared" si="51"/>
        <v>163.72499999999999</v>
      </c>
      <c r="N272" s="4"/>
      <c r="O272" s="43">
        <f t="shared" si="48"/>
        <v>0.625</v>
      </c>
      <c r="P272" s="44">
        <f t="shared" si="52"/>
        <v>40.931249999999999</v>
      </c>
    </row>
    <row r="273" spans="1:18" ht="60.75" customHeight="1" x14ac:dyDescent="0.35">
      <c r="A273" s="4"/>
      <c r="B273" s="4"/>
      <c r="C273" s="40" t="s">
        <v>493</v>
      </c>
      <c r="D273" s="42"/>
      <c r="E273" s="42"/>
      <c r="F273" s="43"/>
      <c r="G273" s="44"/>
      <c r="H273" s="4"/>
      <c r="I273" s="43"/>
      <c r="J273" s="44"/>
      <c r="K273" s="4"/>
      <c r="L273" s="43"/>
      <c r="M273" s="44"/>
      <c r="N273" s="4"/>
      <c r="O273" s="43"/>
      <c r="P273" s="44"/>
    </row>
    <row r="274" spans="1:18" x14ac:dyDescent="0.35">
      <c r="A274" s="41" t="s">
        <v>128</v>
      </c>
      <c r="B274" s="41" t="s">
        <v>4</v>
      </c>
      <c r="C274" s="41" t="s">
        <v>494</v>
      </c>
      <c r="D274" s="45">
        <v>74.13</v>
      </c>
      <c r="E274" s="45"/>
      <c r="F274" s="43">
        <v>25</v>
      </c>
      <c r="G274" s="44">
        <f t="shared" si="49"/>
        <v>1853.25</v>
      </c>
      <c r="H274" s="4"/>
      <c r="I274" s="43">
        <f t="shared" si="47"/>
        <v>9.375</v>
      </c>
      <c r="J274" s="44">
        <f t="shared" si="50"/>
        <v>694.96875</v>
      </c>
      <c r="K274" s="4"/>
      <c r="L274" s="43">
        <f t="shared" si="43"/>
        <v>12.5</v>
      </c>
      <c r="M274" s="44">
        <f t="shared" si="51"/>
        <v>926.625</v>
      </c>
      <c r="N274" s="4"/>
      <c r="O274" s="43">
        <f t="shared" si="48"/>
        <v>3.125</v>
      </c>
      <c r="P274" s="44">
        <f t="shared" si="52"/>
        <v>231.65625</v>
      </c>
    </row>
    <row r="275" spans="1:18" ht="84.75" customHeight="1" x14ac:dyDescent="0.35">
      <c r="A275" s="4"/>
      <c r="B275" s="4"/>
      <c r="C275" s="40" t="s">
        <v>495</v>
      </c>
      <c r="D275" s="42"/>
      <c r="E275" s="42"/>
      <c r="F275" s="43"/>
      <c r="G275" s="44"/>
      <c r="H275" s="4"/>
      <c r="I275" s="43"/>
      <c r="J275" s="44"/>
      <c r="K275" s="4"/>
      <c r="L275" s="43"/>
      <c r="M275" s="44"/>
      <c r="N275" s="4"/>
      <c r="O275" s="43"/>
      <c r="P275" s="44"/>
    </row>
    <row r="276" spans="1:18" x14ac:dyDescent="0.35">
      <c r="A276" s="41" t="s">
        <v>129</v>
      </c>
      <c r="B276" s="41" t="s">
        <v>4</v>
      </c>
      <c r="C276" s="41" t="s">
        <v>496</v>
      </c>
      <c r="D276" s="45">
        <v>89.62</v>
      </c>
      <c r="E276" s="45"/>
      <c r="F276" s="43">
        <v>5</v>
      </c>
      <c r="G276" s="44">
        <f t="shared" si="49"/>
        <v>448.1</v>
      </c>
      <c r="H276" s="4"/>
      <c r="I276" s="43">
        <f t="shared" si="47"/>
        <v>1.875</v>
      </c>
      <c r="J276" s="44">
        <f t="shared" si="50"/>
        <v>168.03750000000002</v>
      </c>
      <c r="K276" s="4"/>
      <c r="L276" s="43">
        <f t="shared" si="43"/>
        <v>2.5</v>
      </c>
      <c r="M276" s="44">
        <f t="shared" si="51"/>
        <v>224.05</v>
      </c>
      <c r="N276" s="4"/>
      <c r="O276" s="43">
        <f t="shared" si="48"/>
        <v>0.625</v>
      </c>
      <c r="P276" s="44">
        <f t="shared" si="52"/>
        <v>56.012500000000003</v>
      </c>
    </row>
    <row r="277" spans="1:18" ht="84.75" customHeight="1" x14ac:dyDescent="0.35">
      <c r="A277" s="4"/>
      <c r="B277" s="4"/>
      <c r="C277" s="40" t="s">
        <v>497</v>
      </c>
      <c r="D277" s="42"/>
      <c r="E277" s="42"/>
      <c r="F277" s="43"/>
      <c r="G277" s="44"/>
      <c r="H277" s="4"/>
      <c r="I277" s="43"/>
      <c r="J277" s="44"/>
      <c r="K277" s="4"/>
      <c r="L277" s="43"/>
      <c r="M277" s="44"/>
      <c r="N277" s="4"/>
      <c r="O277" s="43"/>
      <c r="P277" s="44"/>
    </row>
    <row r="278" spans="1:18" x14ac:dyDescent="0.35">
      <c r="A278" s="41" t="s">
        <v>130</v>
      </c>
      <c r="B278" s="41" t="s">
        <v>4</v>
      </c>
      <c r="C278" s="41" t="s">
        <v>498</v>
      </c>
      <c r="D278" s="45">
        <v>93.84</v>
      </c>
      <c r="E278" s="45"/>
      <c r="F278" s="43">
        <v>10</v>
      </c>
      <c r="G278" s="44">
        <f t="shared" si="49"/>
        <v>938.40000000000009</v>
      </c>
      <c r="H278" s="4"/>
      <c r="I278" s="43">
        <f t="shared" si="47"/>
        <v>3.75</v>
      </c>
      <c r="J278" s="44">
        <f t="shared" si="50"/>
        <v>351.90000000000003</v>
      </c>
      <c r="K278" s="4"/>
      <c r="L278" s="43">
        <f t="shared" si="43"/>
        <v>5</v>
      </c>
      <c r="M278" s="44">
        <f t="shared" si="51"/>
        <v>469.20000000000005</v>
      </c>
      <c r="N278" s="4"/>
      <c r="O278" s="43">
        <f t="shared" si="48"/>
        <v>1.25</v>
      </c>
      <c r="P278" s="44">
        <f t="shared" si="52"/>
        <v>117.30000000000001</v>
      </c>
    </row>
    <row r="279" spans="1:18" ht="73.5" customHeight="1" x14ac:dyDescent="0.35">
      <c r="A279" s="4"/>
      <c r="B279" s="4"/>
      <c r="C279" s="40" t="s">
        <v>499</v>
      </c>
      <c r="D279" s="42"/>
      <c r="E279" s="42"/>
      <c r="F279" s="43"/>
      <c r="G279" s="44"/>
      <c r="H279" s="4"/>
      <c r="I279" s="43"/>
      <c r="J279" s="44"/>
      <c r="K279" s="4"/>
      <c r="L279" s="43"/>
      <c r="M279" s="44"/>
      <c r="N279" s="4"/>
      <c r="O279" s="43"/>
      <c r="P279" s="44"/>
    </row>
    <row r="280" spans="1:18" x14ac:dyDescent="0.35">
      <c r="A280" s="41" t="s">
        <v>131</v>
      </c>
      <c r="B280" s="41" t="s">
        <v>22</v>
      </c>
      <c r="C280" s="41" t="s">
        <v>500</v>
      </c>
      <c r="D280" s="45">
        <v>594.45000000000005</v>
      </c>
      <c r="E280" s="45"/>
      <c r="F280" s="43">
        <v>2</v>
      </c>
      <c r="G280" s="44">
        <f t="shared" si="49"/>
        <v>1188.9000000000001</v>
      </c>
      <c r="H280" s="4"/>
      <c r="I280" s="43">
        <v>1</v>
      </c>
      <c r="J280" s="44">
        <f t="shared" si="50"/>
        <v>594.45000000000005</v>
      </c>
      <c r="K280" s="4"/>
      <c r="L280" s="43">
        <f t="shared" si="43"/>
        <v>1</v>
      </c>
      <c r="M280" s="44">
        <f t="shared" si="51"/>
        <v>594.45000000000005</v>
      </c>
      <c r="N280" s="4"/>
      <c r="O280" s="43">
        <v>0</v>
      </c>
      <c r="P280" s="44">
        <f t="shared" si="52"/>
        <v>0</v>
      </c>
    </row>
    <row r="281" spans="1:18" ht="48" x14ac:dyDescent="0.35">
      <c r="A281" s="4"/>
      <c r="B281" s="4"/>
      <c r="C281" s="40" t="s">
        <v>501</v>
      </c>
      <c r="D281" s="42"/>
      <c r="E281" s="42"/>
      <c r="F281" s="43"/>
      <c r="G281" s="44"/>
      <c r="H281" s="4"/>
      <c r="I281" s="43"/>
      <c r="J281" s="44"/>
      <c r="K281" s="4"/>
      <c r="L281" s="43"/>
      <c r="M281" s="44"/>
      <c r="N281" s="4"/>
      <c r="O281" s="43"/>
      <c r="P281" s="44"/>
    </row>
    <row r="282" spans="1:18" x14ac:dyDescent="0.35">
      <c r="A282" s="41" t="s">
        <v>132</v>
      </c>
      <c r="B282" s="41" t="s">
        <v>22</v>
      </c>
      <c r="C282" s="41" t="s">
        <v>502</v>
      </c>
      <c r="D282" s="45">
        <v>843.54</v>
      </c>
      <c r="E282" s="45"/>
      <c r="F282" s="43">
        <v>1</v>
      </c>
      <c r="G282" s="44">
        <f t="shared" si="49"/>
        <v>843.54</v>
      </c>
      <c r="H282" s="4"/>
      <c r="I282" s="43">
        <v>0</v>
      </c>
      <c r="J282" s="44">
        <f t="shared" si="50"/>
        <v>0</v>
      </c>
      <c r="K282" s="4"/>
      <c r="L282" s="43">
        <v>1</v>
      </c>
      <c r="M282" s="44">
        <f t="shared" si="51"/>
        <v>843.54</v>
      </c>
      <c r="N282" s="4"/>
      <c r="O282" s="43">
        <v>0</v>
      </c>
      <c r="P282" s="44">
        <f t="shared" si="52"/>
        <v>0</v>
      </c>
    </row>
    <row r="283" spans="1:18" ht="48" x14ac:dyDescent="0.35">
      <c r="A283" s="4"/>
      <c r="B283" s="4"/>
      <c r="C283" s="40" t="s">
        <v>503</v>
      </c>
      <c r="D283" s="42"/>
      <c r="E283" s="42"/>
      <c r="F283" s="43"/>
      <c r="G283" s="44"/>
      <c r="H283" s="4"/>
      <c r="I283" s="43"/>
      <c r="J283" s="44"/>
      <c r="K283" s="4"/>
      <c r="L283" s="43"/>
      <c r="M283" s="44"/>
      <c r="N283" s="4"/>
      <c r="O283" s="43"/>
      <c r="P283" s="44"/>
    </row>
    <row r="284" spans="1:18" x14ac:dyDescent="0.35">
      <c r="A284" s="41" t="s">
        <v>133</v>
      </c>
      <c r="B284" s="41" t="s">
        <v>22</v>
      </c>
      <c r="C284" s="41" t="s">
        <v>504</v>
      </c>
      <c r="D284" s="45">
        <v>1006.98</v>
      </c>
      <c r="E284" s="45"/>
      <c r="F284" s="43">
        <v>1</v>
      </c>
      <c r="G284" s="44">
        <f t="shared" si="49"/>
        <v>1006.98</v>
      </c>
      <c r="H284" s="4"/>
      <c r="I284" s="43">
        <v>0</v>
      </c>
      <c r="J284" s="44">
        <f t="shared" si="50"/>
        <v>0</v>
      </c>
      <c r="K284" s="4"/>
      <c r="L284" s="43">
        <v>1</v>
      </c>
      <c r="M284" s="44">
        <f t="shared" si="51"/>
        <v>1006.98</v>
      </c>
      <c r="N284" s="4"/>
      <c r="O284" s="43">
        <v>0</v>
      </c>
      <c r="P284" s="44">
        <f t="shared" si="52"/>
        <v>0</v>
      </c>
    </row>
    <row r="285" spans="1:18" ht="48" x14ac:dyDescent="0.35">
      <c r="A285" s="4"/>
      <c r="B285" s="4"/>
      <c r="C285" s="40" t="s">
        <v>505</v>
      </c>
      <c r="D285" s="42"/>
      <c r="E285" s="42"/>
      <c r="F285" s="43"/>
      <c r="G285" s="44"/>
      <c r="H285" s="4"/>
      <c r="I285" s="43"/>
      <c r="J285" s="44"/>
      <c r="K285" s="4"/>
      <c r="L285" s="43"/>
      <c r="M285" s="44"/>
      <c r="N285" s="4"/>
      <c r="O285" s="43"/>
      <c r="P285" s="44"/>
    </row>
    <row r="286" spans="1:18" x14ac:dyDescent="0.35">
      <c r="A286" s="41" t="s">
        <v>134</v>
      </c>
      <c r="B286" s="41" t="s">
        <v>4</v>
      </c>
      <c r="C286" s="41" t="s">
        <v>506</v>
      </c>
      <c r="D286" s="45">
        <v>249.51</v>
      </c>
      <c r="E286" s="45"/>
      <c r="F286" s="43">
        <v>10</v>
      </c>
      <c r="G286" s="44">
        <f t="shared" si="49"/>
        <v>2495.1</v>
      </c>
      <c r="H286" s="4"/>
      <c r="I286" s="43">
        <f t="shared" si="47"/>
        <v>3.75</v>
      </c>
      <c r="J286" s="44">
        <f t="shared" si="50"/>
        <v>935.66249999999991</v>
      </c>
      <c r="K286" s="4"/>
      <c r="L286" s="43">
        <f t="shared" si="43"/>
        <v>5</v>
      </c>
      <c r="M286" s="44">
        <f t="shared" si="51"/>
        <v>1247.55</v>
      </c>
      <c r="N286" s="4"/>
      <c r="O286" s="43">
        <f t="shared" si="48"/>
        <v>1.25</v>
      </c>
      <c r="P286" s="44">
        <f t="shared" si="52"/>
        <v>311.88749999999999</v>
      </c>
    </row>
    <row r="287" spans="1:18" ht="38.25" customHeight="1" thickBot="1" x14ac:dyDescent="0.4">
      <c r="A287" s="51"/>
      <c r="B287" s="51"/>
      <c r="C287" s="47" t="s">
        <v>507</v>
      </c>
      <c r="D287" s="52"/>
      <c r="E287" s="52"/>
      <c r="F287" s="49"/>
      <c r="G287" s="50"/>
      <c r="H287" s="51"/>
      <c r="I287" s="49"/>
      <c r="J287" s="50"/>
      <c r="K287" s="51"/>
      <c r="L287" s="49"/>
      <c r="M287" s="50"/>
      <c r="N287" s="51"/>
      <c r="O287" s="49"/>
      <c r="P287" s="50"/>
    </row>
    <row r="288" spans="1:18" x14ac:dyDescent="0.35">
      <c r="C288" s="2" t="s">
        <v>508</v>
      </c>
      <c r="D288" s="38"/>
      <c r="E288" s="5"/>
      <c r="F288" s="5"/>
      <c r="G288" s="3">
        <f>SUM(G268:G286)</f>
        <v>10670.37</v>
      </c>
      <c r="H288" s="5"/>
      <c r="I288" s="6"/>
      <c r="J288" s="3">
        <f>SUM(J268:J286)</f>
        <v>3456.0562500000001</v>
      </c>
      <c r="K288" s="5"/>
      <c r="L288" s="6"/>
      <c r="M288" s="3">
        <f>SUM(M268:M286)</f>
        <v>6260.4450000000006</v>
      </c>
      <c r="N288" s="5"/>
      <c r="O288" s="6"/>
      <c r="P288" s="3">
        <f>SUM(P268:P286)</f>
        <v>953.86875000000009</v>
      </c>
      <c r="R288" s="1"/>
    </row>
    <row r="289" spans="1:16" ht="15" thickBot="1" x14ac:dyDescent="0.4">
      <c r="A289" s="11"/>
      <c r="B289" s="11"/>
      <c r="C289" s="11"/>
      <c r="D289" s="11"/>
      <c r="E289" s="11"/>
      <c r="F289" s="11"/>
      <c r="G289" s="11"/>
      <c r="H289" s="11"/>
      <c r="I289" s="15"/>
      <c r="J289" s="11"/>
      <c r="K289" s="11"/>
      <c r="L289" s="15"/>
      <c r="M289" s="11"/>
      <c r="N289" s="11"/>
      <c r="O289" s="15"/>
      <c r="P289" s="11"/>
    </row>
    <row r="290" spans="1:16" ht="18.75" customHeight="1" x14ac:dyDescent="0.35">
      <c r="A290" s="68" t="s">
        <v>509</v>
      </c>
      <c r="B290" s="68"/>
      <c r="C290" s="68"/>
      <c r="D290" s="21"/>
      <c r="E290" s="21"/>
      <c r="F290" s="21"/>
      <c r="G290" s="21"/>
      <c r="H290" s="21"/>
      <c r="I290" s="22"/>
      <c r="J290" s="21"/>
      <c r="K290" s="21"/>
      <c r="L290" s="22"/>
      <c r="M290" s="21"/>
      <c r="N290" s="21"/>
      <c r="O290" s="22"/>
      <c r="P290" s="21"/>
    </row>
    <row r="291" spans="1:16" x14ac:dyDescent="0.35">
      <c r="A291" s="41" t="s">
        <v>135</v>
      </c>
      <c r="B291" s="41" t="s">
        <v>22</v>
      </c>
      <c r="C291" s="41" t="s">
        <v>510</v>
      </c>
      <c r="D291" s="45">
        <v>318.7</v>
      </c>
      <c r="E291" s="45"/>
      <c r="F291" s="43">
        <v>2</v>
      </c>
      <c r="G291" s="44">
        <f>D291*F291</f>
        <v>637.4</v>
      </c>
      <c r="H291" s="4"/>
      <c r="I291" s="43">
        <v>1</v>
      </c>
      <c r="J291" s="44">
        <f>D291*I291</f>
        <v>318.7</v>
      </c>
      <c r="K291" s="4"/>
      <c r="L291" s="43">
        <f t="shared" si="43"/>
        <v>1</v>
      </c>
      <c r="M291" s="44">
        <f>D291*L291</f>
        <v>318.7</v>
      </c>
      <c r="N291" s="4"/>
      <c r="O291" s="43">
        <v>0</v>
      </c>
      <c r="P291" s="44">
        <f>D291*O291</f>
        <v>0</v>
      </c>
    </row>
    <row r="292" spans="1:16" ht="37.5" customHeight="1" x14ac:dyDescent="0.35">
      <c r="A292" s="4"/>
      <c r="B292" s="4"/>
      <c r="C292" s="40" t="s">
        <v>511</v>
      </c>
      <c r="D292" s="42"/>
      <c r="E292" s="42"/>
      <c r="F292" s="43"/>
      <c r="G292" s="44"/>
      <c r="H292" s="4"/>
      <c r="I292" s="43"/>
      <c r="J292" s="44"/>
      <c r="K292" s="4"/>
      <c r="L292" s="43"/>
      <c r="M292" s="44"/>
      <c r="N292" s="4"/>
      <c r="O292" s="43"/>
      <c r="P292" s="44"/>
    </row>
    <row r="293" spans="1:16" x14ac:dyDescent="0.35">
      <c r="A293" s="41" t="s">
        <v>136</v>
      </c>
      <c r="B293" s="41" t="s">
        <v>22</v>
      </c>
      <c r="C293" s="41" t="s">
        <v>512</v>
      </c>
      <c r="D293" s="45">
        <v>1018.66</v>
      </c>
      <c r="E293" s="45"/>
      <c r="F293" s="43">
        <v>1</v>
      </c>
      <c r="G293" s="44">
        <f t="shared" ref="G293:G307" si="53">D293*F293</f>
        <v>1018.66</v>
      </c>
      <c r="H293" s="4"/>
      <c r="I293" s="43">
        <v>0</v>
      </c>
      <c r="J293" s="44">
        <f t="shared" ref="J293:J307" si="54">D293*I293</f>
        <v>0</v>
      </c>
      <c r="K293" s="4"/>
      <c r="L293" s="43">
        <v>1</v>
      </c>
      <c r="M293" s="44">
        <f t="shared" ref="M293:M307" si="55">D293*L293</f>
        <v>1018.66</v>
      </c>
      <c r="N293" s="4"/>
      <c r="O293" s="43">
        <v>0</v>
      </c>
      <c r="P293" s="44">
        <f t="shared" ref="P293:P307" si="56">D293*O293</f>
        <v>0</v>
      </c>
    </row>
    <row r="294" spans="1:16" ht="37.5" customHeight="1" x14ac:dyDescent="0.35">
      <c r="A294" s="4"/>
      <c r="B294" s="4"/>
      <c r="C294" s="40" t="s">
        <v>513</v>
      </c>
      <c r="D294" s="42"/>
      <c r="E294" s="42"/>
      <c r="F294" s="43"/>
      <c r="G294" s="44"/>
      <c r="H294" s="4"/>
      <c r="I294" s="43"/>
      <c r="J294" s="44"/>
      <c r="K294" s="4"/>
      <c r="L294" s="43"/>
      <c r="M294" s="44"/>
      <c r="N294" s="4"/>
      <c r="O294" s="43"/>
      <c r="P294" s="44"/>
    </row>
    <row r="295" spans="1:16" x14ac:dyDescent="0.35">
      <c r="A295" s="41" t="s">
        <v>137</v>
      </c>
      <c r="B295" s="41" t="s">
        <v>22</v>
      </c>
      <c r="C295" s="41" t="s">
        <v>514</v>
      </c>
      <c r="D295" s="45">
        <v>75.34</v>
      </c>
      <c r="E295" s="45"/>
      <c r="F295" s="43">
        <v>5</v>
      </c>
      <c r="G295" s="44">
        <f t="shared" si="53"/>
        <v>376.70000000000005</v>
      </c>
      <c r="H295" s="4"/>
      <c r="I295" s="43">
        <v>2</v>
      </c>
      <c r="J295" s="44">
        <f t="shared" si="54"/>
        <v>150.68</v>
      </c>
      <c r="K295" s="4"/>
      <c r="L295" s="43">
        <v>2</v>
      </c>
      <c r="M295" s="44">
        <f t="shared" si="55"/>
        <v>150.68</v>
      </c>
      <c r="N295" s="4"/>
      <c r="O295" s="43">
        <v>1</v>
      </c>
      <c r="P295" s="44">
        <f t="shared" si="56"/>
        <v>75.34</v>
      </c>
    </row>
    <row r="296" spans="1:16" ht="24.75" customHeight="1" x14ac:dyDescent="0.35">
      <c r="A296" s="4"/>
      <c r="B296" s="4"/>
      <c r="C296" s="40" t="s">
        <v>515</v>
      </c>
      <c r="D296" s="42"/>
      <c r="E296" s="42"/>
      <c r="F296" s="43"/>
      <c r="G296" s="44"/>
      <c r="H296" s="4"/>
      <c r="I296" s="43"/>
      <c r="J296" s="44"/>
      <c r="K296" s="4"/>
      <c r="L296" s="43"/>
      <c r="M296" s="44"/>
      <c r="N296" s="4"/>
      <c r="O296" s="43"/>
      <c r="P296" s="44"/>
    </row>
    <row r="297" spans="1:16" x14ac:dyDescent="0.35">
      <c r="A297" s="41" t="s">
        <v>138</v>
      </c>
      <c r="B297" s="41" t="s">
        <v>7</v>
      </c>
      <c r="C297" s="41" t="s">
        <v>516</v>
      </c>
      <c r="D297" s="45">
        <v>3</v>
      </c>
      <c r="E297" s="45"/>
      <c r="F297" s="43">
        <v>100</v>
      </c>
      <c r="G297" s="44">
        <f t="shared" si="53"/>
        <v>300</v>
      </c>
      <c r="H297" s="4"/>
      <c r="I297" s="43">
        <f t="shared" si="47"/>
        <v>37.5</v>
      </c>
      <c r="J297" s="44">
        <f t="shared" si="54"/>
        <v>112.5</v>
      </c>
      <c r="K297" s="4"/>
      <c r="L297" s="43">
        <f t="shared" si="43"/>
        <v>50</v>
      </c>
      <c r="M297" s="44">
        <f t="shared" si="55"/>
        <v>150</v>
      </c>
      <c r="N297" s="4"/>
      <c r="O297" s="43">
        <f t="shared" si="48"/>
        <v>12.5</v>
      </c>
      <c r="P297" s="44">
        <f t="shared" si="56"/>
        <v>37.5</v>
      </c>
    </row>
    <row r="298" spans="1:16" ht="24.75" customHeight="1" x14ac:dyDescent="0.35">
      <c r="A298" s="4"/>
      <c r="B298" s="4"/>
      <c r="C298" s="40" t="s">
        <v>517</v>
      </c>
      <c r="D298" s="42"/>
      <c r="E298" s="42"/>
      <c r="F298" s="43"/>
      <c r="G298" s="44"/>
      <c r="H298" s="4"/>
      <c r="I298" s="43"/>
      <c r="J298" s="44"/>
      <c r="K298" s="4"/>
      <c r="L298" s="43"/>
      <c r="M298" s="44"/>
      <c r="N298" s="4"/>
      <c r="O298" s="43"/>
      <c r="P298" s="44"/>
    </row>
    <row r="299" spans="1:16" x14ac:dyDescent="0.35">
      <c r="A299" s="41" t="s">
        <v>139</v>
      </c>
      <c r="B299" s="41" t="s">
        <v>1</v>
      </c>
      <c r="C299" s="41" t="s">
        <v>518</v>
      </c>
      <c r="D299" s="45">
        <v>47.55</v>
      </c>
      <c r="E299" s="45"/>
      <c r="F299" s="43">
        <v>15</v>
      </c>
      <c r="G299" s="44">
        <f t="shared" si="53"/>
        <v>713.25</v>
      </c>
      <c r="H299" s="4"/>
      <c r="I299" s="43">
        <f t="shared" si="47"/>
        <v>5.625</v>
      </c>
      <c r="J299" s="44">
        <f t="shared" si="54"/>
        <v>267.46875</v>
      </c>
      <c r="K299" s="4"/>
      <c r="L299" s="43">
        <f t="shared" si="43"/>
        <v>7.5</v>
      </c>
      <c r="M299" s="44">
        <f t="shared" si="55"/>
        <v>356.625</v>
      </c>
      <c r="N299" s="4"/>
      <c r="O299" s="43">
        <f t="shared" si="48"/>
        <v>1.875</v>
      </c>
      <c r="P299" s="44">
        <f t="shared" si="56"/>
        <v>89.15625</v>
      </c>
    </row>
    <row r="300" spans="1:16" ht="36.75" customHeight="1" x14ac:dyDescent="0.35">
      <c r="A300" s="4"/>
      <c r="B300" s="4"/>
      <c r="C300" s="40" t="s">
        <v>519</v>
      </c>
      <c r="D300" s="42"/>
      <c r="E300" s="42"/>
      <c r="F300" s="43"/>
      <c r="G300" s="44"/>
      <c r="H300" s="4"/>
      <c r="I300" s="43"/>
      <c r="J300" s="44"/>
      <c r="K300" s="4"/>
      <c r="L300" s="43"/>
      <c r="M300" s="44"/>
      <c r="N300" s="4"/>
      <c r="O300" s="43"/>
      <c r="P300" s="44"/>
    </row>
    <row r="301" spans="1:16" x14ac:dyDescent="0.35">
      <c r="A301" s="41" t="s">
        <v>140</v>
      </c>
      <c r="B301" s="41" t="s">
        <v>7</v>
      </c>
      <c r="C301" s="41" t="s">
        <v>520</v>
      </c>
      <c r="D301" s="45">
        <v>13.56</v>
      </c>
      <c r="E301" s="45"/>
      <c r="F301" s="43">
        <v>50</v>
      </c>
      <c r="G301" s="44">
        <f t="shared" si="53"/>
        <v>678</v>
      </c>
      <c r="H301" s="4"/>
      <c r="I301" s="43">
        <f t="shared" si="47"/>
        <v>18.75</v>
      </c>
      <c r="J301" s="44">
        <f t="shared" si="54"/>
        <v>254.25</v>
      </c>
      <c r="K301" s="4"/>
      <c r="L301" s="43">
        <f t="shared" si="43"/>
        <v>25</v>
      </c>
      <c r="M301" s="44">
        <f t="shared" si="55"/>
        <v>339</v>
      </c>
      <c r="N301" s="4"/>
      <c r="O301" s="43">
        <f t="shared" si="48"/>
        <v>6.25</v>
      </c>
      <c r="P301" s="44">
        <f t="shared" si="56"/>
        <v>84.75</v>
      </c>
    </row>
    <row r="302" spans="1:16" ht="24.75" customHeight="1" x14ac:dyDescent="0.35">
      <c r="A302" s="4"/>
      <c r="B302" s="4"/>
      <c r="C302" s="40" t="s">
        <v>521</v>
      </c>
      <c r="D302" s="42"/>
      <c r="E302" s="42"/>
      <c r="F302" s="43"/>
      <c r="G302" s="44"/>
      <c r="H302" s="4"/>
      <c r="I302" s="43"/>
      <c r="J302" s="44"/>
      <c r="K302" s="4"/>
      <c r="L302" s="43"/>
      <c r="M302" s="44"/>
      <c r="N302" s="4"/>
      <c r="O302" s="43"/>
      <c r="P302" s="44"/>
    </row>
    <row r="303" spans="1:16" x14ac:dyDescent="0.35">
      <c r="A303" s="41" t="s">
        <v>141</v>
      </c>
      <c r="B303" s="41" t="s">
        <v>7</v>
      </c>
      <c r="C303" s="41" t="s">
        <v>522</v>
      </c>
      <c r="D303" s="45">
        <v>10.36</v>
      </c>
      <c r="E303" s="45"/>
      <c r="F303" s="43">
        <v>15</v>
      </c>
      <c r="G303" s="44">
        <f t="shared" si="53"/>
        <v>155.39999999999998</v>
      </c>
      <c r="H303" s="4"/>
      <c r="I303" s="43">
        <f t="shared" si="47"/>
        <v>5.625</v>
      </c>
      <c r="J303" s="44">
        <f t="shared" si="54"/>
        <v>58.274999999999999</v>
      </c>
      <c r="K303" s="4"/>
      <c r="L303" s="43">
        <f t="shared" si="43"/>
        <v>7.5</v>
      </c>
      <c r="M303" s="44">
        <f t="shared" si="55"/>
        <v>77.699999999999989</v>
      </c>
      <c r="N303" s="4"/>
      <c r="O303" s="43">
        <f t="shared" si="48"/>
        <v>1.875</v>
      </c>
      <c r="P303" s="44">
        <f t="shared" si="56"/>
        <v>19.424999999999997</v>
      </c>
    </row>
    <row r="304" spans="1:16" ht="36.75" customHeight="1" x14ac:dyDescent="0.35">
      <c r="A304" s="4"/>
      <c r="B304" s="4"/>
      <c r="C304" s="40" t="s">
        <v>523</v>
      </c>
      <c r="D304" s="42"/>
      <c r="E304" s="42"/>
      <c r="F304" s="43"/>
      <c r="G304" s="44"/>
      <c r="H304" s="4"/>
      <c r="I304" s="43"/>
      <c r="J304" s="44"/>
      <c r="K304" s="4"/>
      <c r="L304" s="43"/>
      <c r="M304" s="44"/>
      <c r="N304" s="4"/>
      <c r="O304" s="43"/>
      <c r="P304" s="44"/>
    </row>
    <row r="305" spans="1:18" x14ac:dyDescent="0.35">
      <c r="A305" s="41" t="s">
        <v>142</v>
      </c>
      <c r="B305" s="41" t="s">
        <v>7</v>
      </c>
      <c r="C305" s="41" t="s">
        <v>524</v>
      </c>
      <c r="D305" s="45">
        <v>1.44</v>
      </c>
      <c r="E305" s="45"/>
      <c r="F305" s="43">
        <v>100</v>
      </c>
      <c r="G305" s="44">
        <f t="shared" si="53"/>
        <v>144</v>
      </c>
      <c r="H305" s="4"/>
      <c r="I305" s="43">
        <f t="shared" ref="I305:I376" si="57">F305*0.375</f>
        <v>37.5</v>
      </c>
      <c r="J305" s="44">
        <f t="shared" si="54"/>
        <v>54</v>
      </c>
      <c r="K305" s="4"/>
      <c r="L305" s="43">
        <f t="shared" ref="L305:L386" si="58">F305*0.5</f>
        <v>50</v>
      </c>
      <c r="M305" s="44">
        <f t="shared" si="55"/>
        <v>72</v>
      </c>
      <c r="N305" s="4"/>
      <c r="O305" s="43">
        <f t="shared" ref="O305:O376" si="59">F305*0.125</f>
        <v>12.5</v>
      </c>
      <c r="P305" s="44">
        <f t="shared" si="56"/>
        <v>18</v>
      </c>
    </row>
    <row r="306" spans="1:18" ht="60.75" customHeight="1" x14ac:dyDescent="0.35">
      <c r="A306" s="4"/>
      <c r="B306" s="4"/>
      <c r="C306" s="40" t="s">
        <v>525</v>
      </c>
      <c r="D306" s="42"/>
      <c r="E306" s="42"/>
      <c r="F306" s="43"/>
      <c r="G306" s="44"/>
      <c r="H306" s="4"/>
      <c r="I306" s="43"/>
      <c r="J306" s="44"/>
      <c r="K306" s="4"/>
      <c r="L306" s="43"/>
      <c r="M306" s="44"/>
      <c r="N306" s="4"/>
      <c r="O306" s="43"/>
      <c r="P306" s="44"/>
    </row>
    <row r="307" spans="1:18" x14ac:dyDescent="0.35">
      <c r="A307" s="41" t="s">
        <v>143</v>
      </c>
      <c r="B307" s="41" t="s">
        <v>7</v>
      </c>
      <c r="C307" s="41" t="s">
        <v>526</v>
      </c>
      <c r="D307" s="45">
        <v>5.96</v>
      </c>
      <c r="E307" s="45"/>
      <c r="F307" s="43">
        <v>50</v>
      </c>
      <c r="G307" s="44">
        <f t="shared" si="53"/>
        <v>298</v>
      </c>
      <c r="H307" s="4"/>
      <c r="I307" s="43">
        <f t="shared" si="57"/>
        <v>18.75</v>
      </c>
      <c r="J307" s="44">
        <f t="shared" si="54"/>
        <v>111.75</v>
      </c>
      <c r="K307" s="4"/>
      <c r="L307" s="43">
        <f t="shared" si="58"/>
        <v>25</v>
      </c>
      <c r="M307" s="44">
        <f t="shared" si="55"/>
        <v>149</v>
      </c>
      <c r="N307" s="4"/>
      <c r="O307" s="43">
        <f t="shared" si="59"/>
        <v>6.25</v>
      </c>
      <c r="P307" s="44">
        <f t="shared" si="56"/>
        <v>37.25</v>
      </c>
    </row>
    <row r="308" spans="1:18" ht="51.75" customHeight="1" thickBot="1" x14ac:dyDescent="0.4">
      <c r="A308" s="51"/>
      <c r="B308" s="51"/>
      <c r="C308" s="47" t="s">
        <v>527</v>
      </c>
      <c r="D308" s="52"/>
      <c r="E308" s="52"/>
      <c r="F308" s="49"/>
      <c r="G308" s="50"/>
      <c r="H308" s="51"/>
      <c r="I308" s="49"/>
      <c r="J308" s="50"/>
      <c r="K308" s="51"/>
      <c r="L308" s="49"/>
      <c r="M308" s="50"/>
      <c r="N308" s="51"/>
      <c r="O308" s="49"/>
      <c r="P308" s="50"/>
    </row>
    <row r="309" spans="1:18" x14ac:dyDescent="0.35">
      <c r="C309" s="2" t="s">
        <v>528</v>
      </c>
      <c r="D309" s="38"/>
      <c r="E309" s="5"/>
      <c r="F309" s="5"/>
      <c r="G309" s="3">
        <f>SUM(G291:G307)</f>
        <v>4321.41</v>
      </c>
      <c r="H309" s="5"/>
      <c r="I309" s="6"/>
      <c r="J309" s="3">
        <f>SUM(J291:J307)</f>
        <v>1327.6237500000002</v>
      </c>
      <c r="K309" s="5"/>
      <c r="L309" s="6"/>
      <c r="M309" s="3">
        <f>SUM(M291:M307)</f>
        <v>2632.3649999999998</v>
      </c>
      <c r="N309" s="5"/>
      <c r="O309" s="6"/>
      <c r="P309" s="3">
        <f>SUM(P291:P307)</f>
        <v>361.42125000000004</v>
      </c>
      <c r="R309" s="1"/>
    </row>
    <row r="310" spans="1:18" ht="15" thickBot="1" x14ac:dyDescent="0.4">
      <c r="A310" s="11"/>
      <c r="B310" s="11"/>
      <c r="C310" s="11"/>
      <c r="D310" s="11"/>
      <c r="E310" s="11"/>
      <c r="F310" s="11"/>
      <c r="G310" s="11"/>
      <c r="H310" s="11"/>
      <c r="I310" s="15"/>
      <c r="J310" s="11"/>
      <c r="K310" s="11"/>
      <c r="L310" s="15"/>
      <c r="M310" s="11"/>
      <c r="N310" s="11"/>
      <c r="O310" s="15"/>
      <c r="P310" s="11"/>
    </row>
    <row r="311" spans="1:18" ht="18.75" customHeight="1" x14ac:dyDescent="0.35">
      <c r="A311" s="65" t="s">
        <v>529</v>
      </c>
      <c r="B311" s="65"/>
      <c r="C311" s="65"/>
      <c r="D311" s="8"/>
      <c r="E311" s="8"/>
      <c r="F311" s="8"/>
      <c r="G311" s="8"/>
      <c r="H311" s="8"/>
      <c r="I311" s="23"/>
      <c r="J311" s="8"/>
      <c r="K311" s="8"/>
      <c r="L311" s="23"/>
      <c r="M311" s="8"/>
      <c r="N311" s="8"/>
      <c r="O311" s="23"/>
      <c r="P311" s="8"/>
    </row>
    <row r="312" spans="1:18" x14ac:dyDescent="0.35">
      <c r="A312" s="41" t="s">
        <v>144</v>
      </c>
      <c r="B312" s="41" t="s">
        <v>1</v>
      </c>
      <c r="C312" s="41" t="s">
        <v>530</v>
      </c>
      <c r="D312" s="45">
        <v>88.21</v>
      </c>
      <c r="E312" s="45"/>
      <c r="F312" s="43">
        <v>10</v>
      </c>
      <c r="G312" s="44">
        <f>D312*F312</f>
        <v>882.09999999999991</v>
      </c>
      <c r="H312" s="4"/>
      <c r="I312" s="43">
        <f t="shared" si="57"/>
        <v>3.75</v>
      </c>
      <c r="J312" s="44">
        <f>D312*I312</f>
        <v>330.78749999999997</v>
      </c>
      <c r="K312" s="4"/>
      <c r="L312" s="43">
        <f t="shared" si="58"/>
        <v>5</v>
      </c>
      <c r="M312" s="44">
        <f>D312*L312</f>
        <v>441.04999999999995</v>
      </c>
      <c r="N312" s="4"/>
      <c r="O312" s="43">
        <f t="shared" si="59"/>
        <v>1.25</v>
      </c>
      <c r="P312" s="44">
        <f>D312*O312</f>
        <v>110.26249999999999</v>
      </c>
    </row>
    <row r="313" spans="1:18" ht="25.5" customHeight="1" x14ac:dyDescent="0.35">
      <c r="A313" s="4"/>
      <c r="B313" s="4"/>
      <c r="C313" s="40" t="s">
        <v>531</v>
      </c>
      <c r="D313" s="42"/>
      <c r="E313" s="42"/>
      <c r="F313" s="43"/>
      <c r="G313" s="44"/>
      <c r="H313" s="4"/>
      <c r="I313" s="43"/>
      <c r="J313" s="44"/>
      <c r="K313" s="4"/>
      <c r="L313" s="43"/>
      <c r="M313" s="44"/>
      <c r="N313" s="4"/>
      <c r="O313" s="43"/>
      <c r="P313" s="44"/>
    </row>
    <row r="314" spans="1:18" x14ac:dyDescent="0.35">
      <c r="A314" s="41" t="s">
        <v>145</v>
      </c>
      <c r="B314" s="41" t="s">
        <v>4</v>
      </c>
      <c r="C314" s="41" t="s">
        <v>532</v>
      </c>
      <c r="D314" s="45">
        <v>19.07</v>
      </c>
      <c r="E314" s="45"/>
      <c r="F314" s="43">
        <v>5</v>
      </c>
      <c r="G314" s="44">
        <f t="shared" ref="G314:G388" si="60">D314*F314</f>
        <v>95.35</v>
      </c>
      <c r="H314" s="4"/>
      <c r="I314" s="43">
        <f t="shared" si="57"/>
        <v>1.875</v>
      </c>
      <c r="J314" s="44">
        <f t="shared" ref="J314:J388" si="61">D314*I314</f>
        <v>35.756250000000001</v>
      </c>
      <c r="K314" s="4"/>
      <c r="L314" s="43">
        <f t="shared" si="58"/>
        <v>2.5</v>
      </c>
      <c r="M314" s="44">
        <f t="shared" ref="M314:M388" si="62">D314*L314</f>
        <v>47.674999999999997</v>
      </c>
      <c r="N314" s="4"/>
      <c r="O314" s="43">
        <f t="shared" si="59"/>
        <v>0.625</v>
      </c>
      <c r="P314" s="44">
        <f t="shared" ref="P314:P388" si="63">D314*O314</f>
        <v>11.918749999999999</v>
      </c>
    </row>
    <row r="315" spans="1:18" ht="48" x14ac:dyDescent="0.35">
      <c r="A315" s="4"/>
      <c r="B315" s="4"/>
      <c r="C315" s="40" t="s">
        <v>533</v>
      </c>
      <c r="D315" s="42"/>
      <c r="E315" s="42"/>
      <c r="F315" s="43"/>
      <c r="G315" s="44"/>
      <c r="H315" s="4"/>
      <c r="I315" s="43"/>
      <c r="J315" s="44"/>
      <c r="K315" s="4"/>
      <c r="L315" s="43"/>
      <c r="M315" s="44"/>
      <c r="N315" s="4"/>
      <c r="O315" s="43"/>
      <c r="P315" s="44"/>
    </row>
    <row r="316" spans="1:18" x14ac:dyDescent="0.35">
      <c r="A316" s="41" t="s">
        <v>146</v>
      </c>
      <c r="B316" s="41" t="s">
        <v>4</v>
      </c>
      <c r="C316" s="41" t="s">
        <v>534</v>
      </c>
      <c r="D316" s="45">
        <v>26.02</v>
      </c>
      <c r="E316" s="45"/>
      <c r="F316" s="43">
        <v>30</v>
      </c>
      <c r="G316" s="44">
        <f t="shared" si="60"/>
        <v>780.6</v>
      </c>
      <c r="H316" s="4"/>
      <c r="I316" s="43">
        <f t="shared" si="57"/>
        <v>11.25</v>
      </c>
      <c r="J316" s="44">
        <f t="shared" si="61"/>
        <v>292.72500000000002</v>
      </c>
      <c r="K316" s="4"/>
      <c r="L316" s="43">
        <f t="shared" si="58"/>
        <v>15</v>
      </c>
      <c r="M316" s="44">
        <f t="shared" si="62"/>
        <v>390.3</v>
      </c>
      <c r="N316" s="4"/>
      <c r="O316" s="43">
        <f t="shared" si="59"/>
        <v>3.75</v>
      </c>
      <c r="P316" s="44">
        <f t="shared" si="63"/>
        <v>97.575000000000003</v>
      </c>
    </row>
    <row r="317" spans="1:18" ht="48" x14ac:dyDescent="0.35">
      <c r="A317" s="4"/>
      <c r="B317" s="4"/>
      <c r="C317" s="40" t="s">
        <v>535</v>
      </c>
      <c r="D317" s="42"/>
      <c r="E317" s="42"/>
      <c r="F317" s="43"/>
      <c r="G317" s="44"/>
      <c r="H317" s="4"/>
      <c r="I317" s="43"/>
      <c r="J317" s="44"/>
      <c r="K317" s="4"/>
      <c r="L317" s="43"/>
      <c r="M317" s="44"/>
      <c r="N317" s="4"/>
      <c r="O317" s="43"/>
      <c r="P317" s="44"/>
    </row>
    <row r="318" spans="1:18" x14ac:dyDescent="0.35">
      <c r="A318" s="41" t="s">
        <v>147</v>
      </c>
      <c r="B318" s="41" t="s">
        <v>4</v>
      </c>
      <c r="C318" s="41" t="s">
        <v>536</v>
      </c>
      <c r="D318" s="45">
        <v>34.6</v>
      </c>
      <c r="E318" s="45"/>
      <c r="F318" s="43">
        <v>5</v>
      </c>
      <c r="G318" s="44">
        <f t="shared" si="60"/>
        <v>173</v>
      </c>
      <c r="H318" s="4"/>
      <c r="I318" s="43">
        <f t="shared" si="57"/>
        <v>1.875</v>
      </c>
      <c r="J318" s="44">
        <f t="shared" si="61"/>
        <v>64.875</v>
      </c>
      <c r="K318" s="4"/>
      <c r="L318" s="43">
        <f t="shared" si="58"/>
        <v>2.5</v>
      </c>
      <c r="M318" s="44">
        <f t="shared" si="62"/>
        <v>86.5</v>
      </c>
      <c r="N318" s="4"/>
      <c r="O318" s="43">
        <f t="shared" si="59"/>
        <v>0.625</v>
      </c>
      <c r="P318" s="44">
        <f t="shared" si="63"/>
        <v>21.625</v>
      </c>
    </row>
    <row r="319" spans="1:18" ht="48" x14ac:dyDescent="0.35">
      <c r="A319" s="4"/>
      <c r="B319" s="4"/>
      <c r="C319" s="40" t="s">
        <v>537</v>
      </c>
      <c r="D319" s="42"/>
      <c r="E319" s="42"/>
      <c r="F319" s="43"/>
      <c r="G319" s="44"/>
      <c r="H319" s="4"/>
      <c r="I319" s="43"/>
      <c r="J319" s="44"/>
      <c r="K319" s="4"/>
      <c r="L319" s="43"/>
      <c r="M319" s="44"/>
      <c r="N319" s="4"/>
      <c r="O319" s="43"/>
      <c r="P319" s="44"/>
    </row>
    <row r="320" spans="1:18" x14ac:dyDescent="0.35">
      <c r="A320" s="41" t="s">
        <v>148</v>
      </c>
      <c r="B320" s="41" t="s">
        <v>4</v>
      </c>
      <c r="C320" s="41" t="s">
        <v>538</v>
      </c>
      <c r="D320" s="45">
        <v>45.72</v>
      </c>
      <c r="E320" s="45"/>
      <c r="F320" s="43">
        <v>1</v>
      </c>
      <c r="G320" s="44">
        <f t="shared" si="60"/>
        <v>45.72</v>
      </c>
      <c r="H320" s="4"/>
      <c r="I320" s="43">
        <f t="shared" si="57"/>
        <v>0.375</v>
      </c>
      <c r="J320" s="44">
        <f t="shared" si="61"/>
        <v>17.145</v>
      </c>
      <c r="K320" s="4"/>
      <c r="L320" s="43">
        <f t="shared" si="58"/>
        <v>0.5</v>
      </c>
      <c r="M320" s="44">
        <f t="shared" si="62"/>
        <v>22.86</v>
      </c>
      <c r="N320" s="4"/>
      <c r="O320" s="43">
        <f t="shared" si="59"/>
        <v>0.125</v>
      </c>
      <c r="P320" s="44">
        <f t="shared" si="63"/>
        <v>5.7149999999999999</v>
      </c>
    </row>
    <row r="321" spans="1:16" ht="24" x14ac:dyDescent="0.35">
      <c r="A321" s="4"/>
      <c r="B321" s="4"/>
      <c r="C321" s="40" t="s">
        <v>539</v>
      </c>
      <c r="D321" s="42"/>
      <c r="E321" s="42"/>
      <c r="F321" s="43"/>
      <c r="G321" s="44"/>
      <c r="H321" s="4"/>
      <c r="I321" s="43"/>
      <c r="J321" s="44"/>
      <c r="K321" s="4"/>
      <c r="L321" s="43"/>
      <c r="M321" s="44"/>
      <c r="N321" s="4"/>
      <c r="O321" s="43"/>
      <c r="P321" s="44"/>
    </row>
    <row r="322" spans="1:16" x14ac:dyDescent="0.35">
      <c r="A322" s="41" t="s">
        <v>149</v>
      </c>
      <c r="B322" s="41" t="s">
        <v>4</v>
      </c>
      <c r="C322" s="41" t="s">
        <v>540</v>
      </c>
      <c r="D322" s="45">
        <v>61.71</v>
      </c>
      <c r="E322" s="45"/>
      <c r="F322" s="43">
        <v>5</v>
      </c>
      <c r="G322" s="44">
        <f t="shared" si="60"/>
        <v>308.55</v>
      </c>
      <c r="H322" s="4"/>
      <c r="I322" s="43">
        <f t="shared" si="57"/>
        <v>1.875</v>
      </c>
      <c r="J322" s="44">
        <f t="shared" si="61"/>
        <v>115.70625</v>
      </c>
      <c r="K322" s="4"/>
      <c r="L322" s="43">
        <f t="shared" si="58"/>
        <v>2.5</v>
      </c>
      <c r="M322" s="44">
        <f t="shared" si="62"/>
        <v>154.27500000000001</v>
      </c>
      <c r="N322" s="4"/>
      <c r="O322" s="43">
        <f t="shared" si="59"/>
        <v>0.625</v>
      </c>
      <c r="P322" s="44">
        <f t="shared" si="63"/>
        <v>38.568750000000001</v>
      </c>
    </row>
    <row r="323" spans="1:16" ht="24" x14ac:dyDescent="0.35">
      <c r="A323" s="4"/>
      <c r="B323" s="4"/>
      <c r="C323" s="40" t="s">
        <v>541</v>
      </c>
      <c r="D323" s="42"/>
      <c r="E323" s="42"/>
      <c r="F323" s="43"/>
      <c r="G323" s="44"/>
      <c r="H323" s="4"/>
      <c r="I323" s="43"/>
      <c r="J323" s="44"/>
      <c r="K323" s="4"/>
      <c r="L323" s="43"/>
      <c r="M323" s="44"/>
      <c r="N323" s="4"/>
      <c r="O323" s="43"/>
      <c r="P323" s="44"/>
    </row>
    <row r="324" spans="1:16" x14ac:dyDescent="0.35">
      <c r="A324" s="41" t="s">
        <v>150</v>
      </c>
      <c r="B324" s="41" t="s">
        <v>4</v>
      </c>
      <c r="C324" s="41" t="s">
        <v>542</v>
      </c>
      <c r="D324" s="45">
        <v>82.57</v>
      </c>
      <c r="E324" s="45"/>
      <c r="F324" s="43">
        <v>1</v>
      </c>
      <c r="G324" s="44">
        <f t="shared" si="60"/>
        <v>82.57</v>
      </c>
      <c r="H324" s="4"/>
      <c r="I324" s="43">
        <f t="shared" si="57"/>
        <v>0.375</v>
      </c>
      <c r="J324" s="44">
        <f t="shared" si="61"/>
        <v>30.963749999999997</v>
      </c>
      <c r="K324" s="4"/>
      <c r="L324" s="43">
        <f t="shared" si="58"/>
        <v>0.5</v>
      </c>
      <c r="M324" s="44">
        <f t="shared" si="62"/>
        <v>41.284999999999997</v>
      </c>
      <c r="N324" s="4"/>
      <c r="O324" s="43">
        <f t="shared" si="59"/>
        <v>0.125</v>
      </c>
      <c r="P324" s="44">
        <f t="shared" si="63"/>
        <v>10.321249999999999</v>
      </c>
    </row>
    <row r="325" spans="1:16" ht="24" x14ac:dyDescent="0.35">
      <c r="A325" s="4"/>
      <c r="B325" s="4"/>
      <c r="C325" s="40" t="s">
        <v>543</v>
      </c>
      <c r="D325" s="42"/>
      <c r="E325" s="42"/>
      <c r="F325" s="43"/>
      <c r="G325" s="44"/>
      <c r="H325" s="4"/>
      <c r="I325" s="43"/>
      <c r="J325" s="44"/>
      <c r="K325" s="4"/>
      <c r="L325" s="43"/>
      <c r="M325" s="44"/>
      <c r="N325" s="4"/>
      <c r="O325" s="43"/>
      <c r="P325" s="44"/>
    </row>
    <row r="326" spans="1:16" x14ac:dyDescent="0.35">
      <c r="A326" s="41" t="s">
        <v>151</v>
      </c>
      <c r="B326" s="41" t="s">
        <v>4</v>
      </c>
      <c r="C326" s="41" t="s">
        <v>544</v>
      </c>
      <c r="D326" s="45">
        <v>191.62</v>
      </c>
      <c r="E326" s="45"/>
      <c r="F326" s="43">
        <v>15</v>
      </c>
      <c r="G326" s="44">
        <f t="shared" si="60"/>
        <v>2874.3</v>
      </c>
      <c r="H326" s="4"/>
      <c r="I326" s="43">
        <f t="shared" si="57"/>
        <v>5.625</v>
      </c>
      <c r="J326" s="44">
        <f t="shared" si="61"/>
        <v>1077.8625</v>
      </c>
      <c r="K326" s="4"/>
      <c r="L326" s="43">
        <f t="shared" si="58"/>
        <v>7.5</v>
      </c>
      <c r="M326" s="44">
        <f t="shared" si="62"/>
        <v>1437.15</v>
      </c>
      <c r="N326" s="4"/>
      <c r="O326" s="43">
        <f t="shared" si="59"/>
        <v>1.875</v>
      </c>
      <c r="P326" s="44">
        <f t="shared" si="63"/>
        <v>359.28750000000002</v>
      </c>
    </row>
    <row r="327" spans="1:16" ht="48.75" customHeight="1" x14ac:dyDescent="0.35">
      <c r="A327" s="4"/>
      <c r="B327" s="4"/>
      <c r="C327" s="40" t="s">
        <v>545</v>
      </c>
      <c r="D327" s="42"/>
      <c r="E327" s="42"/>
      <c r="F327" s="43"/>
      <c r="G327" s="44"/>
      <c r="H327" s="4"/>
      <c r="I327" s="43"/>
      <c r="J327" s="44"/>
      <c r="K327" s="4"/>
      <c r="L327" s="43"/>
      <c r="M327" s="44"/>
      <c r="N327" s="4"/>
      <c r="O327" s="43"/>
      <c r="P327" s="44"/>
    </row>
    <row r="328" spans="1:16" x14ac:dyDescent="0.35">
      <c r="A328" s="41" t="s">
        <v>152</v>
      </c>
      <c r="B328" s="41" t="s">
        <v>22</v>
      </c>
      <c r="C328" s="41" t="s">
        <v>546</v>
      </c>
      <c r="D328" s="45">
        <v>229.49</v>
      </c>
      <c r="E328" s="45"/>
      <c r="F328" s="43">
        <v>20</v>
      </c>
      <c r="G328" s="44">
        <f t="shared" si="60"/>
        <v>4589.8</v>
      </c>
      <c r="H328" s="4"/>
      <c r="I328" s="43">
        <v>7</v>
      </c>
      <c r="J328" s="44">
        <f t="shared" si="61"/>
        <v>1606.43</v>
      </c>
      <c r="K328" s="4"/>
      <c r="L328" s="43">
        <f t="shared" si="58"/>
        <v>10</v>
      </c>
      <c r="M328" s="44">
        <f t="shared" si="62"/>
        <v>2294.9</v>
      </c>
      <c r="N328" s="4"/>
      <c r="O328" s="43">
        <v>3</v>
      </c>
      <c r="P328" s="44">
        <f t="shared" si="63"/>
        <v>688.47</v>
      </c>
    </row>
    <row r="329" spans="1:16" ht="38.25" customHeight="1" x14ac:dyDescent="0.35">
      <c r="A329" s="4"/>
      <c r="B329" s="4"/>
      <c r="C329" s="40" t="s">
        <v>547</v>
      </c>
      <c r="D329" s="42"/>
      <c r="E329" s="42"/>
      <c r="F329" s="43"/>
      <c r="G329" s="44"/>
      <c r="H329" s="4"/>
      <c r="I329" s="43"/>
      <c r="J329" s="44"/>
      <c r="K329" s="4"/>
      <c r="L329" s="43"/>
      <c r="M329" s="44"/>
      <c r="N329" s="4"/>
      <c r="O329" s="43"/>
      <c r="P329" s="44"/>
    </row>
    <row r="330" spans="1:16" x14ac:dyDescent="0.35">
      <c r="A330" s="41" t="s">
        <v>153</v>
      </c>
      <c r="B330" s="41" t="s">
        <v>22</v>
      </c>
      <c r="C330" s="41" t="s">
        <v>548</v>
      </c>
      <c r="D330" s="45">
        <v>110.91</v>
      </c>
      <c r="E330" s="45"/>
      <c r="F330" s="43">
        <v>20</v>
      </c>
      <c r="G330" s="44">
        <f t="shared" si="60"/>
        <v>2218.1999999999998</v>
      </c>
      <c r="H330" s="4"/>
      <c r="I330" s="43">
        <v>7</v>
      </c>
      <c r="J330" s="44">
        <f t="shared" si="61"/>
        <v>776.37</v>
      </c>
      <c r="K330" s="4"/>
      <c r="L330" s="43">
        <f t="shared" si="58"/>
        <v>10</v>
      </c>
      <c r="M330" s="44">
        <f t="shared" si="62"/>
        <v>1109.0999999999999</v>
      </c>
      <c r="N330" s="4"/>
      <c r="O330" s="43">
        <v>3</v>
      </c>
      <c r="P330" s="44">
        <f t="shared" si="63"/>
        <v>332.73</v>
      </c>
    </row>
    <row r="331" spans="1:16" ht="60.75" customHeight="1" x14ac:dyDescent="0.35">
      <c r="A331" s="4"/>
      <c r="B331" s="4"/>
      <c r="C331" s="40" t="s">
        <v>549</v>
      </c>
      <c r="D331" s="42"/>
      <c r="E331" s="42"/>
      <c r="F331" s="43"/>
      <c r="G331" s="44"/>
      <c r="H331" s="4"/>
      <c r="I331" s="43"/>
      <c r="J331" s="44"/>
      <c r="K331" s="4"/>
      <c r="L331" s="43"/>
      <c r="M331" s="44"/>
      <c r="N331" s="4"/>
      <c r="O331" s="43"/>
      <c r="P331" s="44"/>
    </row>
    <row r="332" spans="1:16" x14ac:dyDescent="0.35">
      <c r="A332" s="41" t="s">
        <v>154</v>
      </c>
      <c r="B332" s="41" t="s">
        <v>4</v>
      </c>
      <c r="C332" s="41" t="s">
        <v>550</v>
      </c>
      <c r="D332" s="45">
        <v>249.13</v>
      </c>
      <c r="E332" s="45"/>
      <c r="F332" s="43">
        <v>10</v>
      </c>
      <c r="G332" s="44">
        <f t="shared" si="60"/>
        <v>2491.3000000000002</v>
      </c>
      <c r="H332" s="4"/>
      <c r="I332" s="43">
        <f t="shared" si="57"/>
        <v>3.75</v>
      </c>
      <c r="J332" s="44">
        <f t="shared" si="61"/>
        <v>934.23749999999995</v>
      </c>
      <c r="K332" s="4"/>
      <c r="L332" s="43">
        <f t="shared" si="58"/>
        <v>5</v>
      </c>
      <c r="M332" s="44">
        <f t="shared" si="62"/>
        <v>1245.6500000000001</v>
      </c>
      <c r="N332" s="4"/>
      <c r="O332" s="43">
        <f t="shared" si="59"/>
        <v>1.25</v>
      </c>
      <c r="P332" s="44">
        <f t="shared" si="63"/>
        <v>311.41250000000002</v>
      </c>
    </row>
    <row r="333" spans="1:16" ht="36.75" customHeight="1" x14ac:dyDescent="0.35">
      <c r="A333" s="4"/>
      <c r="B333" s="4"/>
      <c r="C333" s="40" t="s">
        <v>551</v>
      </c>
      <c r="D333" s="42"/>
      <c r="E333" s="42"/>
      <c r="F333" s="43"/>
      <c r="G333" s="44"/>
      <c r="H333" s="4"/>
      <c r="I333" s="43"/>
      <c r="J333" s="44"/>
      <c r="K333" s="4"/>
      <c r="L333" s="43"/>
      <c r="M333" s="44"/>
      <c r="N333" s="4"/>
      <c r="O333" s="43"/>
      <c r="P333" s="44"/>
    </row>
    <row r="334" spans="1:16" x14ac:dyDescent="0.35">
      <c r="A334" s="41" t="s">
        <v>155</v>
      </c>
      <c r="B334" s="41" t="s">
        <v>4</v>
      </c>
      <c r="C334" s="41" t="s">
        <v>552</v>
      </c>
      <c r="D334" s="45">
        <v>464.48</v>
      </c>
      <c r="E334" s="45"/>
      <c r="F334" s="43">
        <v>10</v>
      </c>
      <c r="G334" s="44">
        <f t="shared" si="60"/>
        <v>4644.8</v>
      </c>
      <c r="H334" s="4"/>
      <c r="I334" s="43">
        <f t="shared" si="57"/>
        <v>3.75</v>
      </c>
      <c r="J334" s="44">
        <f t="shared" si="61"/>
        <v>1741.8000000000002</v>
      </c>
      <c r="K334" s="4"/>
      <c r="L334" s="43">
        <f t="shared" si="58"/>
        <v>5</v>
      </c>
      <c r="M334" s="44">
        <f t="shared" si="62"/>
        <v>2322.4</v>
      </c>
      <c r="N334" s="4"/>
      <c r="O334" s="43">
        <f t="shared" si="59"/>
        <v>1.25</v>
      </c>
      <c r="P334" s="44">
        <f t="shared" si="63"/>
        <v>580.6</v>
      </c>
    </row>
    <row r="335" spans="1:16" ht="84.75" customHeight="1" x14ac:dyDescent="0.35">
      <c r="A335" s="4"/>
      <c r="B335" s="4"/>
      <c r="C335" s="40" t="s">
        <v>553</v>
      </c>
      <c r="D335" s="42"/>
      <c r="E335" s="42"/>
      <c r="F335" s="43"/>
      <c r="G335" s="44"/>
      <c r="H335" s="4"/>
      <c r="I335" s="43"/>
      <c r="J335" s="44"/>
      <c r="K335" s="4"/>
      <c r="L335" s="43"/>
      <c r="M335" s="44"/>
      <c r="N335" s="4"/>
      <c r="O335" s="43"/>
      <c r="P335" s="44"/>
    </row>
    <row r="336" spans="1:16" x14ac:dyDescent="0.35">
      <c r="A336" s="41" t="s">
        <v>156</v>
      </c>
      <c r="B336" s="41" t="s">
        <v>4</v>
      </c>
      <c r="C336" s="41" t="s">
        <v>554</v>
      </c>
      <c r="D336" s="45">
        <v>61.39</v>
      </c>
      <c r="E336" s="45"/>
      <c r="F336" s="43">
        <v>10</v>
      </c>
      <c r="G336" s="44">
        <f t="shared" si="60"/>
        <v>613.9</v>
      </c>
      <c r="H336" s="4"/>
      <c r="I336" s="43">
        <f t="shared" si="57"/>
        <v>3.75</v>
      </c>
      <c r="J336" s="44">
        <f t="shared" si="61"/>
        <v>230.21250000000001</v>
      </c>
      <c r="K336" s="4"/>
      <c r="L336" s="43">
        <f t="shared" si="58"/>
        <v>5</v>
      </c>
      <c r="M336" s="44">
        <f t="shared" si="62"/>
        <v>306.95</v>
      </c>
      <c r="N336" s="4"/>
      <c r="O336" s="43">
        <f t="shared" si="59"/>
        <v>1.25</v>
      </c>
      <c r="P336" s="44">
        <f t="shared" si="63"/>
        <v>76.737499999999997</v>
      </c>
    </row>
    <row r="337" spans="1:16" ht="24.75" customHeight="1" x14ac:dyDescent="0.35">
      <c r="A337" s="4"/>
      <c r="B337" s="4"/>
      <c r="C337" s="40" t="s">
        <v>222</v>
      </c>
      <c r="D337" s="42"/>
      <c r="E337" s="42"/>
      <c r="F337" s="43"/>
      <c r="G337" s="44"/>
      <c r="H337" s="4"/>
      <c r="I337" s="43"/>
      <c r="J337" s="44"/>
      <c r="K337" s="4"/>
      <c r="L337" s="43"/>
      <c r="M337" s="44"/>
      <c r="N337" s="4"/>
      <c r="O337" s="43"/>
      <c r="P337" s="44"/>
    </row>
    <row r="338" spans="1:16" x14ac:dyDescent="0.35">
      <c r="A338" s="41" t="s">
        <v>157</v>
      </c>
      <c r="B338" s="41" t="s">
        <v>4</v>
      </c>
      <c r="C338" s="41" t="s">
        <v>555</v>
      </c>
      <c r="D338" s="45">
        <v>75.37</v>
      </c>
      <c r="E338" s="45"/>
      <c r="F338" s="43">
        <v>1</v>
      </c>
      <c r="G338" s="44">
        <f t="shared" si="60"/>
        <v>75.37</v>
      </c>
      <c r="H338" s="4"/>
      <c r="I338" s="43">
        <f t="shared" si="57"/>
        <v>0.375</v>
      </c>
      <c r="J338" s="44">
        <f t="shared" si="61"/>
        <v>28.263750000000002</v>
      </c>
      <c r="K338" s="4"/>
      <c r="L338" s="43">
        <f t="shared" si="58"/>
        <v>0.5</v>
      </c>
      <c r="M338" s="44">
        <f t="shared" si="62"/>
        <v>37.685000000000002</v>
      </c>
      <c r="N338" s="4"/>
      <c r="O338" s="43">
        <f t="shared" si="59"/>
        <v>0.125</v>
      </c>
      <c r="P338" s="44">
        <f t="shared" si="63"/>
        <v>9.4212500000000006</v>
      </c>
    </row>
    <row r="339" spans="1:16" ht="24.75" customHeight="1" x14ac:dyDescent="0.35">
      <c r="A339" s="4"/>
      <c r="B339" s="4"/>
      <c r="C339" s="40" t="s">
        <v>556</v>
      </c>
      <c r="D339" s="42"/>
      <c r="E339" s="42"/>
      <c r="F339" s="43"/>
      <c r="G339" s="44"/>
      <c r="H339" s="4"/>
      <c r="I339" s="43"/>
      <c r="J339" s="44"/>
      <c r="K339" s="4"/>
      <c r="L339" s="43"/>
      <c r="M339" s="44"/>
      <c r="N339" s="4"/>
      <c r="O339" s="43"/>
      <c r="P339" s="44"/>
    </row>
    <row r="340" spans="1:16" x14ac:dyDescent="0.35">
      <c r="A340" s="41" t="s">
        <v>158</v>
      </c>
      <c r="B340" s="41" t="s">
        <v>4</v>
      </c>
      <c r="C340" s="41" t="s">
        <v>159</v>
      </c>
      <c r="D340" s="45">
        <v>90.54</v>
      </c>
      <c r="E340" s="45"/>
      <c r="F340" s="43">
        <v>25</v>
      </c>
      <c r="G340" s="44">
        <f t="shared" si="60"/>
        <v>2263.5</v>
      </c>
      <c r="H340" s="4"/>
      <c r="I340" s="43">
        <f t="shared" si="57"/>
        <v>9.375</v>
      </c>
      <c r="J340" s="44">
        <f t="shared" si="61"/>
        <v>848.81250000000011</v>
      </c>
      <c r="K340" s="4"/>
      <c r="L340" s="43">
        <f t="shared" si="58"/>
        <v>12.5</v>
      </c>
      <c r="M340" s="44">
        <f t="shared" si="62"/>
        <v>1131.75</v>
      </c>
      <c r="N340" s="4"/>
      <c r="O340" s="43">
        <f t="shared" si="59"/>
        <v>3.125</v>
      </c>
      <c r="P340" s="44">
        <f t="shared" si="63"/>
        <v>282.9375</v>
      </c>
    </row>
    <row r="341" spans="1:16" ht="24.75" customHeight="1" x14ac:dyDescent="0.35">
      <c r="A341" s="4"/>
      <c r="B341" s="4"/>
      <c r="C341" s="40" t="s">
        <v>557</v>
      </c>
      <c r="D341" s="42"/>
      <c r="E341" s="42"/>
      <c r="F341" s="43"/>
      <c r="G341" s="44"/>
      <c r="H341" s="4"/>
      <c r="I341" s="43"/>
      <c r="J341" s="44"/>
      <c r="K341" s="4"/>
      <c r="L341" s="43"/>
      <c r="M341" s="44"/>
      <c r="N341" s="4"/>
      <c r="O341" s="43"/>
      <c r="P341" s="44"/>
    </row>
    <row r="342" spans="1:16" x14ac:dyDescent="0.35">
      <c r="A342" s="41" t="s">
        <v>160</v>
      </c>
      <c r="B342" s="41" t="s">
        <v>4</v>
      </c>
      <c r="C342" s="41" t="s">
        <v>558</v>
      </c>
      <c r="D342" s="45">
        <v>109.89</v>
      </c>
      <c r="E342" s="45"/>
      <c r="F342" s="43">
        <v>1</v>
      </c>
      <c r="G342" s="44">
        <f t="shared" si="60"/>
        <v>109.89</v>
      </c>
      <c r="H342" s="4"/>
      <c r="I342" s="43">
        <f t="shared" si="57"/>
        <v>0.375</v>
      </c>
      <c r="J342" s="44">
        <f t="shared" si="61"/>
        <v>41.208750000000002</v>
      </c>
      <c r="K342" s="4"/>
      <c r="L342" s="43">
        <f t="shared" si="58"/>
        <v>0.5</v>
      </c>
      <c r="M342" s="44">
        <f t="shared" si="62"/>
        <v>54.945</v>
      </c>
      <c r="N342" s="4"/>
      <c r="O342" s="43">
        <f t="shared" si="59"/>
        <v>0.125</v>
      </c>
      <c r="P342" s="44">
        <f t="shared" si="63"/>
        <v>13.73625</v>
      </c>
    </row>
    <row r="343" spans="1:16" ht="24.75" customHeight="1" x14ac:dyDescent="0.35">
      <c r="A343" s="4"/>
      <c r="B343" s="4"/>
      <c r="C343" s="40" t="s">
        <v>559</v>
      </c>
      <c r="D343" s="42"/>
      <c r="E343" s="42"/>
      <c r="F343" s="43"/>
      <c r="G343" s="44"/>
      <c r="H343" s="4"/>
      <c r="I343" s="43"/>
      <c r="J343" s="44"/>
      <c r="K343" s="4"/>
      <c r="L343" s="43"/>
      <c r="M343" s="44"/>
      <c r="N343" s="4"/>
      <c r="O343" s="43"/>
      <c r="P343" s="44"/>
    </row>
    <row r="344" spans="1:16" x14ac:dyDescent="0.35">
      <c r="A344" s="41" t="s">
        <v>161</v>
      </c>
      <c r="B344" s="41" t="s">
        <v>4</v>
      </c>
      <c r="C344" s="41" t="s">
        <v>560</v>
      </c>
      <c r="D344" s="45">
        <v>134.6</v>
      </c>
      <c r="E344" s="45"/>
      <c r="F344" s="43">
        <v>1</v>
      </c>
      <c r="G344" s="44">
        <f t="shared" si="60"/>
        <v>134.6</v>
      </c>
      <c r="H344" s="4"/>
      <c r="I344" s="43">
        <f t="shared" si="57"/>
        <v>0.375</v>
      </c>
      <c r="J344" s="44">
        <f t="shared" si="61"/>
        <v>50.474999999999994</v>
      </c>
      <c r="K344" s="4"/>
      <c r="L344" s="43">
        <f t="shared" si="58"/>
        <v>0.5</v>
      </c>
      <c r="M344" s="44">
        <f t="shared" si="62"/>
        <v>67.3</v>
      </c>
      <c r="N344" s="4"/>
      <c r="O344" s="43">
        <f t="shared" si="59"/>
        <v>0.125</v>
      </c>
      <c r="P344" s="44">
        <f t="shared" si="63"/>
        <v>16.824999999999999</v>
      </c>
    </row>
    <row r="345" spans="1:16" ht="24.75" customHeight="1" x14ac:dyDescent="0.35">
      <c r="A345" s="4"/>
      <c r="B345" s="4"/>
      <c r="C345" s="40" t="s">
        <v>561</v>
      </c>
      <c r="D345" s="42"/>
      <c r="E345" s="42"/>
      <c r="F345" s="43"/>
      <c r="G345" s="44"/>
      <c r="H345" s="4"/>
      <c r="I345" s="43"/>
      <c r="J345" s="44"/>
      <c r="K345" s="4"/>
      <c r="L345" s="43"/>
      <c r="M345" s="44"/>
      <c r="N345" s="4"/>
      <c r="O345" s="43"/>
      <c r="P345" s="44"/>
    </row>
    <row r="346" spans="1:16" x14ac:dyDescent="0.35">
      <c r="A346" s="41" t="s">
        <v>162</v>
      </c>
      <c r="B346" s="41" t="s">
        <v>4</v>
      </c>
      <c r="C346" s="41" t="s">
        <v>163</v>
      </c>
      <c r="D346" s="45">
        <v>152.05000000000001</v>
      </c>
      <c r="E346" s="45"/>
      <c r="F346" s="43">
        <v>5</v>
      </c>
      <c r="G346" s="44">
        <f t="shared" si="60"/>
        <v>760.25</v>
      </c>
      <c r="H346" s="4"/>
      <c r="I346" s="43">
        <f t="shared" si="57"/>
        <v>1.875</v>
      </c>
      <c r="J346" s="44">
        <f t="shared" si="61"/>
        <v>285.09375</v>
      </c>
      <c r="K346" s="4"/>
      <c r="L346" s="43">
        <f t="shared" si="58"/>
        <v>2.5</v>
      </c>
      <c r="M346" s="44">
        <f t="shared" si="62"/>
        <v>380.125</v>
      </c>
      <c r="N346" s="4"/>
      <c r="O346" s="43">
        <f t="shared" si="59"/>
        <v>0.625</v>
      </c>
      <c r="P346" s="44">
        <f t="shared" si="63"/>
        <v>95.03125</v>
      </c>
    </row>
    <row r="347" spans="1:16" ht="24.75" customHeight="1" x14ac:dyDescent="0.35">
      <c r="A347" s="4"/>
      <c r="B347" s="4"/>
      <c r="C347" s="40" t="s">
        <v>223</v>
      </c>
      <c r="D347" s="42"/>
      <c r="E347" s="42"/>
      <c r="F347" s="43"/>
      <c r="G347" s="44"/>
      <c r="H347" s="4"/>
      <c r="I347" s="43"/>
      <c r="J347" s="44"/>
      <c r="K347" s="4"/>
      <c r="L347" s="43"/>
      <c r="M347" s="44"/>
      <c r="N347" s="4"/>
      <c r="O347" s="43"/>
      <c r="P347" s="44"/>
    </row>
    <row r="348" spans="1:16" x14ac:dyDescent="0.35">
      <c r="A348" s="41" t="s">
        <v>164</v>
      </c>
      <c r="B348" s="41" t="s">
        <v>4</v>
      </c>
      <c r="C348" s="41" t="s">
        <v>562</v>
      </c>
      <c r="D348" s="45">
        <v>182.08</v>
      </c>
      <c r="E348" s="45"/>
      <c r="F348" s="43">
        <v>1</v>
      </c>
      <c r="G348" s="44">
        <f t="shared" si="60"/>
        <v>182.08</v>
      </c>
      <c r="H348" s="4"/>
      <c r="I348" s="43">
        <f t="shared" si="57"/>
        <v>0.375</v>
      </c>
      <c r="J348" s="44">
        <f t="shared" si="61"/>
        <v>68.28</v>
      </c>
      <c r="K348" s="4"/>
      <c r="L348" s="43">
        <f t="shared" si="58"/>
        <v>0.5</v>
      </c>
      <c r="M348" s="44">
        <f t="shared" si="62"/>
        <v>91.04</v>
      </c>
      <c r="N348" s="4"/>
      <c r="O348" s="43">
        <f t="shared" si="59"/>
        <v>0.125</v>
      </c>
      <c r="P348" s="44">
        <f t="shared" si="63"/>
        <v>22.76</v>
      </c>
    </row>
    <row r="349" spans="1:16" ht="24.75" customHeight="1" x14ac:dyDescent="0.35">
      <c r="A349" s="4"/>
      <c r="B349" s="4"/>
      <c r="C349" s="40" t="s">
        <v>563</v>
      </c>
      <c r="D349" s="42"/>
      <c r="E349" s="42"/>
      <c r="F349" s="43"/>
      <c r="G349" s="44"/>
      <c r="H349" s="4"/>
      <c r="I349" s="43"/>
      <c r="J349" s="44"/>
      <c r="K349" s="4"/>
      <c r="L349" s="43"/>
      <c r="M349" s="44"/>
      <c r="N349" s="4"/>
      <c r="O349" s="43"/>
      <c r="P349" s="44"/>
    </row>
    <row r="350" spans="1:16" x14ac:dyDescent="0.35">
      <c r="A350" s="41" t="s">
        <v>165</v>
      </c>
      <c r="B350" s="41" t="s">
        <v>4</v>
      </c>
      <c r="C350" s="41" t="s">
        <v>564</v>
      </c>
      <c r="D350" s="45">
        <v>229.88</v>
      </c>
      <c r="E350" s="45"/>
      <c r="F350" s="43">
        <v>5</v>
      </c>
      <c r="G350" s="44">
        <f t="shared" si="60"/>
        <v>1149.4000000000001</v>
      </c>
      <c r="H350" s="4"/>
      <c r="I350" s="43">
        <f t="shared" si="57"/>
        <v>1.875</v>
      </c>
      <c r="J350" s="44">
        <f t="shared" si="61"/>
        <v>431.02499999999998</v>
      </c>
      <c r="K350" s="4"/>
      <c r="L350" s="43">
        <f t="shared" si="58"/>
        <v>2.5</v>
      </c>
      <c r="M350" s="44">
        <f t="shared" si="62"/>
        <v>574.70000000000005</v>
      </c>
      <c r="N350" s="4"/>
      <c r="O350" s="43">
        <f t="shared" si="59"/>
        <v>0.625</v>
      </c>
      <c r="P350" s="44">
        <f t="shared" si="63"/>
        <v>143.67500000000001</v>
      </c>
    </row>
    <row r="351" spans="1:16" ht="24.75" customHeight="1" x14ac:dyDescent="0.35">
      <c r="A351" s="4"/>
      <c r="B351" s="4"/>
      <c r="C351" s="40" t="s">
        <v>565</v>
      </c>
      <c r="D351" s="42"/>
      <c r="E351" s="42"/>
      <c r="F351" s="43"/>
      <c r="G351" s="44"/>
      <c r="H351" s="4"/>
      <c r="I351" s="43"/>
      <c r="J351" s="44"/>
      <c r="K351" s="4"/>
      <c r="L351" s="43"/>
      <c r="M351" s="44"/>
      <c r="N351" s="4"/>
      <c r="O351" s="43"/>
      <c r="P351" s="44"/>
    </row>
    <row r="352" spans="1:16" x14ac:dyDescent="0.35">
      <c r="A352" s="41" t="s">
        <v>166</v>
      </c>
      <c r="B352" s="41" t="s">
        <v>4</v>
      </c>
      <c r="C352" s="41" t="s">
        <v>566</v>
      </c>
      <c r="D352" s="45">
        <v>36.380000000000003</v>
      </c>
      <c r="E352" s="45"/>
      <c r="F352" s="43">
        <v>5</v>
      </c>
      <c r="G352" s="44">
        <f t="shared" si="60"/>
        <v>181.9</v>
      </c>
      <c r="H352" s="4"/>
      <c r="I352" s="43">
        <f t="shared" si="57"/>
        <v>1.875</v>
      </c>
      <c r="J352" s="44">
        <f t="shared" si="61"/>
        <v>68.212500000000006</v>
      </c>
      <c r="K352" s="4"/>
      <c r="L352" s="43">
        <f t="shared" si="58"/>
        <v>2.5</v>
      </c>
      <c r="M352" s="44">
        <f t="shared" si="62"/>
        <v>90.95</v>
      </c>
      <c r="N352" s="4"/>
      <c r="O352" s="43">
        <f t="shared" si="59"/>
        <v>0.625</v>
      </c>
      <c r="P352" s="44">
        <f t="shared" si="63"/>
        <v>22.737500000000001</v>
      </c>
    </row>
    <row r="353" spans="1:16" ht="73.5" customHeight="1" x14ac:dyDescent="0.35">
      <c r="A353" s="4"/>
      <c r="B353" s="4"/>
      <c r="C353" s="40" t="s">
        <v>567</v>
      </c>
      <c r="D353" s="42"/>
      <c r="E353" s="42"/>
      <c r="F353" s="43"/>
      <c r="G353" s="44"/>
      <c r="H353" s="4"/>
      <c r="I353" s="43"/>
      <c r="J353" s="44"/>
      <c r="K353" s="4"/>
      <c r="L353" s="43"/>
      <c r="M353" s="44"/>
      <c r="N353" s="4"/>
      <c r="O353" s="43"/>
      <c r="P353" s="44"/>
    </row>
    <row r="354" spans="1:16" x14ac:dyDescent="0.35">
      <c r="A354" s="41" t="s">
        <v>167</v>
      </c>
      <c r="B354" s="41" t="s">
        <v>4</v>
      </c>
      <c r="C354" s="41" t="s">
        <v>568</v>
      </c>
      <c r="D354" s="45">
        <v>47.68</v>
      </c>
      <c r="E354" s="45"/>
      <c r="F354" s="43">
        <v>5</v>
      </c>
      <c r="G354" s="44">
        <f t="shared" si="60"/>
        <v>238.4</v>
      </c>
      <c r="H354" s="4"/>
      <c r="I354" s="43">
        <f t="shared" si="57"/>
        <v>1.875</v>
      </c>
      <c r="J354" s="44">
        <f t="shared" si="61"/>
        <v>89.4</v>
      </c>
      <c r="K354" s="4"/>
      <c r="L354" s="43">
        <f t="shared" si="58"/>
        <v>2.5</v>
      </c>
      <c r="M354" s="44">
        <f t="shared" si="62"/>
        <v>119.2</v>
      </c>
      <c r="N354" s="4"/>
      <c r="O354" s="43">
        <f t="shared" si="59"/>
        <v>0.625</v>
      </c>
      <c r="P354" s="44">
        <f t="shared" si="63"/>
        <v>29.8</v>
      </c>
    </row>
    <row r="355" spans="1:16" ht="72.75" customHeight="1" x14ac:dyDescent="0.35">
      <c r="A355" s="4"/>
      <c r="B355" s="4"/>
      <c r="C355" s="40" t="s">
        <v>569</v>
      </c>
      <c r="D355" s="42"/>
      <c r="E355" s="42"/>
      <c r="F355" s="43"/>
      <c r="G355" s="44"/>
      <c r="H355" s="4"/>
      <c r="I355" s="43"/>
      <c r="J355" s="44"/>
      <c r="K355" s="4"/>
      <c r="L355" s="43"/>
      <c r="M355" s="44"/>
      <c r="N355" s="4"/>
      <c r="O355" s="43"/>
      <c r="P355" s="44"/>
    </row>
    <row r="356" spans="1:16" x14ac:dyDescent="0.35">
      <c r="A356" s="41" t="s">
        <v>168</v>
      </c>
      <c r="B356" s="41" t="s">
        <v>4</v>
      </c>
      <c r="C356" s="41" t="s">
        <v>570</v>
      </c>
      <c r="D356" s="45">
        <v>48.95</v>
      </c>
      <c r="E356" s="45"/>
      <c r="F356" s="43">
        <v>7.5</v>
      </c>
      <c r="G356" s="44">
        <f t="shared" si="60"/>
        <v>367.125</v>
      </c>
      <c r="H356" s="4"/>
      <c r="I356" s="43">
        <f t="shared" si="57"/>
        <v>2.8125</v>
      </c>
      <c r="J356" s="44">
        <f t="shared" si="61"/>
        <v>137.671875</v>
      </c>
      <c r="K356" s="4"/>
      <c r="L356" s="43">
        <f t="shared" si="58"/>
        <v>3.75</v>
      </c>
      <c r="M356" s="44">
        <f t="shared" si="62"/>
        <v>183.5625</v>
      </c>
      <c r="N356" s="4"/>
      <c r="O356" s="43">
        <f t="shared" si="59"/>
        <v>0.9375</v>
      </c>
      <c r="P356" s="44">
        <f t="shared" si="63"/>
        <v>45.890625</v>
      </c>
    </row>
    <row r="357" spans="1:16" ht="73.5" customHeight="1" x14ac:dyDescent="0.35">
      <c r="A357" s="4"/>
      <c r="B357" s="4"/>
      <c r="C357" s="40" t="s">
        <v>571</v>
      </c>
      <c r="D357" s="42"/>
      <c r="E357" s="42"/>
      <c r="F357" s="43"/>
      <c r="G357" s="44"/>
      <c r="H357" s="4"/>
      <c r="I357" s="43"/>
      <c r="J357" s="44"/>
      <c r="K357" s="4"/>
      <c r="L357" s="43"/>
      <c r="M357" s="44"/>
      <c r="N357" s="4"/>
      <c r="O357" s="43"/>
      <c r="P357" s="44"/>
    </row>
    <row r="358" spans="1:16" x14ac:dyDescent="0.35">
      <c r="A358" s="41" t="s">
        <v>169</v>
      </c>
      <c r="B358" s="41" t="s">
        <v>4</v>
      </c>
      <c r="C358" s="41" t="s">
        <v>572</v>
      </c>
      <c r="D358" s="45">
        <v>69.81</v>
      </c>
      <c r="E358" s="45"/>
      <c r="F358" s="43">
        <v>7.5</v>
      </c>
      <c r="G358" s="44">
        <f t="shared" si="60"/>
        <v>523.57500000000005</v>
      </c>
      <c r="H358" s="4"/>
      <c r="I358" s="43">
        <f t="shared" si="57"/>
        <v>2.8125</v>
      </c>
      <c r="J358" s="44">
        <f t="shared" si="61"/>
        <v>196.34062500000002</v>
      </c>
      <c r="K358" s="4"/>
      <c r="L358" s="43">
        <f t="shared" si="58"/>
        <v>3.75</v>
      </c>
      <c r="M358" s="44">
        <f t="shared" si="62"/>
        <v>261.78750000000002</v>
      </c>
      <c r="N358" s="4"/>
      <c r="O358" s="43">
        <f t="shared" si="59"/>
        <v>0.9375</v>
      </c>
      <c r="P358" s="44">
        <f t="shared" si="63"/>
        <v>65.446875000000006</v>
      </c>
    </row>
    <row r="359" spans="1:16" ht="73.5" customHeight="1" x14ac:dyDescent="0.35">
      <c r="A359" s="4"/>
      <c r="B359" s="4"/>
      <c r="C359" s="40" t="s">
        <v>573</v>
      </c>
      <c r="D359" s="42"/>
      <c r="E359" s="42"/>
      <c r="F359" s="43"/>
      <c r="G359" s="44"/>
      <c r="H359" s="4"/>
      <c r="I359" s="43"/>
      <c r="J359" s="44"/>
      <c r="K359" s="4"/>
      <c r="L359" s="43"/>
      <c r="M359" s="44"/>
      <c r="N359" s="4"/>
      <c r="O359" s="43"/>
      <c r="P359" s="44"/>
    </row>
    <row r="360" spans="1:16" x14ac:dyDescent="0.35">
      <c r="A360" s="41" t="s">
        <v>170</v>
      </c>
      <c r="B360" s="41" t="s">
        <v>4</v>
      </c>
      <c r="C360" s="41" t="s">
        <v>574</v>
      </c>
      <c r="D360" s="45">
        <v>98.25</v>
      </c>
      <c r="E360" s="45"/>
      <c r="F360" s="43">
        <v>5</v>
      </c>
      <c r="G360" s="44">
        <f t="shared" si="60"/>
        <v>491.25</v>
      </c>
      <c r="H360" s="4"/>
      <c r="I360" s="43">
        <f t="shared" si="57"/>
        <v>1.875</v>
      </c>
      <c r="J360" s="44">
        <f t="shared" si="61"/>
        <v>184.21875</v>
      </c>
      <c r="K360" s="4"/>
      <c r="L360" s="43">
        <f t="shared" si="58"/>
        <v>2.5</v>
      </c>
      <c r="M360" s="44">
        <f t="shared" si="62"/>
        <v>245.625</v>
      </c>
      <c r="N360" s="4"/>
      <c r="O360" s="43">
        <f t="shared" si="59"/>
        <v>0.625</v>
      </c>
      <c r="P360" s="44">
        <f t="shared" si="63"/>
        <v>61.40625</v>
      </c>
    </row>
    <row r="361" spans="1:16" ht="73.5" customHeight="1" x14ac:dyDescent="0.35">
      <c r="A361" s="4"/>
      <c r="B361" s="4"/>
      <c r="C361" s="40" t="s">
        <v>575</v>
      </c>
      <c r="D361" s="42"/>
      <c r="E361" s="42"/>
      <c r="F361" s="43"/>
      <c r="G361" s="44"/>
      <c r="H361" s="4"/>
      <c r="I361" s="43"/>
      <c r="J361" s="44"/>
      <c r="K361" s="4"/>
      <c r="L361" s="43"/>
      <c r="M361" s="44"/>
      <c r="N361" s="4"/>
      <c r="O361" s="43"/>
      <c r="P361" s="44"/>
    </row>
    <row r="362" spans="1:16" x14ac:dyDescent="0.35">
      <c r="A362" s="41" t="s">
        <v>171</v>
      </c>
      <c r="B362" s="41" t="s">
        <v>4</v>
      </c>
      <c r="C362" s="41" t="s">
        <v>576</v>
      </c>
      <c r="D362" s="45">
        <v>155.58000000000001</v>
      </c>
      <c r="E362" s="45"/>
      <c r="F362" s="43">
        <v>5</v>
      </c>
      <c r="G362" s="44">
        <f t="shared" si="60"/>
        <v>777.90000000000009</v>
      </c>
      <c r="H362" s="4"/>
      <c r="I362" s="43">
        <f t="shared" si="57"/>
        <v>1.875</v>
      </c>
      <c r="J362" s="44">
        <f t="shared" si="61"/>
        <v>291.71250000000003</v>
      </c>
      <c r="K362" s="4"/>
      <c r="L362" s="43">
        <f t="shared" si="58"/>
        <v>2.5</v>
      </c>
      <c r="M362" s="44">
        <f t="shared" si="62"/>
        <v>388.95000000000005</v>
      </c>
      <c r="N362" s="4"/>
      <c r="O362" s="43">
        <f t="shared" si="59"/>
        <v>0.625</v>
      </c>
      <c r="P362" s="44">
        <f t="shared" si="63"/>
        <v>97.237500000000011</v>
      </c>
    </row>
    <row r="363" spans="1:16" ht="73.5" customHeight="1" x14ac:dyDescent="0.35">
      <c r="A363" s="4"/>
      <c r="B363" s="4"/>
      <c r="C363" s="40" t="s">
        <v>577</v>
      </c>
      <c r="D363" s="42"/>
      <c r="E363" s="42"/>
      <c r="F363" s="43"/>
      <c r="G363" s="44"/>
      <c r="H363" s="4"/>
      <c r="I363" s="43"/>
      <c r="J363" s="44"/>
      <c r="K363" s="4"/>
      <c r="L363" s="43"/>
      <c r="M363" s="44"/>
      <c r="N363" s="4"/>
      <c r="O363" s="43"/>
      <c r="P363" s="44"/>
    </row>
    <row r="364" spans="1:16" x14ac:dyDescent="0.35">
      <c r="A364" s="41" t="s">
        <v>172</v>
      </c>
      <c r="B364" s="41" t="s">
        <v>4</v>
      </c>
      <c r="C364" s="41" t="s">
        <v>578</v>
      </c>
      <c r="D364" s="45">
        <v>244.7</v>
      </c>
      <c r="E364" s="45"/>
      <c r="F364" s="43">
        <v>1</v>
      </c>
      <c r="G364" s="44">
        <f t="shared" si="60"/>
        <v>244.7</v>
      </c>
      <c r="H364" s="4"/>
      <c r="I364" s="43">
        <f t="shared" si="57"/>
        <v>0.375</v>
      </c>
      <c r="J364" s="44">
        <f t="shared" si="61"/>
        <v>91.762499999999989</v>
      </c>
      <c r="K364" s="4"/>
      <c r="L364" s="43">
        <f t="shared" si="58"/>
        <v>0.5</v>
      </c>
      <c r="M364" s="44">
        <f t="shared" si="62"/>
        <v>122.35</v>
      </c>
      <c r="N364" s="4"/>
      <c r="O364" s="43">
        <f t="shared" si="59"/>
        <v>0.125</v>
      </c>
      <c r="P364" s="44">
        <f t="shared" si="63"/>
        <v>30.587499999999999</v>
      </c>
    </row>
    <row r="365" spans="1:16" ht="73.5" customHeight="1" x14ac:dyDescent="0.35">
      <c r="A365" s="4"/>
      <c r="B365" s="4"/>
      <c r="C365" s="40" t="s">
        <v>579</v>
      </c>
      <c r="D365" s="42"/>
      <c r="E365" s="42"/>
      <c r="F365" s="43"/>
      <c r="G365" s="44"/>
      <c r="H365" s="4"/>
      <c r="I365" s="43"/>
      <c r="J365" s="44"/>
      <c r="K365" s="4"/>
      <c r="L365" s="43"/>
      <c r="M365" s="44"/>
      <c r="N365" s="4"/>
      <c r="O365" s="43"/>
      <c r="P365" s="44"/>
    </row>
    <row r="366" spans="1:16" x14ac:dyDescent="0.35">
      <c r="A366" s="41" t="s">
        <v>173</v>
      </c>
      <c r="B366" s="41" t="s">
        <v>22</v>
      </c>
      <c r="C366" s="41" t="s">
        <v>580</v>
      </c>
      <c r="D366" s="45">
        <v>48.94</v>
      </c>
      <c r="E366" s="45"/>
      <c r="F366" s="43">
        <v>5</v>
      </c>
      <c r="G366" s="44">
        <f t="shared" si="60"/>
        <v>244.7</v>
      </c>
      <c r="H366" s="4"/>
      <c r="I366" s="43">
        <v>1</v>
      </c>
      <c r="J366" s="44">
        <f t="shared" si="61"/>
        <v>48.94</v>
      </c>
      <c r="K366" s="4"/>
      <c r="L366" s="43">
        <v>3</v>
      </c>
      <c r="M366" s="44">
        <f t="shared" si="62"/>
        <v>146.82</v>
      </c>
      <c r="N366" s="4"/>
      <c r="O366" s="43">
        <v>1</v>
      </c>
      <c r="P366" s="44">
        <f t="shared" si="63"/>
        <v>48.94</v>
      </c>
    </row>
    <row r="367" spans="1:16" ht="14.25" customHeight="1" x14ac:dyDescent="0.35">
      <c r="A367" s="4"/>
      <c r="B367" s="4"/>
      <c r="C367" s="40" t="s">
        <v>581</v>
      </c>
      <c r="D367" s="42"/>
      <c r="E367" s="42"/>
      <c r="F367" s="43"/>
      <c r="G367" s="44"/>
      <c r="H367" s="4"/>
      <c r="I367" s="43"/>
      <c r="J367" s="44"/>
      <c r="K367" s="4"/>
      <c r="L367" s="43"/>
      <c r="M367" s="44"/>
      <c r="N367" s="4"/>
      <c r="O367" s="43"/>
      <c r="P367" s="44"/>
    </row>
    <row r="368" spans="1:16" x14ac:dyDescent="0.35">
      <c r="A368" s="41" t="s">
        <v>174</v>
      </c>
      <c r="B368" s="41" t="s">
        <v>22</v>
      </c>
      <c r="C368" s="41" t="s">
        <v>582</v>
      </c>
      <c r="D368" s="45">
        <v>78.61</v>
      </c>
      <c r="E368" s="45"/>
      <c r="F368" s="43">
        <v>5</v>
      </c>
      <c r="G368" s="44">
        <f t="shared" si="60"/>
        <v>393.05</v>
      </c>
      <c r="H368" s="4"/>
      <c r="I368" s="43">
        <v>1</v>
      </c>
      <c r="J368" s="44">
        <f t="shared" si="61"/>
        <v>78.61</v>
      </c>
      <c r="K368" s="4"/>
      <c r="L368" s="43">
        <v>3</v>
      </c>
      <c r="M368" s="44">
        <f t="shared" si="62"/>
        <v>235.82999999999998</v>
      </c>
      <c r="N368" s="4"/>
      <c r="O368" s="43">
        <v>1</v>
      </c>
      <c r="P368" s="44">
        <f t="shared" si="63"/>
        <v>78.61</v>
      </c>
    </row>
    <row r="369" spans="1:16" ht="15" customHeight="1" x14ac:dyDescent="0.35">
      <c r="A369" s="4"/>
      <c r="B369" s="4"/>
      <c r="C369" s="40" t="s">
        <v>583</v>
      </c>
      <c r="D369" s="42"/>
      <c r="E369" s="42"/>
      <c r="F369" s="43"/>
      <c r="G369" s="44"/>
      <c r="H369" s="4"/>
      <c r="I369" s="43"/>
      <c r="J369" s="44"/>
      <c r="K369" s="4"/>
      <c r="L369" s="43"/>
      <c r="M369" s="44"/>
      <c r="N369" s="4"/>
      <c r="O369" s="43"/>
      <c r="P369" s="44"/>
    </row>
    <row r="370" spans="1:16" x14ac:dyDescent="0.35">
      <c r="A370" s="41" t="s">
        <v>175</v>
      </c>
      <c r="B370" s="41" t="s">
        <v>4</v>
      </c>
      <c r="C370" s="41" t="s">
        <v>584</v>
      </c>
      <c r="D370" s="45">
        <v>127.32</v>
      </c>
      <c r="E370" s="45"/>
      <c r="F370" s="43">
        <v>10</v>
      </c>
      <c r="G370" s="44">
        <f t="shared" si="60"/>
        <v>1273.1999999999998</v>
      </c>
      <c r="H370" s="4"/>
      <c r="I370" s="43">
        <f t="shared" si="57"/>
        <v>3.75</v>
      </c>
      <c r="J370" s="44">
        <f t="shared" si="61"/>
        <v>477.45</v>
      </c>
      <c r="K370" s="4"/>
      <c r="L370" s="43">
        <f t="shared" si="58"/>
        <v>5</v>
      </c>
      <c r="M370" s="44">
        <f t="shared" si="62"/>
        <v>636.59999999999991</v>
      </c>
      <c r="N370" s="4"/>
      <c r="O370" s="43">
        <f t="shared" si="59"/>
        <v>1.25</v>
      </c>
      <c r="P370" s="44">
        <f t="shared" si="63"/>
        <v>159.14999999999998</v>
      </c>
    </row>
    <row r="371" spans="1:16" ht="24.75" customHeight="1" x14ac:dyDescent="0.35">
      <c r="A371" s="4"/>
      <c r="B371" s="4"/>
      <c r="C371" s="40" t="s">
        <v>585</v>
      </c>
      <c r="D371" s="42"/>
      <c r="E371" s="42"/>
      <c r="F371" s="43"/>
      <c r="G371" s="44"/>
      <c r="H371" s="4"/>
      <c r="I371" s="43"/>
      <c r="J371" s="44"/>
      <c r="K371" s="4"/>
      <c r="L371" s="43"/>
      <c r="M371" s="44"/>
      <c r="N371" s="4"/>
      <c r="O371" s="43"/>
      <c r="P371" s="44"/>
    </row>
    <row r="372" spans="1:16" x14ac:dyDescent="0.35">
      <c r="A372" s="41" t="s">
        <v>176</v>
      </c>
      <c r="B372" s="41" t="s">
        <v>4</v>
      </c>
      <c r="C372" s="41" t="s">
        <v>586</v>
      </c>
      <c r="D372" s="45">
        <v>349.35</v>
      </c>
      <c r="E372" s="45"/>
      <c r="F372" s="43">
        <v>10</v>
      </c>
      <c r="G372" s="44">
        <f t="shared" si="60"/>
        <v>3493.5</v>
      </c>
      <c r="H372" s="4"/>
      <c r="I372" s="43">
        <f t="shared" si="57"/>
        <v>3.75</v>
      </c>
      <c r="J372" s="44">
        <f t="shared" si="61"/>
        <v>1310.0625</v>
      </c>
      <c r="K372" s="4"/>
      <c r="L372" s="43">
        <f t="shared" si="58"/>
        <v>5</v>
      </c>
      <c r="M372" s="44">
        <f t="shared" si="62"/>
        <v>1746.75</v>
      </c>
      <c r="N372" s="4"/>
      <c r="O372" s="43">
        <f t="shared" si="59"/>
        <v>1.25</v>
      </c>
      <c r="P372" s="44">
        <f t="shared" si="63"/>
        <v>436.6875</v>
      </c>
    </row>
    <row r="373" spans="1:16" ht="24.75" customHeight="1" x14ac:dyDescent="0.35">
      <c r="A373" s="4"/>
      <c r="B373" s="4"/>
      <c r="C373" s="40" t="s">
        <v>587</v>
      </c>
      <c r="D373" s="42"/>
      <c r="E373" s="42"/>
      <c r="F373" s="43"/>
      <c r="G373" s="44"/>
      <c r="H373" s="4"/>
      <c r="I373" s="43"/>
      <c r="J373" s="44"/>
      <c r="K373" s="4"/>
      <c r="L373" s="43"/>
      <c r="M373" s="44"/>
      <c r="N373" s="4"/>
      <c r="O373" s="43"/>
      <c r="P373" s="44"/>
    </row>
    <row r="374" spans="1:16" x14ac:dyDescent="0.35">
      <c r="A374" s="41" t="s">
        <v>177</v>
      </c>
      <c r="B374" s="41" t="s">
        <v>4</v>
      </c>
      <c r="C374" s="41" t="s">
        <v>588</v>
      </c>
      <c r="D374" s="45">
        <v>387.84</v>
      </c>
      <c r="E374" s="45"/>
      <c r="F374" s="43">
        <v>5</v>
      </c>
      <c r="G374" s="44">
        <f t="shared" si="60"/>
        <v>1939.1999999999998</v>
      </c>
      <c r="H374" s="4"/>
      <c r="I374" s="43">
        <f t="shared" si="57"/>
        <v>1.875</v>
      </c>
      <c r="J374" s="44">
        <f t="shared" si="61"/>
        <v>727.19999999999993</v>
      </c>
      <c r="K374" s="4"/>
      <c r="L374" s="43">
        <f t="shared" si="58"/>
        <v>2.5</v>
      </c>
      <c r="M374" s="44">
        <f t="shared" si="62"/>
        <v>969.59999999999991</v>
      </c>
      <c r="N374" s="4"/>
      <c r="O374" s="43">
        <f t="shared" si="59"/>
        <v>0.625</v>
      </c>
      <c r="P374" s="44">
        <f t="shared" si="63"/>
        <v>242.39999999999998</v>
      </c>
    </row>
    <row r="375" spans="1:16" ht="24.75" customHeight="1" x14ac:dyDescent="0.35">
      <c r="A375" s="4"/>
      <c r="B375" s="4"/>
      <c r="C375" s="40" t="s">
        <v>589</v>
      </c>
      <c r="D375" s="42"/>
      <c r="E375" s="42"/>
      <c r="F375" s="43"/>
      <c r="G375" s="44"/>
      <c r="H375" s="4"/>
      <c r="I375" s="43"/>
      <c r="J375" s="44"/>
      <c r="K375" s="4"/>
      <c r="L375" s="43"/>
      <c r="M375" s="44"/>
      <c r="N375" s="4"/>
      <c r="O375" s="43"/>
      <c r="P375" s="44"/>
    </row>
    <row r="376" spans="1:16" x14ac:dyDescent="0.35">
      <c r="A376" s="41" t="s">
        <v>178</v>
      </c>
      <c r="B376" s="41" t="s">
        <v>4</v>
      </c>
      <c r="C376" s="41" t="s">
        <v>590</v>
      </c>
      <c r="D376" s="45">
        <v>453.48</v>
      </c>
      <c r="E376" s="45"/>
      <c r="F376" s="43">
        <v>5</v>
      </c>
      <c r="G376" s="44">
        <f t="shared" si="60"/>
        <v>2267.4</v>
      </c>
      <c r="H376" s="4"/>
      <c r="I376" s="43">
        <f t="shared" si="57"/>
        <v>1.875</v>
      </c>
      <c r="J376" s="44">
        <f t="shared" si="61"/>
        <v>850.27500000000009</v>
      </c>
      <c r="K376" s="4"/>
      <c r="L376" s="43">
        <f t="shared" si="58"/>
        <v>2.5</v>
      </c>
      <c r="M376" s="44">
        <f t="shared" si="62"/>
        <v>1133.7</v>
      </c>
      <c r="N376" s="4"/>
      <c r="O376" s="43">
        <f t="shared" si="59"/>
        <v>0.625</v>
      </c>
      <c r="P376" s="44">
        <f t="shared" si="63"/>
        <v>283.42500000000001</v>
      </c>
    </row>
    <row r="377" spans="1:16" ht="24.75" customHeight="1" x14ac:dyDescent="0.35">
      <c r="A377" s="4"/>
      <c r="B377" s="4"/>
      <c r="C377" s="40" t="s">
        <v>591</v>
      </c>
      <c r="D377" s="42"/>
      <c r="E377" s="42"/>
      <c r="F377" s="43"/>
      <c r="G377" s="44"/>
      <c r="H377" s="4"/>
      <c r="I377" s="43"/>
      <c r="J377" s="44"/>
      <c r="K377" s="4"/>
      <c r="L377" s="43"/>
      <c r="M377" s="44"/>
      <c r="N377" s="4"/>
      <c r="O377" s="43"/>
      <c r="P377" s="44"/>
    </row>
    <row r="378" spans="1:16" x14ac:dyDescent="0.35">
      <c r="A378" s="41" t="s">
        <v>179</v>
      </c>
      <c r="B378" s="41" t="s">
        <v>22</v>
      </c>
      <c r="C378" s="41" t="s">
        <v>592</v>
      </c>
      <c r="D378" s="45">
        <v>319.85000000000002</v>
      </c>
      <c r="E378" s="45"/>
      <c r="F378" s="43">
        <v>5</v>
      </c>
      <c r="G378" s="44">
        <f t="shared" si="60"/>
        <v>1599.25</v>
      </c>
      <c r="H378" s="4"/>
      <c r="I378" s="43">
        <v>1</v>
      </c>
      <c r="J378" s="44">
        <f t="shared" si="61"/>
        <v>319.85000000000002</v>
      </c>
      <c r="K378" s="4"/>
      <c r="L378" s="43">
        <v>3</v>
      </c>
      <c r="M378" s="44">
        <f t="shared" si="62"/>
        <v>959.55000000000007</v>
      </c>
      <c r="N378" s="4"/>
      <c r="O378" s="43">
        <v>1</v>
      </c>
      <c r="P378" s="44">
        <f t="shared" si="63"/>
        <v>319.85000000000002</v>
      </c>
    </row>
    <row r="379" spans="1:16" ht="60.75" customHeight="1" x14ac:dyDescent="0.35">
      <c r="A379" s="4"/>
      <c r="B379" s="4"/>
      <c r="C379" s="40" t="s">
        <v>593</v>
      </c>
      <c r="D379" s="42"/>
      <c r="E379" s="42"/>
      <c r="F379" s="43"/>
      <c r="G379" s="44"/>
      <c r="H379" s="4"/>
      <c r="I379" s="43"/>
      <c r="J379" s="44"/>
      <c r="K379" s="4"/>
      <c r="L379" s="43"/>
      <c r="M379" s="44"/>
      <c r="N379" s="4"/>
      <c r="O379" s="43"/>
      <c r="P379" s="44"/>
    </row>
    <row r="380" spans="1:16" ht="15" customHeight="1" x14ac:dyDescent="0.35">
      <c r="A380" s="41" t="s">
        <v>180</v>
      </c>
      <c r="B380" s="41" t="s">
        <v>22</v>
      </c>
      <c r="C380" s="53" t="s">
        <v>594</v>
      </c>
      <c r="D380" s="45">
        <v>391.52</v>
      </c>
      <c r="E380" s="45"/>
      <c r="F380" s="43">
        <v>5</v>
      </c>
      <c r="G380" s="44">
        <f t="shared" si="60"/>
        <v>1957.6</v>
      </c>
      <c r="H380" s="4"/>
      <c r="I380" s="43">
        <v>1</v>
      </c>
      <c r="J380" s="44">
        <f t="shared" si="61"/>
        <v>391.52</v>
      </c>
      <c r="K380" s="4"/>
      <c r="L380" s="43">
        <v>3</v>
      </c>
      <c r="M380" s="44">
        <f t="shared" si="62"/>
        <v>1174.56</v>
      </c>
      <c r="N380" s="4"/>
      <c r="O380" s="43">
        <v>1</v>
      </c>
      <c r="P380" s="44">
        <f t="shared" si="63"/>
        <v>391.52</v>
      </c>
    </row>
    <row r="381" spans="1:16" ht="73.5" customHeight="1" x14ac:dyDescent="0.35">
      <c r="A381" s="4"/>
      <c r="B381" s="4"/>
      <c r="C381" s="40" t="s">
        <v>594</v>
      </c>
      <c r="D381" s="42"/>
      <c r="E381" s="42"/>
      <c r="F381" s="43"/>
      <c r="G381" s="44"/>
      <c r="H381" s="4"/>
      <c r="I381" s="43"/>
      <c r="J381" s="44"/>
      <c r="K381" s="4"/>
      <c r="L381" s="43"/>
      <c r="M381" s="44"/>
      <c r="N381" s="4"/>
      <c r="O381" s="43"/>
      <c r="P381" s="44"/>
    </row>
    <row r="382" spans="1:16" x14ac:dyDescent="0.35">
      <c r="A382" s="41" t="s">
        <v>181</v>
      </c>
      <c r="B382" s="41" t="s">
        <v>22</v>
      </c>
      <c r="C382" s="41" t="s">
        <v>595</v>
      </c>
      <c r="D382" s="45">
        <v>252.9</v>
      </c>
      <c r="E382" s="45"/>
      <c r="F382" s="43">
        <v>10</v>
      </c>
      <c r="G382" s="44">
        <f t="shared" si="60"/>
        <v>2529</v>
      </c>
      <c r="H382" s="4"/>
      <c r="I382" s="43">
        <v>4</v>
      </c>
      <c r="J382" s="44">
        <f t="shared" si="61"/>
        <v>1011.6</v>
      </c>
      <c r="K382" s="4"/>
      <c r="L382" s="43">
        <f t="shared" si="58"/>
        <v>5</v>
      </c>
      <c r="M382" s="44">
        <f t="shared" si="62"/>
        <v>1264.5</v>
      </c>
      <c r="N382" s="4"/>
      <c r="O382" s="43">
        <v>1</v>
      </c>
      <c r="P382" s="44">
        <f t="shared" si="63"/>
        <v>252.9</v>
      </c>
    </row>
    <row r="383" spans="1:16" ht="37.5" customHeight="1" x14ac:dyDescent="0.35">
      <c r="A383" s="4"/>
      <c r="B383" s="4"/>
      <c r="C383" s="40" t="s">
        <v>596</v>
      </c>
      <c r="D383" s="42"/>
      <c r="E383" s="42"/>
      <c r="F383" s="43"/>
      <c r="G383" s="44"/>
      <c r="H383" s="4"/>
      <c r="I383" s="43"/>
      <c r="J383" s="44"/>
      <c r="K383" s="4"/>
      <c r="L383" s="43"/>
      <c r="M383" s="44"/>
      <c r="N383" s="4"/>
      <c r="O383" s="43"/>
      <c r="P383" s="44"/>
    </row>
    <row r="384" spans="1:16" x14ac:dyDescent="0.35">
      <c r="A384" s="41" t="s">
        <v>182</v>
      </c>
      <c r="B384" s="41" t="s">
        <v>22</v>
      </c>
      <c r="C384" s="41" t="s">
        <v>597</v>
      </c>
      <c r="D384" s="45">
        <v>24.28</v>
      </c>
      <c r="E384" s="45"/>
      <c r="F384" s="43">
        <v>1</v>
      </c>
      <c r="G384" s="44">
        <f t="shared" si="60"/>
        <v>24.28</v>
      </c>
      <c r="H384" s="4"/>
      <c r="I384" s="43">
        <v>0</v>
      </c>
      <c r="J384" s="44">
        <f t="shared" si="61"/>
        <v>0</v>
      </c>
      <c r="K384" s="4"/>
      <c r="L384" s="43">
        <v>1</v>
      </c>
      <c r="M384" s="44">
        <f t="shared" si="62"/>
        <v>24.28</v>
      </c>
      <c r="N384" s="4"/>
      <c r="O384" s="43">
        <v>0</v>
      </c>
      <c r="P384" s="44">
        <f t="shared" si="63"/>
        <v>0</v>
      </c>
    </row>
    <row r="385" spans="1:18" ht="24.75" customHeight="1" x14ac:dyDescent="0.35">
      <c r="A385" s="4"/>
      <c r="B385" s="4"/>
      <c r="C385" s="40" t="s">
        <v>598</v>
      </c>
      <c r="D385" s="42"/>
      <c r="E385" s="42"/>
      <c r="F385" s="43"/>
      <c r="G385" s="44"/>
      <c r="H385" s="4"/>
      <c r="I385" s="43"/>
      <c r="J385" s="44"/>
      <c r="K385" s="4"/>
      <c r="L385" s="43"/>
      <c r="M385" s="44"/>
      <c r="N385" s="4"/>
      <c r="O385" s="43"/>
      <c r="P385" s="44"/>
    </row>
    <row r="386" spans="1:18" x14ac:dyDescent="0.35">
      <c r="A386" s="41" t="s">
        <v>183</v>
      </c>
      <c r="B386" s="41" t="s">
        <v>22</v>
      </c>
      <c r="C386" s="41" t="s">
        <v>599</v>
      </c>
      <c r="D386" s="45">
        <v>187.34</v>
      </c>
      <c r="E386" s="45"/>
      <c r="F386" s="43">
        <v>20</v>
      </c>
      <c r="G386" s="44">
        <f t="shared" si="60"/>
        <v>3746.8</v>
      </c>
      <c r="H386" s="4"/>
      <c r="I386" s="43">
        <v>8</v>
      </c>
      <c r="J386" s="44">
        <f t="shared" si="61"/>
        <v>1498.72</v>
      </c>
      <c r="K386" s="4"/>
      <c r="L386" s="43">
        <f t="shared" si="58"/>
        <v>10</v>
      </c>
      <c r="M386" s="44">
        <f t="shared" si="62"/>
        <v>1873.4</v>
      </c>
      <c r="N386" s="4"/>
      <c r="O386" s="43">
        <v>2</v>
      </c>
      <c r="P386" s="44">
        <f t="shared" si="63"/>
        <v>374.68</v>
      </c>
    </row>
    <row r="387" spans="1:18" ht="36.75" customHeight="1" x14ac:dyDescent="0.35">
      <c r="A387" s="4"/>
      <c r="B387" s="4"/>
      <c r="C387" s="40" t="s">
        <v>600</v>
      </c>
      <c r="D387" s="42"/>
      <c r="E387" s="42"/>
      <c r="F387" s="43"/>
      <c r="G387" s="44"/>
      <c r="H387" s="4"/>
      <c r="I387" s="43"/>
      <c r="J387" s="44"/>
      <c r="K387" s="4"/>
      <c r="L387" s="43"/>
      <c r="M387" s="44"/>
      <c r="N387" s="4"/>
      <c r="O387" s="43"/>
      <c r="P387" s="44"/>
    </row>
    <row r="388" spans="1:18" x14ac:dyDescent="0.35">
      <c r="A388" s="41" t="s">
        <v>184</v>
      </c>
      <c r="B388" s="41" t="s">
        <v>22</v>
      </c>
      <c r="C388" s="41" t="s">
        <v>601</v>
      </c>
      <c r="D388" s="45">
        <v>695.63</v>
      </c>
      <c r="E388" s="45"/>
      <c r="F388" s="43">
        <v>5</v>
      </c>
      <c r="G388" s="44">
        <f t="shared" si="60"/>
        <v>3478.15</v>
      </c>
      <c r="H388" s="4"/>
      <c r="I388" s="43">
        <v>2</v>
      </c>
      <c r="J388" s="44">
        <f t="shared" si="61"/>
        <v>1391.26</v>
      </c>
      <c r="K388" s="4"/>
      <c r="L388" s="43">
        <v>2</v>
      </c>
      <c r="M388" s="44">
        <f t="shared" si="62"/>
        <v>1391.26</v>
      </c>
      <c r="N388" s="4"/>
      <c r="O388" s="43">
        <v>1</v>
      </c>
      <c r="P388" s="44">
        <f t="shared" si="63"/>
        <v>695.63</v>
      </c>
    </row>
    <row r="389" spans="1:18" ht="51.75" customHeight="1" thickBot="1" x14ac:dyDescent="0.4">
      <c r="A389" s="51"/>
      <c r="B389" s="51"/>
      <c r="C389" s="47" t="s">
        <v>602</v>
      </c>
      <c r="D389" s="52"/>
      <c r="E389" s="52"/>
      <c r="F389" s="49"/>
      <c r="G389" s="50"/>
      <c r="H389" s="51"/>
      <c r="I389" s="49"/>
      <c r="J389" s="50"/>
      <c r="K389" s="51"/>
      <c r="L389" s="49"/>
      <c r="M389" s="50"/>
      <c r="N389" s="51"/>
      <c r="O389" s="49"/>
      <c r="P389" s="50"/>
    </row>
    <row r="390" spans="1:18" x14ac:dyDescent="0.35">
      <c r="C390" s="2" t="s">
        <v>603</v>
      </c>
      <c r="D390" s="38"/>
      <c r="E390" s="5"/>
      <c r="F390" s="5"/>
      <c r="G390" s="3">
        <f>SUM(G312:G388)+0.01</f>
        <v>50246.270000000011</v>
      </c>
      <c r="H390" s="5"/>
      <c r="I390" s="6"/>
      <c r="J390" s="3">
        <f>SUM(J312:J388)</f>
        <v>18172.836250000004</v>
      </c>
      <c r="K390" s="5"/>
      <c r="L390" s="6"/>
      <c r="M390" s="3">
        <f>SUM(M312:M388)</f>
        <v>25206.915000000001</v>
      </c>
      <c r="N390" s="5"/>
      <c r="O390" s="6"/>
      <c r="P390" s="3">
        <f>SUM(P312:P388)+0.01</f>
        <v>6866.518750000002</v>
      </c>
      <c r="R390" s="1"/>
    </row>
    <row r="391" spans="1:18" ht="15" thickBot="1" x14ac:dyDescent="0.4">
      <c r="A391" s="11"/>
      <c r="B391" s="11"/>
      <c r="C391" s="11"/>
      <c r="D391" s="11"/>
      <c r="E391" s="11"/>
      <c r="F391" s="11"/>
      <c r="G391" s="11"/>
      <c r="H391" s="11"/>
      <c r="I391" s="15"/>
      <c r="J391" s="11"/>
      <c r="K391" s="11"/>
      <c r="L391" s="15"/>
      <c r="M391" s="11"/>
      <c r="N391" s="11"/>
      <c r="O391" s="15"/>
      <c r="P391" s="11"/>
    </row>
    <row r="392" spans="1:18" ht="18.75" customHeight="1" x14ac:dyDescent="0.35">
      <c r="A392" s="68" t="s">
        <v>604</v>
      </c>
      <c r="B392" s="68"/>
      <c r="C392" s="68"/>
      <c r="D392" s="21"/>
      <c r="E392" s="21"/>
      <c r="F392" s="21"/>
      <c r="G392" s="21"/>
      <c r="H392" s="21"/>
      <c r="I392" s="22"/>
      <c r="J392" s="21"/>
      <c r="K392" s="21"/>
      <c r="L392" s="22"/>
      <c r="M392" s="21"/>
      <c r="N392" s="21"/>
      <c r="O392" s="22"/>
      <c r="P392" s="21"/>
    </row>
    <row r="393" spans="1:18" x14ac:dyDescent="0.35">
      <c r="A393" s="41" t="s">
        <v>185</v>
      </c>
      <c r="B393" s="41" t="s">
        <v>1</v>
      </c>
      <c r="C393" s="41" t="s">
        <v>606</v>
      </c>
      <c r="D393" s="45">
        <v>12.39</v>
      </c>
      <c r="E393" s="45"/>
      <c r="F393" s="43">
        <v>25.6</v>
      </c>
      <c r="G393" s="44">
        <f>D393*F393</f>
        <v>317.18400000000003</v>
      </c>
      <c r="H393" s="4"/>
      <c r="I393" s="43">
        <f t="shared" ref="I393:I453" si="64">F393*0.375</f>
        <v>9.6000000000000014</v>
      </c>
      <c r="J393" s="44">
        <f>D393*I393</f>
        <v>118.94400000000002</v>
      </c>
      <c r="K393" s="4"/>
      <c r="L393" s="43">
        <f t="shared" ref="L393:L453" si="65">F393*0.5</f>
        <v>12.8</v>
      </c>
      <c r="M393" s="44">
        <f>D393*L393</f>
        <v>158.59200000000001</v>
      </c>
      <c r="N393" s="4"/>
      <c r="O393" s="43">
        <f t="shared" ref="O393:O453" si="66">F393*0.125</f>
        <v>3.2</v>
      </c>
      <c r="P393" s="44">
        <f>D393*O393</f>
        <v>39.648000000000003</v>
      </c>
    </row>
    <row r="394" spans="1:18" ht="24.75" customHeight="1" x14ac:dyDescent="0.35">
      <c r="A394" s="4"/>
      <c r="B394" s="4"/>
      <c r="C394" s="40" t="s">
        <v>605</v>
      </c>
      <c r="D394" s="42"/>
      <c r="E394" s="42"/>
      <c r="F394" s="43"/>
      <c r="G394" s="44"/>
      <c r="H394" s="4"/>
      <c r="I394" s="43"/>
      <c r="J394" s="44"/>
      <c r="K394" s="4"/>
      <c r="L394" s="43"/>
      <c r="M394" s="44"/>
      <c r="N394" s="4"/>
      <c r="O394" s="43"/>
      <c r="P394" s="44"/>
    </row>
    <row r="395" spans="1:18" x14ac:dyDescent="0.35">
      <c r="A395" s="41" t="s">
        <v>186</v>
      </c>
      <c r="B395" s="41" t="s">
        <v>7</v>
      </c>
      <c r="C395" s="41" t="s">
        <v>607</v>
      </c>
      <c r="D395" s="45">
        <v>5.83</v>
      </c>
      <c r="E395" s="45"/>
      <c r="F395" s="43">
        <v>41</v>
      </c>
      <c r="G395" s="44">
        <f t="shared" ref="G395:G425" si="67">D395*F395</f>
        <v>239.03</v>
      </c>
      <c r="H395" s="4"/>
      <c r="I395" s="43">
        <f t="shared" si="64"/>
        <v>15.375</v>
      </c>
      <c r="J395" s="44">
        <f t="shared" ref="J395:J425" si="68">D395*I395</f>
        <v>89.636250000000004</v>
      </c>
      <c r="K395" s="4"/>
      <c r="L395" s="43">
        <f t="shared" si="65"/>
        <v>20.5</v>
      </c>
      <c r="M395" s="44">
        <f t="shared" ref="M395:M425" si="69">D395*L395</f>
        <v>119.515</v>
      </c>
      <c r="N395" s="4"/>
      <c r="O395" s="43">
        <f t="shared" si="66"/>
        <v>5.125</v>
      </c>
      <c r="P395" s="44">
        <f t="shared" ref="P395:P425" si="70">D395*O395</f>
        <v>29.87875</v>
      </c>
    </row>
    <row r="396" spans="1:18" ht="24.75" customHeight="1" x14ac:dyDescent="0.35">
      <c r="A396" s="4"/>
      <c r="B396" s="4"/>
      <c r="C396" s="40" t="s">
        <v>608</v>
      </c>
      <c r="D396" s="42"/>
      <c r="E396" s="42"/>
      <c r="F396" s="43"/>
      <c r="G396" s="44"/>
      <c r="H396" s="4"/>
      <c r="I396" s="43"/>
      <c r="J396" s="44"/>
      <c r="K396" s="4"/>
      <c r="L396" s="43"/>
      <c r="M396" s="44"/>
      <c r="N396" s="4"/>
      <c r="O396" s="43"/>
      <c r="P396" s="44"/>
    </row>
    <row r="397" spans="1:18" x14ac:dyDescent="0.35">
      <c r="A397" s="41" t="s">
        <v>187</v>
      </c>
      <c r="B397" s="41" t="s">
        <v>1</v>
      </c>
      <c r="C397" s="41" t="s">
        <v>609</v>
      </c>
      <c r="D397" s="45">
        <v>44.15</v>
      </c>
      <c r="E397" s="45"/>
      <c r="F397" s="43">
        <v>7.2</v>
      </c>
      <c r="G397" s="44">
        <f t="shared" si="67"/>
        <v>317.88</v>
      </c>
      <c r="H397" s="4"/>
      <c r="I397" s="43">
        <f t="shared" si="64"/>
        <v>2.7</v>
      </c>
      <c r="J397" s="44">
        <f t="shared" si="68"/>
        <v>119.205</v>
      </c>
      <c r="K397" s="4"/>
      <c r="L397" s="43">
        <f t="shared" si="65"/>
        <v>3.6</v>
      </c>
      <c r="M397" s="44">
        <f t="shared" si="69"/>
        <v>158.94</v>
      </c>
      <c r="N397" s="4"/>
      <c r="O397" s="43">
        <f t="shared" si="66"/>
        <v>0.9</v>
      </c>
      <c r="P397" s="44">
        <f t="shared" si="70"/>
        <v>39.734999999999999</v>
      </c>
    </row>
    <row r="398" spans="1:18" ht="24.75" customHeight="1" x14ac:dyDescent="0.35">
      <c r="A398" s="4"/>
      <c r="B398" s="4"/>
      <c r="C398" s="40" t="s">
        <v>610</v>
      </c>
      <c r="D398" s="42"/>
      <c r="E398" s="42"/>
      <c r="F398" s="43"/>
      <c r="G398" s="44"/>
      <c r="H398" s="4"/>
      <c r="I398" s="43"/>
      <c r="J398" s="44"/>
      <c r="K398" s="4"/>
      <c r="L398" s="43"/>
      <c r="M398" s="44"/>
      <c r="N398" s="4"/>
      <c r="O398" s="43"/>
      <c r="P398" s="44"/>
    </row>
    <row r="399" spans="1:18" x14ac:dyDescent="0.35">
      <c r="A399" s="41" t="s">
        <v>188</v>
      </c>
      <c r="B399" s="41" t="s">
        <v>1</v>
      </c>
      <c r="C399" s="41" t="s">
        <v>611</v>
      </c>
      <c r="D399" s="45">
        <v>39.43</v>
      </c>
      <c r="E399" s="45"/>
      <c r="F399" s="43">
        <v>16.899999999999999</v>
      </c>
      <c r="G399" s="44">
        <f t="shared" si="67"/>
        <v>666.36699999999996</v>
      </c>
      <c r="H399" s="4"/>
      <c r="I399" s="43">
        <f t="shared" si="64"/>
        <v>6.3374999999999995</v>
      </c>
      <c r="J399" s="44">
        <f t="shared" si="68"/>
        <v>249.88762499999999</v>
      </c>
      <c r="K399" s="4"/>
      <c r="L399" s="43">
        <f t="shared" si="65"/>
        <v>8.4499999999999993</v>
      </c>
      <c r="M399" s="44">
        <f t="shared" si="69"/>
        <v>333.18349999999998</v>
      </c>
      <c r="N399" s="4"/>
      <c r="O399" s="43">
        <f t="shared" si="66"/>
        <v>2.1124999999999998</v>
      </c>
      <c r="P399" s="44">
        <f t="shared" si="70"/>
        <v>83.295874999999995</v>
      </c>
    </row>
    <row r="400" spans="1:18" ht="36" x14ac:dyDescent="0.35">
      <c r="A400" s="4"/>
      <c r="B400" s="4"/>
      <c r="C400" s="40" t="s">
        <v>612</v>
      </c>
      <c r="D400" s="42"/>
      <c r="E400" s="42"/>
      <c r="F400" s="43"/>
      <c r="G400" s="44"/>
      <c r="H400" s="4"/>
      <c r="I400" s="43"/>
      <c r="J400" s="44"/>
      <c r="K400" s="4"/>
      <c r="L400" s="43"/>
      <c r="M400" s="44"/>
      <c r="N400" s="4"/>
      <c r="O400" s="43"/>
      <c r="P400" s="44"/>
    </row>
    <row r="401" spans="1:16" x14ac:dyDescent="0.35">
      <c r="A401" s="41" t="s">
        <v>189</v>
      </c>
      <c r="B401" s="41" t="s">
        <v>4</v>
      </c>
      <c r="C401" s="41" t="s">
        <v>613</v>
      </c>
      <c r="D401" s="45">
        <v>21.31</v>
      </c>
      <c r="E401" s="45"/>
      <c r="F401" s="43">
        <v>10</v>
      </c>
      <c r="G401" s="44">
        <f t="shared" si="67"/>
        <v>213.1</v>
      </c>
      <c r="H401" s="4"/>
      <c r="I401" s="43">
        <f t="shared" si="64"/>
        <v>3.75</v>
      </c>
      <c r="J401" s="44">
        <f t="shared" si="68"/>
        <v>79.912499999999994</v>
      </c>
      <c r="K401" s="4"/>
      <c r="L401" s="43">
        <f t="shared" si="65"/>
        <v>5</v>
      </c>
      <c r="M401" s="44">
        <f t="shared" si="69"/>
        <v>106.55</v>
      </c>
      <c r="N401" s="4"/>
      <c r="O401" s="43">
        <f t="shared" si="66"/>
        <v>1.25</v>
      </c>
      <c r="P401" s="44">
        <f t="shared" si="70"/>
        <v>26.637499999999999</v>
      </c>
    </row>
    <row r="402" spans="1:16" ht="48" x14ac:dyDescent="0.35">
      <c r="A402" s="4"/>
      <c r="B402" s="4"/>
      <c r="C402" s="40" t="s">
        <v>614</v>
      </c>
      <c r="D402" s="42"/>
      <c r="E402" s="42"/>
      <c r="F402" s="43"/>
      <c r="G402" s="44"/>
      <c r="H402" s="4"/>
      <c r="I402" s="43"/>
      <c r="J402" s="44"/>
      <c r="K402" s="4"/>
      <c r="L402" s="43"/>
      <c r="M402" s="44"/>
      <c r="N402" s="4"/>
      <c r="O402" s="43"/>
      <c r="P402" s="44"/>
    </row>
    <row r="403" spans="1:16" x14ac:dyDescent="0.35">
      <c r="A403" s="41" t="s">
        <v>190</v>
      </c>
      <c r="B403" s="41" t="s">
        <v>22</v>
      </c>
      <c r="C403" s="41" t="s">
        <v>615</v>
      </c>
      <c r="D403" s="45">
        <v>95.8</v>
      </c>
      <c r="E403" s="45"/>
      <c r="F403" s="43">
        <v>1</v>
      </c>
      <c r="G403" s="44">
        <f t="shared" si="67"/>
        <v>95.8</v>
      </c>
      <c r="H403" s="4"/>
      <c r="I403" s="43">
        <v>0</v>
      </c>
      <c r="J403" s="44">
        <f t="shared" si="68"/>
        <v>0</v>
      </c>
      <c r="K403" s="4"/>
      <c r="L403" s="43">
        <v>1</v>
      </c>
      <c r="M403" s="44">
        <f t="shared" si="69"/>
        <v>95.8</v>
      </c>
      <c r="N403" s="4"/>
      <c r="O403" s="43">
        <v>0</v>
      </c>
      <c r="P403" s="44">
        <f t="shared" si="70"/>
        <v>0</v>
      </c>
    </row>
    <row r="404" spans="1:16" ht="24.75" customHeight="1" x14ac:dyDescent="0.35">
      <c r="A404" s="4"/>
      <c r="B404" s="4"/>
      <c r="C404" s="40" t="s">
        <v>616</v>
      </c>
      <c r="D404" s="42"/>
      <c r="E404" s="42"/>
      <c r="F404" s="43"/>
      <c r="G404" s="44"/>
      <c r="H404" s="4"/>
      <c r="I404" s="43"/>
      <c r="J404" s="44"/>
      <c r="K404" s="4"/>
      <c r="L404" s="43"/>
      <c r="M404" s="44"/>
      <c r="N404" s="4"/>
      <c r="O404" s="43"/>
      <c r="P404" s="44"/>
    </row>
    <row r="405" spans="1:16" x14ac:dyDescent="0.35">
      <c r="A405" s="41" t="s">
        <v>191</v>
      </c>
      <c r="B405" s="41" t="s">
        <v>22</v>
      </c>
      <c r="C405" s="41" t="s">
        <v>617</v>
      </c>
      <c r="D405" s="45">
        <v>63.83</v>
      </c>
      <c r="E405" s="45"/>
      <c r="F405" s="43">
        <v>1</v>
      </c>
      <c r="G405" s="44">
        <f t="shared" si="67"/>
        <v>63.83</v>
      </c>
      <c r="H405" s="4"/>
      <c r="I405" s="43">
        <v>0</v>
      </c>
      <c r="J405" s="44">
        <f t="shared" si="68"/>
        <v>0</v>
      </c>
      <c r="K405" s="4"/>
      <c r="L405" s="43">
        <v>1</v>
      </c>
      <c r="M405" s="44">
        <f t="shared" si="69"/>
        <v>63.83</v>
      </c>
      <c r="N405" s="4"/>
      <c r="O405" s="43">
        <v>0</v>
      </c>
      <c r="P405" s="44">
        <f t="shared" si="70"/>
        <v>0</v>
      </c>
    </row>
    <row r="406" spans="1:16" ht="24" customHeight="1" x14ac:dyDescent="0.35">
      <c r="A406" s="4"/>
      <c r="B406" s="4"/>
      <c r="C406" s="40" t="s">
        <v>618</v>
      </c>
      <c r="D406" s="42"/>
      <c r="E406" s="42"/>
      <c r="F406" s="43"/>
      <c r="G406" s="44"/>
      <c r="H406" s="4"/>
      <c r="I406" s="43"/>
      <c r="J406" s="44"/>
      <c r="K406" s="4"/>
      <c r="L406" s="43"/>
      <c r="M406" s="44"/>
      <c r="N406" s="4"/>
      <c r="O406" s="43"/>
      <c r="P406" s="44"/>
    </row>
    <row r="407" spans="1:16" x14ac:dyDescent="0.35">
      <c r="A407" s="41" t="s">
        <v>192</v>
      </c>
      <c r="B407" s="41" t="s">
        <v>22</v>
      </c>
      <c r="C407" s="41" t="s">
        <v>619</v>
      </c>
      <c r="D407" s="45">
        <v>146.72999999999999</v>
      </c>
      <c r="E407" s="45"/>
      <c r="F407" s="43">
        <v>1</v>
      </c>
      <c r="G407" s="44">
        <f t="shared" si="67"/>
        <v>146.72999999999999</v>
      </c>
      <c r="H407" s="4"/>
      <c r="I407" s="43">
        <v>0</v>
      </c>
      <c r="J407" s="44">
        <f t="shared" si="68"/>
        <v>0</v>
      </c>
      <c r="K407" s="4"/>
      <c r="L407" s="43">
        <v>1</v>
      </c>
      <c r="M407" s="44">
        <f t="shared" si="69"/>
        <v>146.72999999999999</v>
      </c>
      <c r="N407" s="4"/>
      <c r="O407" s="43">
        <v>0</v>
      </c>
      <c r="P407" s="44">
        <f t="shared" si="70"/>
        <v>0</v>
      </c>
    </row>
    <row r="408" spans="1:16" ht="24.75" customHeight="1" x14ac:dyDescent="0.35">
      <c r="A408" s="4"/>
      <c r="B408" s="4"/>
      <c r="C408" s="40" t="s">
        <v>620</v>
      </c>
      <c r="D408" s="42"/>
      <c r="E408" s="42"/>
      <c r="F408" s="43"/>
      <c r="G408" s="44"/>
      <c r="H408" s="4"/>
      <c r="I408" s="43"/>
      <c r="J408" s="44"/>
      <c r="K408" s="4"/>
      <c r="L408" s="43"/>
      <c r="M408" s="44"/>
      <c r="N408" s="4"/>
      <c r="O408" s="43"/>
      <c r="P408" s="44"/>
    </row>
    <row r="409" spans="1:16" x14ac:dyDescent="0.35">
      <c r="A409" s="41" t="s">
        <v>193</v>
      </c>
      <c r="B409" s="41" t="s">
        <v>22</v>
      </c>
      <c r="C409" s="41" t="s">
        <v>621</v>
      </c>
      <c r="D409" s="45">
        <v>147.19999999999999</v>
      </c>
      <c r="E409" s="45"/>
      <c r="F409" s="43">
        <v>1</v>
      </c>
      <c r="G409" s="44">
        <f t="shared" si="67"/>
        <v>147.19999999999999</v>
      </c>
      <c r="H409" s="4"/>
      <c r="I409" s="43">
        <v>0</v>
      </c>
      <c r="J409" s="44">
        <f t="shared" si="68"/>
        <v>0</v>
      </c>
      <c r="K409" s="4"/>
      <c r="L409" s="43">
        <v>1</v>
      </c>
      <c r="M409" s="44">
        <f t="shared" si="69"/>
        <v>147.19999999999999</v>
      </c>
      <c r="N409" s="4"/>
      <c r="O409" s="43">
        <v>0</v>
      </c>
      <c r="P409" s="44">
        <f t="shared" si="70"/>
        <v>0</v>
      </c>
    </row>
    <row r="410" spans="1:16" ht="24" customHeight="1" x14ac:dyDescent="0.35">
      <c r="A410" s="4"/>
      <c r="B410" s="4"/>
      <c r="C410" s="40" t="s">
        <v>622</v>
      </c>
      <c r="D410" s="42"/>
      <c r="E410" s="42"/>
      <c r="F410" s="43"/>
      <c r="G410" s="44"/>
      <c r="H410" s="4"/>
      <c r="I410" s="43"/>
      <c r="J410" s="44"/>
      <c r="K410" s="4"/>
      <c r="L410" s="43"/>
      <c r="M410" s="44"/>
      <c r="N410" s="4"/>
      <c r="O410" s="43"/>
      <c r="P410" s="44"/>
    </row>
    <row r="411" spans="1:16" x14ac:dyDescent="0.35">
      <c r="A411" s="41" t="s">
        <v>194</v>
      </c>
      <c r="B411" s="41" t="s">
        <v>4</v>
      </c>
      <c r="C411" s="41" t="s">
        <v>623</v>
      </c>
      <c r="D411" s="45">
        <v>4.46</v>
      </c>
      <c r="E411" s="45"/>
      <c r="F411" s="43">
        <v>112.5</v>
      </c>
      <c r="G411" s="44">
        <f t="shared" si="67"/>
        <v>501.75</v>
      </c>
      <c r="H411" s="4"/>
      <c r="I411" s="43">
        <f t="shared" si="64"/>
        <v>42.1875</v>
      </c>
      <c r="J411" s="44">
        <f t="shared" si="68"/>
        <v>188.15625</v>
      </c>
      <c r="K411" s="4"/>
      <c r="L411" s="43">
        <f t="shared" si="65"/>
        <v>56.25</v>
      </c>
      <c r="M411" s="44">
        <f t="shared" si="69"/>
        <v>250.875</v>
      </c>
      <c r="N411" s="4"/>
      <c r="O411" s="43">
        <f t="shared" si="66"/>
        <v>14.0625</v>
      </c>
      <c r="P411" s="44">
        <f t="shared" si="70"/>
        <v>62.71875</v>
      </c>
    </row>
    <row r="412" spans="1:16" ht="48" x14ac:dyDescent="0.35">
      <c r="A412" s="4"/>
      <c r="B412" s="4"/>
      <c r="C412" s="40" t="s">
        <v>624</v>
      </c>
      <c r="D412" s="42"/>
      <c r="E412" s="42"/>
      <c r="F412" s="43"/>
      <c r="G412" s="44"/>
      <c r="H412" s="4"/>
      <c r="I412" s="43"/>
      <c r="J412" s="44"/>
      <c r="K412" s="4"/>
      <c r="L412" s="43"/>
      <c r="M412" s="44"/>
      <c r="N412" s="4"/>
      <c r="O412" s="43"/>
      <c r="P412" s="44"/>
    </row>
    <row r="413" spans="1:16" x14ac:dyDescent="0.35">
      <c r="A413" s="41" t="s">
        <v>195</v>
      </c>
      <c r="B413" s="41" t="s">
        <v>4</v>
      </c>
      <c r="C413" s="41" t="s">
        <v>625</v>
      </c>
      <c r="D413" s="45">
        <v>7.24</v>
      </c>
      <c r="E413" s="45"/>
      <c r="F413" s="43">
        <v>112.5</v>
      </c>
      <c r="G413" s="44">
        <f t="shared" si="67"/>
        <v>814.5</v>
      </c>
      <c r="H413" s="4"/>
      <c r="I413" s="43">
        <f t="shared" si="64"/>
        <v>42.1875</v>
      </c>
      <c r="J413" s="44">
        <f t="shared" si="68"/>
        <v>305.4375</v>
      </c>
      <c r="K413" s="4"/>
      <c r="L413" s="43">
        <f t="shared" si="65"/>
        <v>56.25</v>
      </c>
      <c r="M413" s="44">
        <f t="shared" si="69"/>
        <v>407.25</v>
      </c>
      <c r="N413" s="4"/>
      <c r="O413" s="43">
        <f t="shared" si="66"/>
        <v>14.0625</v>
      </c>
      <c r="P413" s="44">
        <f t="shared" si="70"/>
        <v>101.8125</v>
      </c>
    </row>
    <row r="414" spans="1:16" ht="24" customHeight="1" x14ac:dyDescent="0.35">
      <c r="A414" s="4"/>
      <c r="B414" s="4"/>
      <c r="C414" s="40" t="s">
        <v>626</v>
      </c>
      <c r="D414" s="42"/>
      <c r="E414" s="42"/>
      <c r="F414" s="43"/>
      <c r="G414" s="44"/>
      <c r="H414" s="4"/>
      <c r="I414" s="43"/>
      <c r="J414" s="44"/>
      <c r="K414" s="4"/>
      <c r="L414" s="43"/>
      <c r="M414" s="44"/>
      <c r="N414" s="4"/>
      <c r="O414" s="43"/>
      <c r="P414" s="44"/>
    </row>
    <row r="415" spans="1:16" x14ac:dyDescent="0.35">
      <c r="A415" s="41" t="s">
        <v>196</v>
      </c>
      <c r="B415" s="41" t="s">
        <v>4</v>
      </c>
      <c r="C415" s="41" t="s">
        <v>627</v>
      </c>
      <c r="D415" s="45">
        <v>10.14</v>
      </c>
      <c r="E415" s="45"/>
      <c r="F415" s="43">
        <v>112.5</v>
      </c>
      <c r="G415" s="44">
        <f t="shared" si="67"/>
        <v>1140.75</v>
      </c>
      <c r="H415" s="4"/>
      <c r="I415" s="43">
        <f t="shared" si="64"/>
        <v>42.1875</v>
      </c>
      <c r="J415" s="44">
        <f t="shared" si="68"/>
        <v>427.78125</v>
      </c>
      <c r="K415" s="4"/>
      <c r="L415" s="43">
        <f t="shared" si="65"/>
        <v>56.25</v>
      </c>
      <c r="M415" s="44">
        <f t="shared" si="69"/>
        <v>570.375</v>
      </c>
      <c r="N415" s="4"/>
      <c r="O415" s="43">
        <f t="shared" si="66"/>
        <v>14.0625</v>
      </c>
      <c r="P415" s="44">
        <f t="shared" si="70"/>
        <v>142.59375</v>
      </c>
    </row>
    <row r="416" spans="1:16" ht="15" customHeight="1" x14ac:dyDescent="0.35">
      <c r="A416" s="4"/>
      <c r="B416" s="4"/>
      <c r="C416" s="40" t="s">
        <v>628</v>
      </c>
      <c r="D416" s="42"/>
      <c r="E416" s="42"/>
      <c r="F416" s="43"/>
      <c r="G416" s="44"/>
      <c r="H416" s="4"/>
      <c r="I416" s="43"/>
      <c r="J416" s="44"/>
      <c r="K416" s="4"/>
      <c r="L416" s="43"/>
      <c r="M416" s="44"/>
      <c r="N416" s="4"/>
      <c r="O416" s="43"/>
      <c r="P416" s="44"/>
    </row>
    <row r="417" spans="1:18" x14ac:dyDescent="0.35">
      <c r="A417" s="41" t="s">
        <v>197</v>
      </c>
      <c r="B417" s="41" t="s">
        <v>22</v>
      </c>
      <c r="C417" s="41" t="s">
        <v>629</v>
      </c>
      <c r="D417" s="45">
        <v>83.11</v>
      </c>
      <c r="E417" s="45"/>
      <c r="F417" s="43">
        <v>10</v>
      </c>
      <c r="G417" s="44">
        <f t="shared" si="67"/>
        <v>831.1</v>
      </c>
      <c r="H417" s="4"/>
      <c r="I417" s="43">
        <v>5</v>
      </c>
      <c r="J417" s="44">
        <f t="shared" si="68"/>
        <v>415.55</v>
      </c>
      <c r="K417" s="4"/>
      <c r="L417" s="43">
        <f t="shared" si="65"/>
        <v>5</v>
      </c>
      <c r="M417" s="44">
        <f t="shared" si="69"/>
        <v>415.55</v>
      </c>
      <c r="N417" s="4"/>
      <c r="O417" s="43">
        <v>0</v>
      </c>
      <c r="P417" s="44">
        <f t="shared" si="70"/>
        <v>0</v>
      </c>
    </row>
    <row r="418" spans="1:18" ht="24" x14ac:dyDescent="0.35">
      <c r="A418" s="4"/>
      <c r="B418" s="4"/>
      <c r="C418" s="40" t="s">
        <v>630</v>
      </c>
      <c r="D418" s="42"/>
      <c r="E418" s="42"/>
      <c r="F418" s="43"/>
      <c r="G418" s="44"/>
      <c r="H418" s="4"/>
      <c r="I418" s="43"/>
      <c r="J418" s="44"/>
      <c r="K418" s="4"/>
      <c r="L418" s="43"/>
      <c r="M418" s="44"/>
      <c r="N418" s="4"/>
      <c r="O418" s="43"/>
      <c r="P418" s="44"/>
    </row>
    <row r="419" spans="1:18" x14ac:dyDescent="0.35">
      <c r="A419" s="41" t="s">
        <v>198</v>
      </c>
      <c r="B419" s="41" t="s">
        <v>22</v>
      </c>
      <c r="C419" s="41" t="s">
        <v>631</v>
      </c>
      <c r="D419" s="45">
        <v>482.32</v>
      </c>
      <c r="E419" s="45"/>
      <c r="F419" s="43">
        <v>2</v>
      </c>
      <c r="G419" s="44">
        <f t="shared" si="67"/>
        <v>964.64</v>
      </c>
      <c r="H419" s="4"/>
      <c r="I419" s="43">
        <v>1</v>
      </c>
      <c r="J419" s="44">
        <f t="shared" si="68"/>
        <v>482.32</v>
      </c>
      <c r="K419" s="4"/>
      <c r="L419" s="43">
        <f t="shared" si="65"/>
        <v>1</v>
      </c>
      <c r="M419" s="44">
        <f t="shared" si="69"/>
        <v>482.32</v>
      </c>
      <c r="N419" s="4"/>
      <c r="O419" s="43">
        <v>0</v>
      </c>
      <c r="P419" s="44">
        <f t="shared" si="70"/>
        <v>0</v>
      </c>
    </row>
    <row r="420" spans="1:18" ht="36" x14ac:dyDescent="0.35">
      <c r="A420" s="4"/>
      <c r="B420" s="4"/>
      <c r="C420" s="40" t="s">
        <v>632</v>
      </c>
      <c r="D420" s="42"/>
      <c r="E420" s="42"/>
      <c r="F420" s="43"/>
      <c r="G420" s="44"/>
      <c r="H420" s="4"/>
      <c r="I420" s="43"/>
      <c r="J420" s="44"/>
      <c r="K420" s="4"/>
      <c r="L420" s="43"/>
      <c r="M420" s="44"/>
      <c r="N420" s="4"/>
      <c r="O420" s="43"/>
      <c r="P420" s="44"/>
    </row>
    <row r="421" spans="1:18" x14ac:dyDescent="0.35">
      <c r="A421" s="41" t="s">
        <v>199</v>
      </c>
      <c r="B421" s="41" t="s">
        <v>22</v>
      </c>
      <c r="C421" s="41" t="s">
        <v>633</v>
      </c>
      <c r="D421" s="45">
        <v>621.12</v>
      </c>
      <c r="E421" s="45"/>
      <c r="F421" s="43">
        <v>2</v>
      </c>
      <c r="G421" s="44">
        <f t="shared" si="67"/>
        <v>1242.24</v>
      </c>
      <c r="H421" s="4"/>
      <c r="I421" s="43">
        <v>1</v>
      </c>
      <c r="J421" s="44">
        <f t="shared" si="68"/>
        <v>621.12</v>
      </c>
      <c r="K421" s="4"/>
      <c r="L421" s="43">
        <f t="shared" si="65"/>
        <v>1</v>
      </c>
      <c r="M421" s="44">
        <f t="shared" si="69"/>
        <v>621.12</v>
      </c>
      <c r="N421" s="4"/>
      <c r="O421" s="43">
        <v>0</v>
      </c>
      <c r="P421" s="44">
        <f t="shared" si="70"/>
        <v>0</v>
      </c>
    </row>
    <row r="422" spans="1:18" ht="36" x14ac:dyDescent="0.35">
      <c r="A422" s="4"/>
      <c r="B422" s="4"/>
      <c r="C422" s="40" t="s">
        <v>634</v>
      </c>
      <c r="D422" s="42"/>
      <c r="E422" s="42"/>
      <c r="F422" s="43"/>
      <c r="G422" s="44"/>
      <c r="H422" s="4"/>
      <c r="I422" s="43"/>
      <c r="J422" s="44"/>
      <c r="K422" s="4"/>
      <c r="L422" s="43"/>
      <c r="M422" s="44"/>
      <c r="N422" s="4"/>
      <c r="O422" s="43"/>
      <c r="P422" s="44"/>
    </row>
    <row r="423" spans="1:18" x14ac:dyDescent="0.35">
      <c r="A423" s="41" t="s">
        <v>200</v>
      </c>
      <c r="B423" s="41" t="s">
        <v>22</v>
      </c>
      <c r="C423" s="41" t="s">
        <v>635</v>
      </c>
      <c r="D423" s="45">
        <v>866.71</v>
      </c>
      <c r="E423" s="45"/>
      <c r="F423" s="43">
        <v>1</v>
      </c>
      <c r="G423" s="44">
        <f t="shared" si="67"/>
        <v>866.71</v>
      </c>
      <c r="H423" s="4"/>
      <c r="I423" s="43">
        <v>1</v>
      </c>
      <c r="J423" s="44">
        <f t="shared" si="68"/>
        <v>866.71</v>
      </c>
      <c r="K423" s="4"/>
      <c r="L423" s="43">
        <v>0</v>
      </c>
      <c r="M423" s="44">
        <f t="shared" si="69"/>
        <v>0</v>
      </c>
      <c r="N423" s="4"/>
      <c r="O423" s="43">
        <v>0</v>
      </c>
      <c r="P423" s="44">
        <f t="shared" si="70"/>
        <v>0</v>
      </c>
    </row>
    <row r="424" spans="1:18" ht="36" x14ac:dyDescent="0.35">
      <c r="A424" s="4"/>
      <c r="B424" s="4"/>
      <c r="C424" s="40" t="s">
        <v>636</v>
      </c>
      <c r="D424" s="42"/>
      <c r="E424" s="42"/>
      <c r="F424" s="43"/>
      <c r="G424" s="44"/>
      <c r="H424" s="4"/>
      <c r="I424" s="43"/>
      <c r="J424" s="44"/>
      <c r="K424" s="4"/>
      <c r="L424" s="43"/>
      <c r="M424" s="44"/>
      <c r="N424" s="4"/>
      <c r="O424" s="43"/>
      <c r="P424" s="44"/>
    </row>
    <row r="425" spans="1:18" x14ac:dyDescent="0.35">
      <c r="A425" s="41" t="s">
        <v>201</v>
      </c>
      <c r="B425" s="41" t="s">
        <v>22</v>
      </c>
      <c r="C425" s="41" t="s">
        <v>637</v>
      </c>
      <c r="D425" s="45">
        <v>585.34</v>
      </c>
      <c r="E425" s="45"/>
      <c r="F425" s="43">
        <v>5</v>
      </c>
      <c r="G425" s="44">
        <f t="shared" si="67"/>
        <v>2926.7000000000003</v>
      </c>
      <c r="H425" s="4"/>
      <c r="I425" s="43">
        <v>3</v>
      </c>
      <c r="J425" s="44">
        <f t="shared" si="68"/>
        <v>1756.02</v>
      </c>
      <c r="K425" s="4"/>
      <c r="L425" s="43">
        <v>2</v>
      </c>
      <c r="M425" s="44">
        <f t="shared" si="69"/>
        <v>1170.68</v>
      </c>
      <c r="N425" s="4"/>
      <c r="O425" s="43">
        <v>0</v>
      </c>
      <c r="P425" s="44">
        <f t="shared" si="70"/>
        <v>0</v>
      </c>
    </row>
    <row r="426" spans="1:18" ht="26.25" customHeight="1" thickBot="1" x14ac:dyDescent="0.4">
      <c r="A426" s="51"/>
      <c r="B426" s="51"/>
      <c r="C426" s="47" t="s">
        <v>638</v>
      </c>
      <c r="D426" s="52"/>
      <c r="E426" s="52"/>
      <c r="F426" s="49"/>
      <c r="G426" s="50"/>
      <c r="H426" s="51"/>
      <c r="I426" s="49"/>
      <c r="J426" s="50"/>
      <c r="K426" s="51"/>
      <c r="L426" s="49"/>
      <c r="M426" s="50"/>
      <c r="N426" s="51"/>
      <c r="O426" s="49"/>
      <c r="P426" s="50"/>
    </row>
    <row r="427" spans="1:18" x14ac:dyDescent="0.35">
      <c r="C427" s="2" t="s">
        <v>639</v>
      </c>
      <c r="D427" s="38"/>
      <c r="E427" s="5"/>
      <c r="F427" s="5"/>
      <c r="G427" s="3">
        <f>SUM(G393:G425)</f>
        <v>11495.511</v>
      </c>
      <c r="H427" s="5"/>
      <c r="I427" s="6"/>
      <c r="J427" s="3">
        <f>SUM(J393:J425)</f>
        <v>5720.6803749999999</v>
      </c>
      <c r="K427" s="5"/>
      <c r="L427" s="6"/>
      <c r="M427" s="3">
        <f>SUM(M393:M425)</f>
        <v>5248.5105000000003</v>
      </c>
      <c r="N427" s="5"/>
      <c r="O427" s="6"/>
      <c r="P427" s="3">
        <f>SUM(P393:P425)</f>
        <v>526.32012499999996</v>
      </c>
      <c r="R427" s="1"/>
    </row>
    <row r="428" spans="1:18" ht="15" thickBot="1" x14ac:dyDescent="0.4">
      <c r="A428" s="11"/>
      <c r="B428" s="11"/>
      <c r="C428" s="11"/>
      <c r="D428" s="11"/>
      <c r="E428" s="11"/>
      <c r="F428" s="11"/>
      <c r="G428" s="11"/>
      <c r="H428" s="11"/>
      <c r="I428" s="15"/>
      <c r="J428" s="11"/>
      <c r="K428" s="11"/>
      <c r="L428" s="15"/>
      <c r="M428" s="11"/>
      <c r="N428" s="11"/>
      <c r="O428" s="15"/>
      <c r="P428" s="11"/>
    </row>
    <row r="429" spans="1:18" ht="18.75" customHeight="1" x14ac:dyDescent="0.35">
      <c r="A429" s="65" t="s">
        <v>640</v>
      </c>
      <c r="B429" s="65"/>
      <c r="C429" s="65"/>
      <c r="D429" s="8"/>
      <c r="E429" s="8"/>
      <c r="F429" s="8"/>
      <c r="G429" s="8"/>
      <c r="H429" s="8"/>
      <c r="I429" s="23"/>
      <c r="J429" s="8"/>
      <c r="K429" s="8"/>
      <c r="L429" s="23"/>
      <c r="M429" s="8"/>
      <c r="N429" s="8"/>
      <c r="O429" s="23"/>
      <c r="P429" s="8"/>
    </row>
    <row r="430" spans="1:18" x14ac:dyDescent="0.35">
      <c r="A430" s="41" t="s">
        <v>202</v>
      </c>
      <c r="B430" s="41" t="s">
        <v>4</v>
      </c>
      <c r="C430" s="41" t="s">
        <v>641</v>
      </c>
      <c r="D430" s="41">
        <v>39.57</v>
      </c>
      <c r="E430" s="41"/>
      <c r="F430" s="43">
        <v>10</v>
      </c>
      <c r="G430" s="44">
        <f>D430*F430</f>
        <v>395.7</v>
      </c>
      <c r="H430" s="4"/>
      <c r="I430" s="43">
        <v>4</v>
      </c>
      <c r="J430" s="44">
        <f>D430*I430</f>
        <v>158.28</v>
      </c>
      <c r="K430" s="4"/>
      <c r="L430" s="43">
        <f t="shared" si="65"/>
        <v>5</v>
      </c>
      <c r="M430" s="44">
        <f>D430*L430</f>
        <v>197.85</v>
      </c>
      <c r="N430" s="4"/>
      <c r="O430" s="43">
        <v>1</v>
      </c>
      <c r="P430" s="44">
        <f>D430*O430</f>
        <v>39.57</v>
      </c>
    </row>
    <row r="431" spans="1:18" ht="150.75" customHeight="1" x14ac:dyDescent="0.35">
      <c r="A431" s="4"/>
      <c r="B431" s="4"/>
      <c r="C431" s="40" t="s">
        <v>641</v>
      </c>
      <c r="D431" s="42"/>
      <c r="E431" s="42"/>
      <c r="F431" s="43"/>
      <c r="G431" s="44"/>
      <c r="H431" s="4"/>
      <c r="I431" s="43"/>
      <c r="J431" s="44"/>
      <c r="K431" s="4"/>
      <c r="L431" s="43"/>
      <c r="M431" s="44"/>
      <c r="N431" s="4"/>
      <c r="O431" s="43"/>
      <c r="P431" s="44"/>
    </row>
    <row r="432" spans="1:18" x14ac:dyDescent="0.35">
      <c r="A432" s="41" t="s">
        <v>203</v>
      </c>
      <c r="B432" s="41" t="s">
        <v>4</v>
      </c>
      <c r="C432" s="41" t="s">
        <v>642</v>
      </c>
      <c r="D432" s="41">
        <v>73.08</v>
      </c>
      <c r="E432" s="41"/>
      <c r="F432" s="43">
        <v>75</v>
      </c>
      <c r="G432" s="44">
        <f t="shared" ref="G432:G461" si="71">D432*F432</f>
        <v>5481</v>
      </c>
      <c r="H432" s="4"/>
      <c r="I432" s="43">
        <v>28</v>
      </c>
      <c r="J432" s="44">
        <f t="shared" ref="J432:J440" si="72">D432*I432</f>
        <v>2046.24</v>
      </c>
      <c r="K432" s="4"/>
      <c r="L432" s="43">
        <v>38</v>
      </c>
      <c r="M432" s="44">
        <f t="shared" ref="M432:M440" si="73">D432*L432</f>
        <v>2777.04</v>
      </c>
      <c r="N432" s="4"/>
      <c r="O432" s="43">
        <v>9</v>
      </c>
      <c r="P432" s="44">
        <f t="shared" ref="P432:P440" si="74">D432*O432</f>
        <v>657.72</v>
      </c>
    </row>
    <row r="433" spans="1:18" ht="163.5" customHeight="1" x14ac:dyDescent="0.35">
      <c r="A433" s="4"/>
      <c r="B433" s="4"/>
      <c r="C433" s="40" t="s">
        <v>642</v>
      </c>
      <c r="D433" s="42"/>
      <c r="E433" s="42"/>
      <c r="F433" s="43"/>
      <c r="G433" s="44"/>
      <c r="H433" s="4"/>
      <c r="I433" s="43"/>
      <c r="J433" s="44"/>
      <c r="K433" s="4"/>
      <c r="L433" s="43"/>
      <c r="M433" s="44"/>
      <c r="N433" s="4"/>
      <c r="O433" s="43"/>
      <c r="P433" s="44"/>
    </row>
    <row r="434" spans="1:18" x14ac:dyDescent="0.35">
      <c r="A434" s="41" t="s">
        <v>204</v>
      </c>
      <c r="B434" s="41" t="s">
        <v>22</v>
      </c>
      <c r="C434" s="41" t="s">
        <v>643</v>
      </c>
      <c r="D434" s="41">
        <v>928.96</v>
      </c>
      <c r="E434" s="41"/>
      <c r="F434" s="43">
        <v>3</v>
      </c>
      <c r="G434" s="44">
        <f t="shared" si="71"/>
        <v>2786.88</v>
      </c>
      <c r="H434" s="4"/>
      <c r="I434" s="43">
        <v>2</v>
      </c>
      <c r="J434" s="44">
        <f t="shared" si="72"/>
        <v>1857.92</v>
      </c>
      <c r="K434" s="4"/>
      <c r="L434" s="43">
        <v>1</v>
      </c>
      <c r="M434" s="44">
        <f t="shared" si="73"/>
        <v>928.96</v>
      </c>
      <c r="N434" s="4"/>
      <c r="O434" s="43">
        <v>0</v>
      </c>
      <c r="P434" s="44">
        <f t="shared" si="74"/>
        <v>0</v>
      </c>
    </row>
    <row r="435" spans="1:18" ht="174.75" customHeight="1" x14ac:dyDescent="0.35">
      <c r="A435" s="4"/>
      <c r="B435" s="4"/>
      <c r="C435" s="40" t="s">
        <v>643</v>
      </c>
      <c r="D435" s="42"/>
      <c r="E435" s="42"/>
      <c r="F435" s="43"/>
      <c r="G435" s="44"/>
      <c r="H435" s="4"/>
      <c r="I435" s="43"/>
      <c r="J435" s="44"/>
      <c r="K435" s="4"/>
      <c r="L435" s="43"/>
      <c r="M435" s="44"/>
      <c r="N435" s="4"/>
      <c r="O435" s="43"/>
      <c r="P435" s="44"/>
    </row>
    <row r="436" spans="1:18" x14ac:dyDescent="0.35">
      <c r="A436" s="41" t="s">
        <v>205</v>
      </c>
      <c r="B436" s="41" t="s">
        <v>22</v>
      </c>
      <c r="C436" s="41" t="s">
        <v>644</v>
      </c>
      <c r="D436" s="41">
        <v>884.49</v>
      </c>
      <c r="E436" s="41"/>
      <c r="F436" s="43">
        <v>1</v>
      </c>
      <c r="G436" s="44">
        <f t="shared" si="71"/>
        <v>884.49</v>
      </c>
      <c r="H436" s="4"/>
      <c r="I436" s="43">
        <v>1</v>
      </c>
      <c r="J436" s="44">
        <f t="shared" si="72"/>
        <v>884.49</v>
      </c>
      <c r="K436" s="4"/>
      <c r="L436" s="43">
        <v>0</v>
      </c>
      <c r="M436" s="44">
        <f t="shared" si="73"/>
        <v>0</v>
      </c>
      <c r="N436" s="4"/>
      <c r="O436" s="43">
        <v>0</v>
      </c>
      <c r="P436" s="44">
        <f t="shared" si="74"/>
        <v>0</v>
      </c>
    </row>
    <row r="437" spans="1:18" ht="198" customHeight="1" x14ac:dyDescent="0.35">
      <c r="A437" s="4"/>
      <c r="B437" s="4"/>
      <c r="C437" s="40" t="s">
        <v>645</v>
      </c>
      <c r="D437" s="42"/>
      <c r="E437" s="42"/>
      <c r="F437" s="43"/>
      <c r="G437" s="44"/>
      <c r="H437" s="4"/>
      <c r="I437" s="43"/>
      <c r="J437" s="44"/>
      <c r="K437" s="4"/>
      <c r="L437" s="43"/>
      <c r="M437" s="44"/>
      <c r="N437" s="4"/>
      <c r="O437" s="43"/>
      <c r="P437" s="44"/>
    </row>
    <row r="438" spans="1:18" x14ac:dyDescent="0.35">
      <c r="A438" s="41" t="s">
        <v>206</v>
      </c>
      <c r="B438" s="41" t="s">
        <v>22</v>
      </c>
      <c r="C438" s="41" t="s">
        <v>646</v>
      </c>
      <c r="D438" s="41">
        <v>609.91</v>
      </c>
      <c r="E438" s="41"/>
      <c r="F438" s="43">
        <v>3</v>
      </c>
      <c r="G438" s="44">
        <f t="shared" si="71"/>
        <v>1829.73</v>
      </c>
      <c r="H438" s="4"/>
      <c r="I438" s="43">
        <v>2</v>
      </c>
      <c r="J438" s="44">
        <f t="shared" si="72"/>
        <v>1219.82</v>
      </c>
      <c r="K438" s="4"/>
      <c r="L438" s="43">
        <v>1</v>
      </c>
      <c r="M438" s="44">
        <f t="shared" si="73"/>
        <v>609.91</v>
      </c>
      <c r="N438" s="4"/>
      <c r="O438" s="43">
        <v>0</v>
      </c>
      <c r="P438" s="44">
        <f t="shared" si="74"/>
        <v>0</v>
      </c>
    </row>
    <row r="439" spans="1:18" ht="177.75" customHeight="1" x14ac:dyDescent="0.35">
      <c r="A439" s="4"/>
      <c r="B439" s="4"/>
      <c r="C439" s="40" t="s">
        <v>646</v>
      </c>
      <c r="D439" s="42"/>
      <c r="E439" s="42"/>
      <c r="F439" s="43"/>
      <c r="G439" s="44"/>
      <c r="H439" s="4"/>
      <c r="I439" s="43"/>
      <c r="J439" s="44"/>
      <c r="K439" s="4"/>
      <c r="L439" s="43"/>
      <c r="M439" s="44"/>
      <c r="N439" s="4"/>
      <c r="O439" s="43"/>
      <c r="P439" s="44"/>
    </row>
    <row r="440" spans="1:18" x14ac:dyDescent="0.35">
      <c r="A440" s="41" t="s">
        <v>207</v>
      </c>
      <c r="B440" s="41" t="s">
        <v>22</v>
      </c>
      <c r="C440" s="41" t="s">
        <v>647</v>
      </c>
      <c r="D440" s="41">
        <v>524.88</v>
      </c>
      <c r="E440" s="41"/>
      <c r="F440" s="43">
        <v>1</v>
      </c>
      <c r="G440" s="44">
        <f t="shared" si="71"/>
        <v>524.88</v>
      </c>
      <c r="H440" s="4"/>
      <c r="I440" s="43">
        <v>1</v>
      </c>
      <c r="J440" s="44">
        <f t="shared" si="72"/>
        <v>524.88</v>
      </c>
      <c r="K440" s="4"/>
      <c r="L440" s="43">
        <v>0</v>
      </c>
      <c r="M440" s="44">
        <f t="shared" si="73"/>
        <v>0</v>
      </c>
      <c r="N440" s="4"/>
      <c r="O440" s="43">
        <v>0</v>
      </c>
      <c r="P440" s="44">
        <f t="shared" si="74"/>
        <v>0</v>
      </c>
    </row>
    <row r="441" spans="1:18" ht="192.75" customHeight="1" thickBot="1" x14ac:dyDescent="0.4">
      <c r="A441" s="51"/>
      <c r="B441" s="51"/>
      <c r="C441" s="47" t="s">
        <v>647</v>
      </c>
      <c r="D441" s="52"/>
      <c r="E441" s="52"/>
      <c r="F441" s="49"/>
      <c r="G441" s="50"/>
      <c r="H441" s="51"/>
      <c r="I441" s="49"/>
      <c r="J441" s="50"/>
      <c r="K441" s="51"/>
      <c r="L441" s="49"/>
      <c r="M441" s="50"/>
      <c r="N441" s="51"/>
      <c r="O441" s="49"/>
      <c r="P441" s="50"/>
    </row>
    <row r="442" spans="1:18" x14ac:dyDescent="0.35">
      <c r="A442" s="24"/>
      <c r="B442" s="24"/>
      <c r="C442" s="25" t="s">
        <v>648</v>
      </c>
      <c r="D442" s="39"/>
      <c r="E442" s="26"/>
      <c r="F442" s="26"/>
      <c r="G442" s="27">
        <f>SUM(G430:G440)</f>
        <v>11902.679999999998</v>
      </c>
      <c r="H442" s="26"/>
      <c r="I442" s="28"/>
      <c r="J442" s="27">
        <f>SUM(J430:J440)</f>
        <v>6691.63</v>
      </c>
      <c r="K442" s="26"/>
      <c r="L442" s="28"/>
      <c r="M442" s="27">
        <f>SUM(M430:M440)</f>
        <v>4513.76</v>
      </c>
      <c r="N442" s="26"/>
      <c r="O442" s="28"/>
      <c r="P442" s="27">
        <f>SUM(P430:P440)</f>
        <v>697.29000000000008</v>
      </c>
      <c r="R442" s="1"/>
    </row>
    <row r="443" spans="1:18" ht="15" thickBot="1" x14ac:dyDescent="0.4">
      <c r="A443" s="11"/>
      <c r="B443" s="11"/>
      <c r="C443" s="11"/>
      <c r="D443" s="11"/>
      <c r="E443" s="11"/>
      <c r="F443" s="11"/>
      <c r="G443" s="16"/>
      <c r="H443" s="11"/>
      <c r="I443" s="15"/>
      <c r="J443" s="16"/>
      <c r="K443" s="11"/>
      <c r="L443" s="15"/>
      <c r="M443" s="16"/>
      <c r="N443" s="11"/>
      <c r="O443" s="15"/>
      <c r="P443" s="16"/>
    </row>
    <row r="444" spans="1:18" ht="18.75" customHeight="1" x14ac:dyDescent="0.35">
      <c r="A444" s="68" t="s">
        <v>649</v>
      </c>
      <c r="B444" s="68"/>
      <c r="C444" s="68"/>
      <c r="D444" s="21"/>
      <c r="E444" s="21"/>
      <c r="F444" s="21"/>
      <c r="G444" s="29"/>
      <c r="H444" s="21"/>
      <c r="I444" s="22"/>
      <c r="J444" s="29"/>
      <c r="K444" s="21"/>
      <c r="L444" s="22"/>
      <c r="M444" s="29"/>
      <c r="N444" s="21"/>
      <c r="O444" s="22"/>
      <c r="P444" s="29"/>
    </row>
    <row r="445" spans="1:18" x14ac:dyDescent="0.35">
      <c r="A445" s="41" t="s">
        <v>208</v>
      </c>
      <c r="B445" s="41" t="s">
        <v>1</v>
      </c>
      <c r="C445" s="41" t="s">
        <v>650</v>
      </c>
      <c r="D445" s="41">
        <v>3.23</v>
      </c>
      <c r="E445" s="41"/>
      <c r="F445" s="43">
        <v>426.07900000000001</v>
      </c>
      <c r="G445" s="44">
        <f t="shared" si="71"/>
        <v>1376.2351699999999</v>
      </c>
      <c r="H445" s="4"/>
      <c r="I445" s="43">
        <f t="shared" si="64"/>
        <v>159.77962500000001</v>
      </c>
      <c r="J445" s="44">
        <f>D445*I445</f>
        <v>516.08818875000009</v>
      </c>
      <c r="K445" s="4"/>
      <c r="L445" s="43">
        <f t="shared" si="65"/>
        <v>213.0395</v>
      </c>
      <c r="M445" s="44">
        <f>D445*L445</f>
        <v>688.11758499999996</v>
      </c>
      <c r="N445" s="4"/>
      <c r="O445" s="43">
        <f t="shared" si="66"/>
        <v>53.259875000000001</v>
      </c>
      <c r="P445" s="44">
        <f>D445*O445</f>
        <v>172.02939624999999</v>
      </c>
    </row>
    <row r="446" spans="1:18" ht="24" customHeight="1" x14ac:dyDescent="0.35">
      <c r="A446" s="4"/>
      <c r="B446" s="4"/>
      <c r="C446" s="40" t="s">
        <v>651</v>
      </c>
      <c r="D446" s="42"/>
      <c r="E446" s="42"/>
      <c r="F446" s="43"/>
      <c r="G446" s="44"/>
      <c r="H446" s="4"/>
      <c r="I446" s="43"/>
      <c r="J446" s="44"/>
      <c r="K446" s="4"/>
      <c r="L446" s="43"/>
      <c r="M446" s="44"/>
      <c r="N446" s="4"/>
      <c r="O446" s="43"/>
      <c r="P446" s="44"/>
    </row>
    <row r="447" spans="1:18" x14ac:dyDescent="0.35">
      <c r="A447" s="41" t="s">
        <v>209</v>
      </c>
      <c r="B447" s="41" t="s">
        <v>1</v>
      </c>
      <c r="C447" s="41" t="s">
        <v>652</v>
      </c>
      <c r="D447" s="54">
        <v>5.5</v>
      </c>
      <c r="E447" s="54"/>
      <c r="F447" s="43">
        <v>426.07900000000001</v>
      </c>
      <c r="G447" s="44">
        <f t="shared" si="71"/>
        <v>2343.4344999999998</v>
      </c>
      <c r="H447" s="4"/>
      <c r="I447" s="43">
        <f t="shared" si="64"/>
        <v>159.77962500000001</v>
      </c>
      <c r="J447" s="44">
        <f t="shared" ref="J447:J461" si="75">D447*I447</f>
        <v>878.7879375</v>
      </c>
      <c r="K447" s="4"/>
      <c r="L447" s="43">
        <f t="shared" si="65"/>
        <v>213.0395</v>
      </c>
      <c r="M447" s="44">
        <f t="shared" ref="M447:M461" si="76">D447*L447</f>
        <v>1171.7172499999999</v>
      </c>
      <c r="N447" s="4"/>
      <c r="O447" s="43">
        <f t="shared" si="66"/>
        <v>53.259875000000001</v>
      </c>
      <c r="P447" s="44">
        <f t="shared" ref="P447:P461" si="77">D447*O447</f>
        <v>292.92931249999998</v>
      </c>
    </row>
    <row r="448" spans="1:18" ht="36" x14ac:dyDescent="0.35">
      <c r="A448" s="4"/>
      <c r="B448" s="4"/>
      <c r="C448" s="40" t="s">
        <v>653</v>
      </c>
      <c r="D448" s="42"/>
      <c r="E448" s="42"/>
      <c r="F448" s="43"/>
      <c r="G448" s="44"/>
      <c r="H448" s="4"/>
      <c r="I448" s="43"/>
      <c r="J448" s="44"/>
      <c r="K448" s="4"/>
      <c r="L448" s="43"/>
      <c r="M448" s="44"/>
      <c r="N448" s="4"/>
      <c r="O448" s="43"/>
      <c r="P448" s="44"/>
    </row>
    <row r="449" spans="1:18" x14ac:dyDescent="0.35">
      <c r="A449" s="41" t="s">
        <v>210</v>
      </c>
      <c r="B449" s="41" t="s">
        <v>1</v>
      </c>
      <c r="C449" s="41" t="s">
        <v>654</v>
      </c>
      <c r="D449" s="54">
        <v>12</v>
      </c>
      <c r="E449" s="54"/>
      <c r="F449" s="43">
        <v>50</v>
      </c>
      <c r="G449" s="44">
        <f t="shared" si="71"/>
        <v>600</v>
      </c>
      <c r="H449" s="4"/>
      <c r="I449" s="43">
        <f t="shared" si="64"/>
        <v>18.75</v>
      </c>
      <c r="J449" s="44">
        <f t="shared" si="75"/>
        <v>225</v>
      </c>
      <c r="K449" s="4"/>
      <c r="L449" s="43">
        <f t="shared" si="65"/>
        <v>25</v>
      </c>
      <c r="M449" s="44">
        <f t="shared" si="76"/>
        <v>300</v>
      </c>
      <c r="N449" s="4"/>
      <c r="O449" s="43">
        <f t="shared" si="66"/>
        <v>6.25</v>
      </c>
      <c r="P449" s="44">
        <f t="shared" si="77"/>
        <v>75</v>
      </c>
    </row>
    <row r="450" spans="1:18" ht="36" x14ac:dyDescent="0.35">
      <c r="A450" s="4"/>
      <c r="B450" s="4"/>
      <c r="C450" s="40" t="s">
        <v>655</v>
      </c>
      <c r="D450" s="42"/>
      <c r="E450" s="42"/>
      <c r="F450" s="43"/>
      <c r="G450" s="44"/>
      <c r="H450" s="4"/>
      <c r="I450" s="43"/>
      <c r="J450" s="44"/>
      <c r="K450" s="4"/>
      <c r="L450" s="43"/>
      <c r="M450" s="44"/>
      <c r="N450" s="4"/>
      <c r="O450" s="43"/>
      <c r="P450" s="44"/>
    </row>
    <row r="451" spans="1:18" x14ac:dyDescent="0.35">
      <c r="A451" s="41" t="s">
        <v>211</v>
      </c>
      <c r="B451" s="41" t="s">
        <v>1</v>
      </c>
      <c r="C451" s="41" t="s">
        <v>656</v>
      </c>
      <c r="D451" s="54">
        <v>15.6</v>
      </c>
      <c r="E451" s="54"/>
      <c r="F451" s="43">
        <v>50</v>
      </c>
      <c r="G451" s="44">
        <f t="shared" si="71"/>
        <v>780</v>
      </c>
      <c r="H451" s="4"/>
      <c r="I451" s="43">
        <f t="shared" si="64"/>
        <v>18.75</v>
      </c>
      <c r="J451" s="44">
        <f t="shared" si="75"/>
        <v>292.5</v>
      </c>
      <c r="K451" s="4"/>
      <c r="L451" s="43">
        <f t="shared" si="65"/>
        <v>25</v>
      </c>
      <c r="M451" s="44">
        <f t="shared" si="76"/>
        <v>390</v>
      </c>
      <c r="N451" s="4"/>
      <c r="O451" s="43">
        <f t="shared" si="66"/>
        <v>6.25</v>
      </c>
      <c r="P451" s="44">
        <f t="shared" si="77"/>
        <v>97.5</v>
      </c>
    </row>
    <row r="452" spans="1:18" ht="36" x14ac:dyDescent="0.35">
      <c r="A452" s="4"/>
      <c r="B452" s="4"/>
      <c r="C452" s="40" t="s">
        <v>657</v>
      </c>
      <c r="D452" s="42"/>
      <c r="E452" s="42"/>
      <c r="F452" s="43"/>
      <c r="G452" s="44"/>
      <c r="H452" s="4"/>
      <c r="I452" s="43"/>
      <c r="J452" s="44"/>
      <c r="K452" s="4"/>
      <c r="L452" s="43"/>
      <c r="M452" s="44"/>
      <c r="N452" s="4"/>
      <c r="O452" s="43"/>
      <c r="P452" s="44"/>
    </row>
    <row r="453" spans="1:18" x14ac:dyDescent="0.35">
      <c r="A453" s="41" t="s">
        <v>212</v>
      </c>
      <c r="B453" s="41" t="s">
        <v>1</v>
      </c>
      <c r="C453" s="41" t="s">
        <v>658</v>
      </c>
      <c r="D453" s="54">
        <v>2.1</v>
      </c>
      <c r="E453" s="54"/>
      <c r="F453" s="43">
        <v>25</v>
      </c>
      <c r="G453" s="44">
        <f t="shared" si="71"/>
        <v>52.5</v>
      </c>
      <c r="H453" s="4"/>
      <c r="I453" s="43">
        <f t="shared" si="64"/>
        <v>9.375</v>
      </c>
      <c r="J453" s="44">
        <f t="shared" si="75"/>
        <v>19.6875</v>
      </c>
      <c r="K453" s="4"/>
      <c r="L453" s="43">
        <f t="shared" si="65"/>
        <v>12.5</v>
      </c>
      <c r="M453" s="44">
        <f t="shared" si="76"/>
        <v>26.25</v>
      </c>
      <c r="N453" s="4"/>
      <c r="O453" s="43">
        <f t="shared" si="66"/>
        <v>3.125</v>
      </c>
      <c r="P453" s="44">
        <f t="shared" si="77"/>
        <v>6.5625</v>
      </c>
    </row>
    <row r="454" spans="1:18" ht="24" x14ac:dyDescent="0.35">
      <c r="A454" s="4"/>
      <c r="B454" s="4"/>
      <c r="C454" s="40" t="s">
        <v>659</v>
      </c>
      <c r="D454" s="42"/>
      <c r="E454" s="42"/>
      <c r="F454" s="43"/>
      <c r="G454" s="44"/>
      <c r="H454" s="4"/>
      <c r="I454" s="43"/>
      <c r="J454" s="44"/>
      <c r="K454" s="4"/>
      <c r="L454" s="43"/>
      <c r="M454" s="44"/>
      <c r="N454" s="4"/>
      <c r="O454" s="43"/>
      <c r="P454" s="44"/>
    </row>
    <row r="455" spans="1:18" x14ac:dyDescent="0.35">
      <c r="A455" s="41" t="s">
        <v>213</v>
      </c>
      <c r="B455" s="41" t="s">
        <v>1</v>
      </c>
      <c r="C455" s="41" t="s">
        <v>660</v>
      </c>
      <c r="D455" s="41">
        <v>12.13</v>
      </c>
      <c r="E455" s="41"/>
      <c r="F455" s="43">
        <v>215.35900000000001</v>
      </c>
      <c r="G455" s="44">
        <f t="shared" si="71"/>
        <v>2612.3046700000004</v>
      </c>
      <c r="H455" s="4"/>
      <c r="I455" s="43">
        <v>84.268000000000001</v>
      </c>
      <c r="J455" s="44">
        <f t="shared" si="75"/>
        <v>1022.1708400000001</v>
      </c>
      <c r="K455" s="4"/>
      <c r="L455" s="43">
        <v>105.17700000000001</v>
      </c>
      <c r="M455" s="44">
        <f t="shared" si="76"/>
        <v>1275.7970100000002</v>
      </c>
      <c r="N455" s="4"/>
      <c r="O455" s="43">
        <v>25.914000000000001</v>
      </c>
      <c r="P455" s="44">
        <f t="shared" si="77"/>
        <v>314.33682000000005</v>
      </c>
    </row>
    <row r="456" spans="1:18" ht="38.25" customHeight="1" x14ac:dyDescent="0.35">
      <c r="A456" s="4"/>
      <c r="B456" s="4"/>
      <c r="C456" s="40" t="s">
        <v>661</v>
      </c>
      <c r="D456" s="42"/>
      <c r="E456" s="42"/>
      <c r="F456" s="43"/>
      <c r="G456" s="44"/>
      <c r="H456" s="4"/>
      <c r="I456" s="43"/>
      <c r="J456" s="44"/>
      <c r="K456" s="4"/>
      <c r="L456" s="43"/>
      <c r="M456" s="44"/>
      <c r="N456" s="4"/>
      <c r="O456" s="43"/>
      <c r="P456" s="44"/>
    </row>
    <row r="457" spans="1:18" x14ac:dyDescent="0.35">
      <c r="A457" s="41" t="s">
        <v>214</v>
      </c>
      <c r="B457" s="41" t="s">
        <v>1</v>
      </c>
      <c r="C457" s="41" t="s">
        <v>662</v>
      </c>
      <c r="D457" s="41">
        <v>16.420000000000002</v>
      </c>
      <c r="E457" s="41"/>
      <c r="F457" s="43">
        <v>25</v>
      </c>
      <c r="G457" s="44">
        <f t="shared" si="71"/>
        <v>410.50000000000006</v>
      </c>
      <c r="H457" s="4"/>
      <c r="I457" s="43">
        <f t="shared" ref="I457:I468" si="78">F457*0.375</f>
        <v>9.375</v>
      </c>
      <c r="J457" s="44">
        <f t="shared" si="75"/>
        <v>153.93750000000003</v>
      </c>
      <c r="K457" s="4"/>
      <c r="L457" s="43">
        <f t="shared" ref="L457:L468" si="79">F457*0.5</f>
        <v>12.5</v>
      </c>
      <c r="M457" s="44">
        <f t="shared" si="76"/>
        <v>205.25000000000003</v>
      </c>
      <c r="N457" s="4"/>
      <c r="O457" s="43">
        <f t="shared" ref="O457:O468" si="80">F457*0.125</f>
        <v>3.125</v>
      </c>
      <c r="P457" s="44">
        <f t="shared" si="77"/>
        <v>51.312500000000007</v>
      </c>
    </row>
    <row r="458" spans="1:18" ht="37.5" customHeight="1" x14ac:dyDescent="0.35">
      <c r="A458" s="4"/>
      <c r="B458" s="4"/>
      <c r="C458" s="40" t="s">
        <v>663</v>
      </c>
      <c r="D458" s="42"/>
      <c r="E458" s="42"/>
      <c r="F458" s="43"/>
      <c r="G458" s="44"/>
      <c r="H458" s="4"/>
      <c r="I458" s="43"/>
      <c r="J458" s="44"/>
      <c r="K458" s="4"/>
      <c r="L458" s="43"/>
      <c r="M458" s="44"/>
      <c r="N458" s="4"/>
      <c r="O458" s="43"/>
      <c r="P458" s="44"/>
    </row>
    <row r="459" spans="1:18" x14ac:dyDescent="0.35">
      <c r="A459" s="41" t="s">
        <v>215</v>
      </c>
      <c r="B459" s="41" t="s">
        <v>1</v>
      </c>
      <c r="C459" s="41" t="s">
        <v>664</v>
      </c>
      <c r="D459" s="41">
        <v>5.91</v>
      </c>
      <c r="E459" s="41"/>
      <c r="F459" s="43">
        <v>210.72</v>
      </c>
      <c r="G459" s="44">
        <f t="shared" si="71"/>
        <v>1245.3552</v>
      </c>
      <c r="H459" s="4"/>
      <c r="I459" s="43">
        <f t="shared" si="78"/>
        <v>79.02</v>
      </c>
      <c r="J459" s="44">
        <f t="shared" si="75"/>
        <v>467.00819999999999</v>
      </c>
      <c r="K459" s="4"/>
      <c r="L459" s="43">
        <f t="shared" si="79"/>
        <v>105.36</v>
      </c>
      <c r="M459" s="44">
        <f t="shared" si="76"/>
        <v>622.67759999999998</v>
      </c>
      <c r="N459" s="4"/>
      <c r="O459" s="43">
        <f t="shared" si="80"/>
        <v>26.34</v>
      </c>
      <c r="P459" s="44">
        <f t="shared" si="77"/>
        <v>155.6694</v>
      </c>
    </row>
    <row r="460" spans="1:18" ht="36" x14ac:dyDescent="0.35">
      <c r="A460" s="4"/>
      <c r="B460" s="4"/>
      <c r="C460" s="40" t="s">
        <v>224</v>
      </c>
      <c r="D460" s="42"/>
      <c r="E460" s="42"/>
      <c r="F460" s="43"/>
      <c r="G460" s="44"/>
      <c r="H460" s="4"/>
      <c r="I460" s="43"/>
      <c r="J460" s="44"/>
      <c r="K460" s="4"/>
      <c r="L460" s="43"/>
      <c r="M460" s="44"/>
      <c r="N460" s="4"/>
      <c r="O460" s="43"/>
      <c r="P460" s="44"/>
    </row>
    <row r="461" spans="1:18" x14ac:dyDescent="0.35">
      <c r="A461" s="41" t="s">
        <v>216</v>
      </c>
      <c r="B461" s="41" t="s">
        <v>1</v>
      </c>
      <c r="C461" s="41" t="s">
        <v>665</v>
      </c>
      <c r="D461" s="41">
        <v>88.59</v>
      </c>
      <c r="E461" s="41"/>
      <c r="F461" s="43">
        <v>10.042999999999999</v>
      </c>
      <c r="G461" s="44">
        <f t="shared" si="71"/>
        <v>889.70936999999992</v>
      </c>
      <c r="H461" s="4"/>
      <c r="I461" s="43">
        <f t="shared" si="78"/>
        <v>3.7661249999999997</v>
      </c>
      <c r="J461" s="44">
        <f t="shared" si="75"/>
        <v>333.64101375000001</v>
      </c>
      <c r="K461" s="4"/>
      <c r="L461" s="43">
        <f t="shared" si="79"/>
        <v>5.0214999999999996</v>
      </c>
      <c r="M461" s="44">
        <f t="shared" si="76"/>
        <v>444.85468499999996</v>
      </c>
      <c r="N461" s="4"/>
      <c r="O461" s="43">
        <f t="shared" si="80"/>
        <v>1.2553749999999999</v>
      </c>
      <c r="P461" s="44">
        <f t="shared" si="77"/>
        <v>111.21367124999999</v>
      </c>
    </row>
    <row r="462" spans="1:18" ht="38.25" customHeight="1" thickBot="1" x14ac:dyDescent="0.4">
      <c r="A462" s="51"/>
      <c r="B462" s="51"/>
      <c r="C462" s="47" t="s">
        <v>225</v>
      </c>
      <c r="D462" s="52"/>
      <c r="E462" s="52"/>
      <c r="F462" s="49"/>
      <c r="G462" s="50"/>
      <c r="H462" s="51"/>
      <c r="I462" s="49"/>
      <c r="J462" s="50"/>
      <c r="K462" s="51"/>
      <c r="L462" s="49"/>
      <c r="M462" s="50"/>
      <c r="N462" s="51"/>
      <c r="O462" s="49"/>
      <c r="P462" s="50"/>
    </row>
    <row r="463" spans="1:18" x14ac:dyDescent="0.35">
      <c r="C463" s="2" t="s">
        <v>666</v>
      </c>
      <c r="D463" s="38"/>
      <c r="E463" s="5"/>
      <c r="F463" s="5"/>
      <c r="G463" s="3">
        <f>SUM(G445:G461)</f>
        <v>10310.038909999999</v>
      </c>
      <c r="H463" s="5"/>
      <c r="I463" s="6"/>
      <c r="J463" s="3">
        <f>SUM(J445:J461)</f>
        <v>3908.8211800000004</v>
      </c>
      <c r="K463" s="5"/>
      <c r="L463" s="6"/>
      <c r="M463" s="3">
        <f>SUM(M445:M461)</f>
        <v>5124.6641300000001</v>
      </c>
      <c r="N463" s="5"/>
      <c r="O463" s="6"/>
      <c r="P463" s="3">
        <f>SUM(P445:P461)</f>
        <v>1276.5536</v>
      </c>
      <c r="R463" s="1"/>
    </row>
    <row r="464" spans="1:18" ht="15" thickBot="1" x14ac:dyDescent="0.4">
      <c r="A464" s="11"/>
      <c r="B464" s="11"/>
      <c r="C464" s="11"/>
      <c r="D464" s="11"/>
      <c r="E464" s="11"/>
      <c r="F464" s="11"/>
      <c r="G464" s="11"/>
      <c r="H464" s="11"/>
      <c r="I464" s="15"/>
      <c r="J464" s="11"/>
      <c r="K464" s="11"/>
      <c r="L464" s="15"/>
      <c r="M464" s="11"/>
      <c r="N464" s="11"/>
      <c r="O464" s="15"/>
      <c r="P464" s="11"/>
    </row>
    <row r="465" spans="1:18" ht="18.75" customHeight="1" x14ac:dyDescent="0.35">
      <c r="A465" s="65" t="s">
        <v>667</v>
      </c>
      <c r="B465" s="65"/>
      <c r="C465" s="65"/>
      <c r="D465" s="8"/>
      <c r="E465" s="8"/>
      <c r="F465" s="8"/>
      <c r="G465" s="8"/>
      <c r="H465" s="8"/>
      <c r="I465" s="23"/>
      <c r="J465" s="8"/>
      <c r="K465" s="8"/>
      <c r="L465" s="23"/>
      <c r="M465" s="8"/>
      <c r="N465" s="8"/>
      <c r="O465" s="23"/>
      <c r="P465" s="8"/>
    </row>
    <row r="466" spans="1:18" x14ac:dyDescent="0.35">
      <c r="A466" s="41" t="s">
        <v>217</v>
      </c>
      <c r="B466" s="41" t="s">
        <v>22</v>
      </c>
      <c r="C466" s="41" t="s">
        <v>668</v>
      </c>
      <c r="D466" s="41">
        <v>299.74</v>
      </c>
      <c r="E466" s="41"/>
      <c r="F466" s="43">
        <v>15</v>
      </c>
      <c r="G466" s="44">
        <f>D466*F466</f>
        <v>4496.1000000000004</v>
      </c>
      <c r="H466" s="4"/>
      <c r="I466" s="43">
        <v>6</v>
      </c>
      <c r="J466" s="44">
        <f>D466*I466</f>
        <v>1798.44</v>
      </c>
      <c r="K466" s="4"/>
      <c r="L466" s="43">
        <v>6</v>
      </c>
      <c r="M466" s="44">
        <f>D466*L466</f>
        <v>1798.44</v>
      </c>
      <c r="N466" s="4"/>
      <c r="O466" s="43">
        <v>3</v>
      </c>
      <c r="P466" s="44">
        <f>D466*O466</f>
        <v>899.22</v>
      </c>
    </row>
    <row r="467" spans="1:18" ht="48.75" customHeight="1" x14ac:dyDescent="0.35">
      <c r="A467" s="4"/>
      <c r="B467" s="4"/>
      <c r="C467" s="40" t="s">
        <v>669</v>
      </c>
      <c r="D467" s="42"/>
      <c r="E467" s="42"/>
      <c r="F467" s="43"/>
      <c r="G467" s="44"/>
      <c r="H467" s="4"/>
      <c r="I467" s="43"/>
      <c r="J467" s="44"/>
      <c r="K467" s="4"/>
      <c r="L467" s="43"/>
      <c r="M467" s="44"/>
      <c r="N467" s="4"/>
      <c r="O467" s="43"/>
      <c r="P467" s="44"/>
    </row>
    <row r="468" spans="1:18" x14ac:dyDescent="0.35">
      <c r="A468" s="41" t="s">
        <v>218</v>
      </c>
      <c r="B468" s="41" t="s">
        <v>22</v>
      </c>
      <c r="C468" s="41" t="s">
        <v>670</v>
      </c>
      <c r="D468" s="54">
        <v>11500</v>
      </c>
      <c r="E468" s="54"/>
      <c r="F468" s="43">
        <v>1</v>
      </c>
      <c r="G468" s="44">
        <f>D468*F468</f>
        <v>11500</v>
      </c>
      <c r="H468" s="4"/>
      <c r="I468" s="43">
        <f t="shared" si="78"/>
        <v>0.375</v>
      </c>
      <c r="J468" s="44">
        <f t="shared" ref="J468" si="81">D468*I468</f>
        <v>4312.5</v>
      </c>
      <c r="K468" s="4"/>
      <c r="L468" s="43">
        <f t="shared" si="79"/>
        <v>0.5</v>
      </c>
      <c r="M468" s="44">
        <f t="shared" ref="M468" si="82">D468*L468</f>
        <v>5750</v>
      </c>
      <c r="N468" s="4"/>
      <c r="O468" s="43">
        <f t="shared" si="80"/>
        <v>0.125</v>
      </c>
      <c r="P468" s="44">
        <f t="shared" ref="P468" si="83">D468*O468</f>
        <v>1437.5</v>
      </c>
    </row>
    <row r="469" spans="1:18" ht="15" thickBot="1" x14ac:dyDescent="0.4">
      <c r="A469" s="51"/>
      <c r="B469" s="51"/>
      <c r="C469" s="47" t="s">
        <v>671</v>
      </c>
      <c r="D469" s="52"/>
      <c r="E469" s="52"/>
      <c r="F469" s="49"/>
      <c r="G469" s="50"/>
      <c r="H469" s="51"/>
      <c r="I469" s="49"/>
      <c r="J469" s="50"/>
      <c r="K469" s="51"/>
      <c r="L469" s="49"/>
      <c r="M469" s="50"/>
      <c r="N469" s="51"/>
      <c r="O469" s="49"/>
      <c r="P469" s="50"/>
    </row>
    <row r="470" spans="1:18" x14ac:dyDescent="0.35">
      <c r="C470" s="2" t="s">
        <v>672</v>
      </c>
      <c r="D470" s="38"/>
      <c r="E470" s="5"/>
      <c r="F470" s="5"/>
      <c r="G470" s="3">
        <f>SUM(G466:G468)</f>
        <v>15996.1</v>
      </c>
      <c r="H470" s="5"/>
      <c r="I470" s="6"/>
      <c r="J470" s="3">
        <f>SUM(J466:J468)</f>
        <v>6110.9400000000005</v>
      </c>
      <c r="K470" s="5"/>
      <c r="L470" s="6"/>
      <c r="M470" s="3">
        <f>SUM(M466:M468)</f>
        <v>7548.4400000000005</v>
      </c>
      <c r="N470" s="5"/>
      <c r="O470" s="6"/>
      <c r="P470" s="3">
        <f>SUM(P466:P468)</f>
        <v>2336.7200000000003</v>
      </c>
      <c r="R470" s="1"/>
    </row>
    <row r="471" spans="1:18" x14ac:dyDescent="0.35">
      <c r="G471" s="1"/>
      <c r="J471" s="1"/>
      <c r="M471" s="1"/>
      <c r="P471" s="1"/>
    </row>
    <row r="472" spans="1:18" ht="15" thickBot="1" x14ac:dyDescent="0.4">
      <c r="C472" s="11"/>
      <c r="D472" s="11"/>
      <c r="E472" s="11"/>
      <c r="F472" s="11"/>
      <c r="G472" s="11"/>
      <c r="H472" s="11"/>
      <c r="I472" s="64" t="s">
        <v>235</v>
      </c>
      <c r="J472" s="64"/>
      <c r="K472" s="11"/>
      <c r="L472" s="64" t="s">
        <v>236</v>
      </c>
      <c r="M472" s="64"/>
      <c r="N472" s="11"/>
      <c r="O472" s="64" t="s">
        <v>237</v>
      </c>
      <c r="P472" s="64"/>
    </row>
    <row r="473" spans="1:18" x14ac:dyDescent="0.35">
      <c r="C473" s="2" t="s">
        <v>673</v>
      </c>
      <c r="D473" s="3"/>
      <c r="E473" s="3"/>
      <c r="F473" s="3">
        <f t="shared" ref="F473:H473" si="84">F57</f>
        <v>0</v>
      </c>
      <c r="G473" s="3">
        <f t="shared" si="84"/>
        <v>18577.749999999996</v>
      </c>
      <c r="H473" s="3">
        <f t="shared" si="84"/>
        <v>0</v>
      </c>
      <c r="I473" s="3"/>
      <c r="J473" s="3">
        <f>J57</f>
        <v>6979.96875</v>
      </c>
      <c r="K473" s="3"/>
      <c r="L473" s="3"/>
      <c r="M473" s="3">
        <f>M57</f>
        <v>9282.3749999999982</v>
      </c>
      <c r="N473" s="3"/>
      <c r="O473" s="3"/>
      <c r="P473" s="3">
        <f>P57</f>
        <v>2315.40625</v>
      </c>
      <c r="R473" s="1"/>
    </row>
    <row r="474" spans="1:18" x14ac:dyDescent="0.35">
      <c r="C474" s="2" t="s">
        <v>674</v>
      </c>
      <c r="D474" s="3"/>
      <c r="E474" s="3"/>
      <c r="F474" s="3">
        <f t="shared" ref="F474:H474" si="85">F84</f>
        <v>0</v>
      </c>
      <c r="G474" s="3">
        <f t="shared" si="85"/>
        <v>18614.5</v>
      </c>
      <c r="H474" s="3">
        <f t="shared" si="85"/>
        <v>0</v>
      </c>
      <c r="I474" s="3"/>
      <c r="J474" s="3">
        <f>J84</f>
        <v>6980.4375</v>
      </c>
      <c r="K474" s="3"/>
      <c r="L474" s="3"/>
      <c r="M474" s="3">
        <f>M84</f>
        <v>9307.25</v>
      </c>
      <c r="N474" s="3"/>
      <c r="O474" s="3"/>
      <c r="P474" s="3">
        <f>P84</f>
        <v>2326.8125</v>
      </c>
      <c r="R474" s="1"/>
    </row>
    <row r="475" spans="1:18" x14ac:dyDescent="0.35">
      <c r="C475" s="2" t="s">
        <v>675</v>
      </c>
      <c r="D475" s="3"/>
      <c r="E475" s="3"/>
      <c r="F475" s="3">
        <f t="shared" ref="F475:H475" si="86">F107</f>
        <v>0</v>
      </c>
      <c r="G475" s="3">
        <f t="shared" si="86"/>
        <v>86007</v>
      </c>
      <c r="H475" s="3">
        <f t="shared" si="86"/>
        <v>0</v>
      </c>
      <c r="I475" s="3"/>
      <c r="J475" s="3">
        <f>J107</f>
        <v>32080.357500000002</v>
      </c>
      <c r="K475" s="3"/>
      <c r="L475" s="3"/>
      <c r="M475" s="3">
        <f>M107</f>
        <v>43889.440000000002</v>
      </c>
      <c r="N475" s="3"/>
      <c r="O475" s="3"/>
      <c r="P475" s="3">
        <f>P107</f>
        <v>10037.202499999999</v>
      </c>
      <c r="R475" s="1"/>
    </row>
    <row r="476" spans="1:18" x14ac:dyDescent="0.35">
      <c r="C476" s="2" t="s">
        <v>676</v>
      </c>
      <c r="D476" s="3"/>
      <c r="E476" s="3"/>
      <c r="F476" s="3">
        <f t="shared" ref="F476:H476" si="87">F144</f>
        <v>0</v>
      </c>
      <c r="G476" s="3">
        <f t="shared" si="87"/>
        <v>71164.649999999994</v>
      </c>
      <c r="H476" s="3">
        <f t="shared" si="87"/>
        <v>0</v>
      </c>
      <c r="I476" s="3"/>
      <c r="J476" s="3">
        <f>J144</f>
        <v>26686.743750000001</v>
      </c>
      <c r="K476" s="3"/>
      <c r="L476" s="3"/>
      <c r="M476" s="3">
        <f>M144</f>
        <v>35582.324999999997</v>
      </c>
      <c r="N476" s="3"/>
      <c r="O476" s="3"/>
      <c r="P476" s="3">
        <f>P144</f>
        <v>8895.5812499999993</v>
      </c>
      <c r="R476" s="1"/>
    </row>
    <row r="477" spans="1:18" x14ac:dyDescent="0.35">
      <c r="C477" s="2" t="s">
        <v>677</v>
      </c>
      <c r="D477" s="3"/>
      <c r="E477" s="3"/>
      <c r="F477" s="3">
        <f t="shared" ref="F477:H477" si="88">F165</f>
        <v>0</v>
      </c>
      <c r="G477" s="3">
        <f t="shared" si="88"/>
        <v>18639.75</v>
      </c>
      <c r="H477" s="3">
        <f t="shared" si="88"/>
        <v>0</v>
      </c>
      <c r="I477" s="3"/>
      <c r="J477" s="3">
        <f>J165</f>
        <v>6989.90625</v>
      </c>
      <c r="K477" s="3"/>
      <c r="L477" s="3"/>
      <c r="M477" s="3">
        <f>M165</f>
        <v>9319.875</v>
      </c>
      <c r="N477" s="3"/>
      <c r="O477" s="3"/>
      <c r="P477" s="3">
        <f>P165</f>
        <v>2329.96875</v>
      </c>
      <c r="R477" s="1"/>
    </row>
    <row r="478" spans="1:18" x14ac:dyDescent="0.35">
      <c r="C478" s="2" t="s">
        <v>678</v>
      </c>
      <c r="D478" s="3"/>
      <c r="E478" s="3"/>
      <c r="F478" s="3">
        <f t="shared" ref="F478:H478" si="89">F176</f>
        <v>0</v>
      </c>
      <c r="G478" s="3">
        <f t="shared" si="89"/>
        <v>131693.65000000002</v>
      </c>
      <c r="H478" s="3">
        <f t="shared" si="89"/>
        <v>0</v>
      </c>
      <c r="I478" s="3"/>
      <c r="J478" s="3">
        <f>J176</f>
        <v>48704.28</v>
      </c>
      <c r="K478" s="3"/>
      <c r="L478" s="3"/>
      <c r="M478" s="3">
        <f>M176</f>
        <v>65809.09</v>
      </c>
      <c r="N478" s="3"/>
      <c r="O478" s="3"/>
      <c r="P478" s="3">
        <f>P176</f>
        <v>17180.28</v>
      </c>
      <c r="R478" s="1"/>
    </row>
    <row r="479" spans="1:18" x14ac:dyDescent="0.35">
      <c r="C479" s="2" t="s">
        <v>679</v>
      </c>
      <c r="D479" s="3"/>
      <c r="E479" s="3"/>
      <c r="F479" s="3">
        <f t="shared" ref="F479:H479" si="90">F265</f>
        <v>0</v>
      </c>
      <c r="G479" s="3">
        <f t="shared" si="90"/>
        <v>117226.46999999999</v>
      </c>
      <c r="H479" s="3">
        <f t="shared" si="90"/>
        <v>0</v>
      </c>
      <c r="I479" s="3"/>
      <c r="J479" s="3">
        <f>J265</f>
        <v>42514.524999999994</v>
      </c>
      <c r="K479" s="3"/>
      <c r="L479" s="3"/>
      <c r="M479" s="3">
        <f>M265</f>
        <v>58707.609999999993</v>
      </c>
      <c r="N479" s="3"/>
      <c r="O479" s="3"/>
      <c r="P479" s="3">
        <f>P265</f>
        <v>16004.334999999997</v>
      </c>
      <c r="R479" s="1"/>
    </row>
    <row r="480" spans="1:18" x14ac:dyDescent="0.35">
      <c r="C480" s="2" t="s">
        <v>680</v>
      </c>
      <c r="D480" s="3"/>
      <c r="E480" s="3"/>
      <c r="F480" s="3">
        <f t="shared" ref="F480:H480" si="91">F288</f>
        <v>0</v>
      </c>
      <c r="G480" s="3">
        <f t="shared" si="91"/>
        <v>10670.37</v>
      </c>
      <c r="H480" s="3">
        <f t="shared" si="91"/>
        <v>0</v>
      </c>
      <c r="I480" s="3"/>
      <c r="J480" s="3">
        <f>J288</f>
        <v>3456.0562500000001</v>
      </c>
      <c r="K480" s="3"/>
      <c r="L480" s="3"/>
      <c r="M480" s="3">
        <f>M288</f>
        <v>6260.4450000000006</v>
      </c>
      <c r="N480" s="3"/>
      <c r="O480" s="3"/>
      <c r="P480" s="3">
        <f>P288</f>
        <v>953.86875000000009</v>
      </c>
      <c r="R480" s="1"/>
    </row>
    <row r="481" spans="3:18" x14ac:dyDescent="0.35">
      <c r="C481" s="2" t="s">
        <v>681</v>
      </c>
      <c r="D481" s="3"/>
      <c r="E481" s="3"/>
      <c r="F481" s="3">
        <f t="shared" ref="F481:H481" si="92">F309</f>
        <v>0</v>
      </c>
      <c r="G481" s="3">
        <f t="shared" si="92"/>
        <v>4321.41</v>
      </c>
      <c r="H481" s="3">
        <f t="shared" si="92"/>
        <v>0</v>
      </c>
      <c r="I481" s="3"/>
      <c r="J481" s="3">
        <f>J309</f>
        <v>1327.6237500000002</v>
      </c>
      <c r="K481" s="3"/>
      <c r="L481" s="3"/>
      <c r="M481" s="3">
        <f>M309</f>
        <v>2632.3649999999998</v>
      </c>
      <c r="N481" s="3"/>
      <c r="O481" s="3"/>
      <c r="P481" s="3">
        <f>P309</f>
        <v>361.42125000000004</v>
      </c>
      <c r="R481" s="1"/>
    </row>
    <row r="482" spans="3:18" x14ac:dyDescent="0.35">
      <c r="C482" s="2" t="s">
        <v>682</v>
      </c>
      <c r="D482" s="3"/>
      <c r="E482" s="3"/>
      <c r="F482" s="3">
        <f t="shared" ref="F482:H482" si="93">F390</f>
        <v>0</v>
      </c>
      <c r="G482" s="3">
        <f t="shared" si="93"/>
        <v>50246.270000000011</v>
      </c>
      <c r="H482" s="3">
        <f t="shared" si="93"/>
        <v>0</v>
      </c>
      <c r="I482" s="3"/>
      <c r="J482" s="3">
        <f>J390</f>
        <v>18172.836250000004</v>
      </c>
      <c r="K482" s="3"/>
      <c r="L482" s="3"/>
      <c r="M482" s="3">
        <f>M390</f>
        <v>25206.915000000001</v>
      </c>
      <c r="N482" s="3"/>
      <c r="O482" s="3"/>
      <c r="P482" s="3">
        <f>P390</f>
        <v>6866.518750000002</v>
      </c>
      <c r="R482" s="1"/>
    </row>
    <row r="483" spans="3:18" x14ac:dyDescent="0.35">
      <c r="C483" s="2" t="s">
        <v>683</v>
      </c>
      <c r="D483" s="3"/>
      <c r="E483" s="3"/>
      <c r="F483" s="3">
        <f t="shared" ref="F483:H483" si="94">F427</f>
        <v>0</v>
      </c>
      <c r="G483" s="3">
        <f t="shared" si="94"/>
        <v>11495.511</v>
      </c>
      <c r="H483" s="3">
        <f t="shared" si="94"/>
        <v>0</v>
      </c>
      <c r="I483" s="3"/>
      <c r="J483" s="3">
        <f>J427</f>
        <v>5720.6803749999999</v>
      </c>
      <c r="K483" s="3"/>
      <c r="L483" s="3"/>
      <c r="M483" s="3">
        <f>M427</f>
        <v>5248.5105000000003</v>
      </c>
      <c r="N483" s="3"/>
      <c r="O483" s="3"/>
      <c r="P483" s="3">
        <f>P427</f>
        <v>526.32012499999996</v>
      </c>
      <c r="R483" s="1"/>
    </row>
    <row r="484" spans="3:18" x14ac:dyDescent="0.35">
      <c r="C484" s="2" t="s">
        <v>684</v>
      </c>
      <c r="D484" s="3"/>
      <c r="E484" s="3"/>
      <c r="F484" s="3">
        <f t="shared" ref="F484:H484" si="95">F442</f>
        <v>0</v>
      </c>
      <c r="G484" s="3">
        <f t="shared" si="95"/>
        <v>11902.679999999998</v>
      </c>
      <c r="H484" s="3">
        <f t="shared" si="95"/>
        <v>0</v>
      </c>
      <c r="I484" s="3"/>
      <c r="J484" s="3">
        <f>J442</f>
        <v>6691.63</v>
      </c>
      <c r="K484" s="3"/>
      <c r="L484" s="3"/>
      <c r="M484" s="3">
        <f>M442</f>
        <v>4513.76</v>
      </c>
      <c r="N484" s="3"/>
      <c r="O484" s="3"/>
      <c r="P484" s="3">
        <f>P442</f>
        <v>697.29000000000008</v>
      </c>
      <c r="R484" s="1"/>
    </row>
    <row r="485" spans="3:18" x14ac:dyDescent="0.35">
      <c r="C485" s="2" t="s">
        <v>685</v>
      </c>
      <c r="D485" s="3"/>
      <c r="E485" s="3"/>
      <c r="F485" s="3">
        <f t="shared" ref="F485:H485" si="96">F463</f>
        <v>0</v>
      </c>
      <c r="G485" s="3">
        <f t="shared" si="96"/>
        <v>10310.038909999999</v>
      </c>
      <c r="H485" s="3">
        <f t="shared" si="96"/>
        <v>0</v>
      </c>
      <c r="I485" s="3"/>
      <c r="J485" s="3">
        <f>J463</f>
        <v>3908.8211800000004</v>
      </c>
      <c r="K485" s="3"/>
      <c r="L485" s="3"/>
      <c r="M485" s="3">
        <f>M463</f>
        <v>5124.6641300000001</v>
      </c>
      <c r="N485" s="3"/>
      <c r="O485" s="3"/>
      <c r="P485" s="3">
        <f>P463</f>
        <v>1276.5536</v>
      </c>
      <c r="R485" s="1"/>
    </row>
    <row r="486" spans="3:18" x14ac:dyDescent="0.35">
      <c r="C486" s="7" t="s">
        <v>686</v>
      </c>
      <c r="D486" s="10"/>
      <c r="E486" s="10"/>
      <c r="F486" s="10">
        <f t="shared" ref="F486:H486" si="97">F470</f>
        <v>0</v>
      </c>
      <c r="G486" s="10">
        <f t="shared" si="97"/>
        <v>15996.1</v>
      </c>
      <c r="H486" s="10">
        <f t="shared" si="97"/>
        <v>0</v>
      </c>
      <c r="I486" s="10"/>
      <c r="J486" s="10">
        <f>J470</f>
        <v>6110.9400000000005</v>
      </c>
      <c r="K486" s="10"/>
      <c r="L486" s="10"/>
      <c r="M486" s="10">
        <f>M470</f>
        <v>7548.4400000000005</v>
      </c>
      <c r="N486" s="10"/>
      <c r="O486" s="10"/>
      <c r="P486" s="10">
        <f>P470</f>
        <v>2336.7200000000003</v>
      </c>
      <c r="R486" s="1"/>
    </row>
    <row r="487" spans="3:18" x14ac:dyDescent="0.35">
      <c r="C487" s="9" t="s">
        <v>226</v>
      </c>
      <c r="D487" s="3"/>
      <c r="E487" s="3"/>
      <c r="F487" s="3">
        <f t="shared" ref="F487:H487" si="98">SUM(F473:F486)</f>
        <v>0</v>
      </c>
      <c r="G487" s="3">
        <f t="shared" si="98"/>
        <v>576866.14991000004</v>
      </c>
      <c r="H487" s="3">
        <f t="shared" si="98"/>
        <v>0</v>
      </c>
      <c r="I487" s="3"/>
      <c r="J487" s="3">
        <f>SUM(J473:J486)-0.01</f>
        <v>216324.79655499998</v>
      </c>
      <c r="K487" s="3"/>
      <c r="L487" s="3"/>
      <c r="M487" s="3">
        <f>SUM(M473:M486)+0.01</f>
        <v>288433.07462999993</v>
      </c>
      <c r="N487" s="3"/>
      <c r="O487" s="3"/>
      <c r="P487" s="3">
        <f t="shared" ref="P487" si="99">SUM(P473:P486)</f>
        <v>72108.278724999996</v>
      </c>
      <c r="R487" s="1"/>
    </row>
    <row r="488" spans="3:18" ht="15" thickBot="1" x14ac:dyDescent="0.4">
      <c r="C488" s="12" t="s">
        <v>227</v>
      </c>
      <c r="D488" s="13"/>
      <c r="E488" s="13"/>
      <c r="F488" s="13">
        <f t="shared" ref="F488:H488" si="100">F487*0.21</f>
        <v>0</v>
      </c>
      <c r="G488" s="13">
        <f t="shared" si="100"/>
        <v>121141.8914811</v>
      </c>
      <c r="H488" s="13">
        <f t="shared" si="100"/>
        <v>0</v>
      </c>
      <c r="I488" s="13"/>
      <c r="J488" s="13">
        <f>J487*0.21</f>
        <v>45428.207276549991</v>
      </c>
      <c r="K488" s="13"/>
      <c r="L488" s="13"/>
      <c r="M488" s="13">
        <f>M487*0.21-0.01</f>
        <v>60570.93567229998</v>
      </c>
      <c r="N488" s="13"/>
      <c r="O488" s="13"/>
      <c r="P488" s="13">
        <f>P487*0.21</f>
        <v>15142.738532249999</v>
      </c>
      <c r="R488" s="1"/>
    </row>
    <row r="489" spans="3:18" x14ac:dyDescent="0.35">
      <c r="C489" s="9" t="s">
        <v>687</v>
      </c>
      <c r="D489" s="3"/>
      <c r="E489" s="3"/>
      <c r="F489" s="3">
        <f t="shared" ref="F489:H489" si="101">F487+F488</f>
        <v>0</v>
      </c>
      <c r="G489" s="3">
        <f t="shared" si="101"/>
        <v>698008.04139110004</v>
      </c>
      <c r="H489" s="3">
        <f t="shared" si="101"/>
        <v>0</v>
      </c>
      <c r="I489" s="3"/>
      <c r="J489" s="3">
        <f>J487+J488+0.01</f>
        <v>261753.01383154996</v>
      </c>
      <c r="K489" s="3"/>
      <c r="L489" s="3"/>
      <c r="M489" s="3">
        <f t="shared" ref="M489:P489" si="102">M487+M488</f>
        <v>349004.01030229992</v>
      </c>
      <c r="N489" s="3"/>
      <c r="O489" s="3"/>
      <c r="P489" s="3">
        <f t="shared" si="102"/>
        <v>87251.017257250001</v>
      </c>
    </row>
    <row r="492" spans="3:18" ht="15" thickBot="1" x14ac:dyDescent="0.4">
      <c r="C492" s="61" t="s">
        <v>688</v>
      </c>
      <c r="D492" s="61"/>
      <c r="E492" s="61"/>
      <c r="F492" s="61"/>
      <c r="G492" s="61"/>
      <c r="H492" s="61"/>
      <c r="I492" s="61"/>
      <c r="J492" s="61"/>
      <c r="K492" s="61"/>
      <c r="L492" s="61"/>
      <c r="M492" s="61"/>
      <c r="N492" s="14"/>
      <c r="O492" s="62">
        <f>J489+M489+P489</f>
        <v>698008.04139109992</v>
      </c>
      <c r="P492" s="63"/>
    </row>
  </sheetData>
  <mergeCells count="23">
    <mergeCell ref="A465:C465"/>
    <mergeCell ref="A444:C444"/>
    <mergeCell ref="A86:C86"/>
    <mergeCell ref="A109:C109"/>
    <mergeCell ref="A146:C146"/>
    <mergeCell ref="A167:C167"/>
    <mergeCell ref="A178:C178"/>
    <mergeCell ref="A267:C267"/>
    <mergeCell ref="A290:C290"/>
    <mergeCell ref="A311:C311"/>
    <mergeCell ref="A392:C392"/>
    <mergeCell ref="A429:C429"/>
    <mergeCell ref="A59:C59"/>
    <mergeCell ref="F7:G7"/>
    <mergeCell ref="I7:J7"/>
    <mergeCell ref="L7:M7"/>
    <mergeCell ref="O7:P7"/>
    <mergeCell ref="A10:C10"/>
    <mergeCell ref="C492:M492"/>
    <mergeCell ref="O492:P492"/>
    <mergeCell ref="I472:J472"/>
    <mergeCell ref="L472:M472"/>
    <mergeCell ref="O472:P472"/>
  </mergeCells>
  <pageMargins left="0.74803149606299213" right="0.74803149606299213" top="0.74803149606299213" bottom="0.51181102362204722" header="0.51181102362204722" footer="0.74803149606299213"/>
  <pageSetup paperSize="9" scale="85" orientation="landscape" verticalDpi="1200" r:id="rId1"/>
  <colBreaks count="1" manualBreakCount="1">
    <brk id="16" max="49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Page1</vt:lpstr>
      <vt:lpstr>Page1!Àrea_d'impressió</vt:lpstr>
      <vt:lpstr>Page1!Títols_per_imprimir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Carles Saez</dc:creator>
  <cp:lastModifiedBy>cugatps</cp:lastModifiedBy>
  <cp:lastPrinted>2021-10-04T12:28:07Z</cp:lastPrinted>
  <dcterms:created xsi:type="dcterms:W3CDTF">2021-09-20T14:53:54Z</dcterms:created>
  <dcterms:modified xsi:type="dcterms:W3CDTF">2021-11-08T11:20:01Z</dcterms:modified>
</cp:coreProperties>
</file>