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G0600_GRREE\G0647_Contractació\N-2022\EC-2022-29 Anticipat TV+Rº+PR+Ext\"/>
    </mc:Choice>
  </mc:AlternateContent>
  <bookViews>
    <workbookView xWindow="28680" yWindow="-120" windowWidth="29040" windowHeight="15840"/>
  </bookViews>
  <sheets>
    <sheet name="TELEVISIÓ" sheetId="4" r:id="rId1"/>
    <sheet name="RÀDIO" sheetId="3" r:id="rId2"/>
    <sheet name="MITJÀ IMPRÈS" sheetId="8" r:id="rId3"/>
    <sheet name="EXTERIOR" sheetId="5" r:id="rId4"/>
  </sheets>
  <definedNames>
    <definedName name="_xlnm._FilterDatabase" localSheetId="2" hidden="1">'MITJÀ IMPRÈS'!$C$8:$C$608</definedName>
    <definedName name="_xlnm._FilterDatabase" localSheetId="1" hidden="1">RÀDIO!$A$8:$U$188</definedName>
    <definedName name="_xlnm.Print_Area" localSheetId="3">EXTERIOR!$B$2:$I$33</definedName>
    <definedName name="_xlnm.Print_Area" localSheetId="2">'MITJÀ IMPRÈS'!$B$2:$G$608</definedName>
    <definedName name="_xlnm.Print_Area" localSheetId="1">RÀDIO!$B$2:$H$198</definedName>
    <definedName name="_xlnm.Print_Area" localSheetId="0">TELEVISIÓ!$B$2:$G$52</definedName>
    <definedName name="_xlnm.Print_Titles" localSheetId="2">'MITJÀ IMPRÈS'!$2:$7</definedName>
    <definedName name="_xlnm.Print_Titles" localSheetId="1">RÀDIO!$2:$7</definedName>
    <definedName name="_xlnm.Print_Titles" localSheetId="0">TELEVISIÓ!$2:$7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58" i="4" l="1"/>
  <c r="D213" i="3"/>
  <c r="E632" i="8"/>
  <c r="D41" i="5"/>
  <c r="I4" i="5"/>
  <c r="H4" i="3"/>
  <c r="G4" i="8"/>
  <c r="C40" i="5" l="1"/>
  <c r="C39" i="5"/>
  <c r="C38" i="5"/>
  <c r="C37" i="5"/>
  <c r="C36" i="5"/>
  <c r="C35" i="5"/>
  <c r="C631" i="8"/>
  <c r="C630" i="8"/>
  <c r="C629" i="8"/>
  <c r="C628" i="8"/>
  <c r="C627" i="8"/>
  <c r="C626" i="8"/>
  <c r="C625" i="8"/>
  <c r="C624" i="8"/>
  <c r="C623" i="8"/>
  <c r="C622" i="8"/>
  <c r="C621" i="8"/>
  <c r="C620" i="8"/>
  <c r="C619" i="8"/>
  <c r="C618" i="8"/>
  <c r="C617" i="8"/>
  <c r="C616" i="8"/>
  <c r="C615" i="8"/>
  <c r="C614" i="8"/>
  <c r="C613" i="8"/>
  <c r="C612" i="8"/>
  <c r="C611" i="8"/>
  <c r="C610" i="8"/>
  <c r="C57" i="4"/>
  <c r="C56" i="4"/>
  <c r="C55" i="4"/>
  <c r="C54" i="4"/>
  <c r="C212" i="3"/>
  <c r="C211" i="3"/>
  <c r="C210" i="3"/>
  <c r="C209" i="3"/>
  <c r="C208" i="3"/>
  <c r="C207" i="3"/>
  <c r="C206" i="3"/>
  <c r="C205" i="3"/>
  <c r="C204" i="3"/>
  <c r="C203" i="3"/>
  <c r="C202" i="3"/>
  <c r="C201" i="3"/>
  <c r="C200" i="3"/>
</calcChain>
</file>

<file path=xl/sharedStrings.xml><?xml version="1.0" encoding="utf-8"?>
<sst xmlns="http://schemas.openxmlformats.org/spreadsheetml/2006/main" count="4511" uniqueCount="754">
  <si>
    <t>Suport</t>
  </si>
  <si>
    <t>Ds-Dg</t>
  </si>
  <si>
    <t>Format</t>
  </si>
  <si>
    <t>Catalunya Ràdio</t>
  </si>
  <si>
    <t>Rac 1</t>
  </si>
  <si>
    <t>Rac 105</t>
  </si>
  <si>
    <t>Franja</t>
  </si>
  <si>
    <t>Dl-Dv (13h-14h + 16h-20,30h)</t>
  </si>
  <si>
    <t>Dl-Dv (6h-7h + 10h-13h)</t>
  </si>
  <si>
    <t>Ds-Dg (7h-14h)</t>
  </si>
  <si>
    <t>Dl-Dv (14h-16h + 20,30h-22,30h)</t>
  </si>
  <si>
    <t>Dl-Dv (7h-10h)</t>
  </si>
  <si>
    <t>Dl-Dv (7h-10h) + "El Barça juga a Rac 1"</t>
  </si>
  <si>
    <t>"El Barça juga a Rac 1"</t>
  </si>
  <si>
    <t>Menció 30"</t>
  </si>
  <si>
    <t>Dl-Dv (6h-7h + 10h-12h)</t>
  </si>
  <si>
    <t>Dl-Dv (6h-10h)</t>
  </si>
  <si>
    <t>Dl-Dv (10-22h)</t>
  </si>
  <si>
    <t>Dv-Ds (23-01h)</t>
  </si>
  <si>
    <t>Resta programació</t>
  </si>
  <si>
    <t>Dl-Dv (6h-7h + 9h-13h)</t>
  </si>
  <si>
    <t>Dl-Dv (7h-9h)</t>
  </si>
  <si>
    <t>Dl-Dv (13h-24h)</t>
  </si>
  <si>
    <t>Ds-Dg (6h-13h)</t>
  </si>
  <si>
    <t>Ds-Dg (13h-24h)</t>
  </si>
  <si>
    <t>Catalunya Informació</t>
  </si>
  <si>
    <t>Tota la graella</t>
  </si>
  <si>
    <t>iCat FM</t>
  </si>
  <si>
    <t>Dl-Dv (10h-12,20h)</t>
  </si>
  <si>
    <t>Dl-Dv (12,20h-14h)</t>
  </si>
  <si>
    <t>Dl-Dv (14h-15h + 20h-23,30h)</t>
  </si>
  <si>
    <t>Ds-Dg (8h-12h)</t>
  </si>
  <si>
    <t>Dl-Dv (16h-20h)</t>
  </si>
  <si>
    <t>Ds-Dg (15h-23h)</t>
  </si>
  <si>
    <t>Ds-Dg (12,00h-14h)</t>
  </si>
  <si>
    <t>Ds-Dg (14h-15h)</t>
  </si>
  <si>
    <t>Ràdio Tele Taxi</t>
  </si>
  <si>
    <t>Dl-Dv (6h-12,30h)</t>
  </si>
  <si>
    <t>Dl-Dv (12,30h-14h)</t>
  </si>
  <si>
    <t>Dl-Dv (14h-15h)</t>
  </si>
  <si>
    <t>Dl-Dv (15h-19h)</t>
  </si>
  <si>
    <t>Dl-Dv (19h-20h)</t>
  </si>
  <si>
    <t>Dl-Dv (20h-21h)</t>
  </si>
  <si>
    <t>Dl-Dv (21h-22h)</t>
  </si>
  <si>
    <t>Dl-Dv (22h-23,30h)</t>
  </si>
  <si>
    <t>Ds-Dg (8h-23,30h)</t>
  </si>
  <si>
    <t>Cadena 100</t>
  </si>
  <si>
    <t>Dl-Dv (6h-11h)</t>
  </si>
  <si>
    <t>Dl-Dv (11h-23,30h)</t>
  </si>
  <si>
    <t>Ds (6h-11h)</t>
  </si>
  <si>
    <t>Dg (6h-11h)</t>
  </si>
  <si>
    <t>Ds-Dg (11h-23,30h)</t>
  </si>
  <si>
    <t>Rock FM</t>
  </si>
  <si>
    <t>Dl-Dv (6h-14h)</t>
  </si>
  <si>
    <t>Melodia FM</t>
  </si>
  <si>
    <t>Dl-Dv (7h-14h)</t>
  </si>
  <si>
    <t>Ds-Dg (7h-22h)</t>
  </si>
  <si>
    <t>Dl-Dv (10h-22h)</t>
  </si>
  <si>
    <t>Europa FM</t>
  </si>
  <si>
    <t>Dl-Dv (10h-21h)</t>
  </si>
  <si>
    <t>Ds-Dg (14-21h)</t>
  </si>
  <si>
    <t>Ds-Dg (6h-14h)</t>
  </si>
  <si>
    <t>Dl-Dv (6h-13h)</t>
  </si>
  <si>
    <t>Dl-Dv (19h-23,30h)</t>
  </si>
  <si>
    <t>Programació d'esports</t>
  </si>
  <si>
    <t>Ràdio Estel</t>
  </si>
  <si>
    <t>Flaixbac</t>
  </si>
  <si>
    <t>Flaix FM</t>
  </si>
  <si>
    <t>Dial</t>
  </si>
  <si>
    <t>Kiss FM</t>
  </si>
  <si>
    <t>Ràdio Marca</t>
  </si>
  <si>
    <t>Catalunya Música</t>
  </si>
  <si>
    <t>Digital Hits</t>
  </si>
  <si>
    <t>Ràdio UA1 Lleida</t>
  </si>
  <si>
    <t>Imagina Ràdio</t>
  </si>
  <si>
    <t>Ràdio Gum FM</t>
  </si>
  <si>
    <t>El 9 FM</t>
  </si>
  <si>
    <t>Ràdio La Nova</t>
  </si>
  <si>
    <t>Ràdio Olot</t>
  </si>
  <si>
    <t>Ràdio Vic</t>
  </si>
  <si>
    <t>Ràdio Ripoll</t>
  </si>
  <si>
    <t>Ràdio Valls Hits</t>
  </si>
  <si>
    <t>Joy FM</t>
  </si>
  <si>
    <t>Amb 2 FM</t>
  </si>
  <si>
    <t>Ràdio Marina</t>
  </si>
  <si>
    <t>Ràdio Mataró</t>
  </si>
  <si>
    <t>Ràdio Sants 3</t>
  </si>
  <si>
    <t>Ràdio El Prat</t>
  </si>
  <si>
    <t>Dl-Dv (11h-21h)</t>
  </si>
  <si>
    <t>Ds (10h-14h)</t>
  </si>
  <si>
    <t>Dl-Dv (11h-24h)</t>
  </si>
  <si>
    <t>Dl-Dv (10h-24h)</t>
  </si>
  <si>
    <t>Dl-Dv (11h-15h)</t>
  </si>
  <si>
    <t>Dl-Dv (15h-22h)</t>
  </si>
  <si>
    <t>Dl-Dv (10h-13h)</t>
  </si>
  <si>
    <t>Dl-Dv (16h-22h)</t>
  </si>
  <si>
    <t>Altres emissores</t>
  </si>
  <si>
    <t>Dl-Dv (12h-13,30h + 15h-16h + 20h-21h)</t>
  </si>
  <si>
    <t>Ds-Dg (12h-15h)</t>
  </si>
  <si>
    <t>Dl-Dv (6h-12h)</t>
  </si>
  <si>
    <t>Dl-Dv (7h-12h)</t>
  </si>
  <si>
    <t>Dl-Dg (6,50h El Temps)</t>
  </si>
  <si>
    <t>Dl-Dg (7,50h El Trànsit)</t>
  </si>
  <si>
    <t>Dl-Dg (7,50h El Temps)</t>
  </si>
  <si>
    <t>Dl-Dg (10h El Trànsit)</t>
  </si>
  <si>
    <t>Dl-Dv (6,30h-11h)</t>
  </si>
  <si>
    <t>Secció 2-3 minuts</t>
  </si>
  <si>
    <t>Connexió en directe 10"+2'+10"</t>
  </si>
  <si>
    <t>Onda Cero Cat.</t>
  </si>
  <si>
    <t>Cope Cat.</t>
  </si>
  <si>
    <t>Dl-Dv (12h-13h)</t>
  </si>
  <si>
    <t>Dl-Dv (11h-18h)</t>
  </si>
  <si>
    <t>Menció 45"</t>
  </si>
  <si>
    <t>Menció integrada 2 locutors 30"</t>
  </si>
  <si>
    <t>Major audiència</t>
  </si>
  <si>
    <t>Resta de franges</t>
  </si>
  <si>
    <t>Totes les franges</t>
  </si>
  <si>
    <t>Microespai 40"</t>
  </si>
  <si>
    <t>Microespai 60"</t>
  </si>
  <si>
    <t>Menció 20"</t>
  </si>
  <si>
    <t>Ser (desconnexió Cat).</t>
  </si>
  <si>
    <t>Ser Catalunya</t>
  </si>
  <si>
    <t>Entrevista de 20-30 minuts</t>
  </si>
  <si>
    <t>TELEVISIÓ</t>
  </si>
  <si>
    <t>TV3</t>
  </si>
  <si>
    <t>324</t>
  </si>
  <si>
    <t>Esport 3</t>
  </si>
  <si>
    <t>Canal 33</t>
  </si>
  <si>
    <t>TV3, 324, Esport 3, Canal 33, Super 3</t>
  </si>
  <si>
    <t>BTV</t>
  </si>
  <si>
    <t>LA XARXA</t>
  </si>
  <si>
    <t>TDI</t>
  </si>
  <si>
    <t>TVLOCAL.CAT</t>
  </si>
  <si>
    <t>CONSORCI DE TELEVISIONS PÚBLIQUES LOCALS (CTPL)</t>
  </si>
  <si>
    <t>TEVE.CAT</t>
  </si>
  <si>
    <t>Canal Terres de l'Ebre</t>
  </si>
  <si>
    <t>EXTERIOR</t>
  </si>
  <si>
    <t>Opis Metro</t>
  </si>
  <si>
    <t>Opis Renfe</t>
  </si>
  <si>
    <t>Opis FGC</t>
  </si>
  <si>
    <t>Autobusos Promedios</t>
  </si>
  <si>
    <t>Autobusos Publicesa</t>
  </si>
  <si>
    <t>Autobusos Alpha Publicidad</t>
  </si>
  <si>
    <t>Tramvies</t>
  </si>
  <si>
    <t>Pantalles Mou TV Metro</t>
  </si>
  <si>
    <t>Pantalles Mou TV Bus</t>
  </si>
  <si>
    <t>Cinema Moviedis</t>
  </si>
  <si>
    <t>Cinema 014 Medios</t>
  </si>
  <si>
    <t>1 setmana</t>
  </si>
  <si>
    <t>95 cares</t>
  </si>
  <si>
    <t>60 cares</t>
  </si>
  <si>
    <t xml:space="preserve">790 cares </t>
  </si>
  <si>
    <t>145 cares</t>
  </si>
  <si>
    <t>1 quinzena</t>
  </si>
  <si>
    <t>Opis centres comercials Clear Channel</t>
  </si>
  <si>
    <t>Opis centres comercials JCDecaux</t>
  </si>
  <si>
    <t>Opis centres comercials Iwall</t>
  </si>
  <si>
    <t>CANAL TARONJA</t>
  </si>
  <si>
    <t>RÀDIO</t>
  </si>
  <si>
    <t>5 cares</t>
  </si>
  <si>
    <t>185 cares</t>
  </si>
  <si>
    <t>300 espots</t>
  </si>
  <si>
    <t>8TV</t>
  </si>
  <si>
    <t>Super 3</t>
  </si>
  <si>
    <t>Opis centres comercials EXTERIOR PLUS</t>
  </si>
  <si>
    <t>Los 40 Dance</t>
  </si>
  <si>
    <t>Los 40</t>
  </si>
  <si>
    <t>Los 40 Classic</t>
  </si>
  <si>
    <t>MITJÀ IMPRÈS</t>
  </si>
  <si>
    <t>Grup</t>
  </si>
  <si>
    <t>Periodicitat</t>
  </si>
  <si>
    <t>La Vanguardia</t>
  </si>
  <si>
    <t>Dl-Ds</t>
  </si>
  <si>
    <t>Pàgina Color Senar</t>
  </si>
  <si>
    <t>El Periódico de Cat.</t>
  </si>
  <si>
    <t>Ara</t>
  </si>
  <si>
    <t>El Punt Avui</t>
  </si>
  <si>
    <t>Dg</t>
  </si>
  <si>
    <t xml:space="preserve">Ara </t>
  </si>
  <si>
    <t>Mitja Pàgina Color Senar</t>
  </si>
  <si>
    <t>Robapàgines Color Senar (4 col x 10 mòd)</t>
  </si>
  <si>
    <t>Robapàgines Color Senar (4 col x 8 mòd)</t>
  </si>
  <si>
    <t>Robapàgines Color Senar (4 col x 7 mòd)</t>
  </si>
  <si>
    <t>Robapàgines Color Senar (4 col x 6 mòd)</t>
  </si>
  <si>
    <t>Faldó Color Senar (5 col x 3 mòd)</t>
  </si>
  <si>
    <t>Faldó Color Senar (6 col x 3 mòd)</t>
  </si>
  <si>
    <t>Faldó Color Senar (6 col x 2 mòd)</t>
  </si>
  <si>
    <t>Quart de plana BN</t>
  </si>
  <si>
    <t>Línia (Cartellera)</t>
  </si>
  <si>
    <t>1 Mòdul (Cartellera)</t>
  </si>
  <si>
    <t xml:space="preserve">1 Mòdul </t>
  </si>
  <si>
    <t>Falsa Portada Color</t>
  </si>
  <si>
    <t>El País Ed. Cat.</t>
  </si>
  <si>
    <t>El Mundo Ed. Cat.</t>
  </si>
  <si>
    <t>La Razón Ed. Cat.</t>
  </si>
  <si>
    <t>Dl-Dv</t>
  </si>
  <si>
    <t>ABC Ed. Cat.</t>
  </si>
  <si>
    <t>Faldó Color Senar (5 col x 2 mòd)</t>
  </si>
  <si>
    <t>Robapàgines Color Senar (171 x 206 mm)</t>
  </si>
  <si>
    <t>Faldó Color Senar (229 x 113 mm)</t>
  </si>
  <si>
    <t>Diari de Tarragona</t>
  </si>
  <si>
    <t>Diari de Girona</t>
  </si>
  <si>
    <t>El Punt Avui Girona</t>
  </si>
  <si>
    <t>Segre</t>
  </si>
  <si>
    <t>Dm-Dv</t>
  </si>
  <si>
    <t>La Mañana</t>
  </si>
  <si>
    <t>Dl-Dg</t>
  </si>
  <si>
    <t>Regió 7</t>
  </si>
  <si>
    <t>El 9 Nou</t>
  </si>
  <si>
    <t>Dl</t>
  </si>
  <si>
    <t>Diari de Sabadell</t>
  </si>
  <si>
    <t>Dm i Dj</t>
  </si>
  <si>
    <t>Diari de Terrassa</t>
  </si>
  <si>
    <t>Ds-Dg-Dl</t>
  </si>
  <si>
    <t>Dv</t>
  </si>
  <si>
    <t>Ds</t>
  </si>
  <si>
    <t xml:space="preserve">20 Minutos </t>
  </si>
  <si>
    <t>Público</t>
  </si>
  <si>
    <t>Setmanal</t>
  </si>
  <si>
    <t>Més Tarragona</t>
  </si>
  <si>
    <t>Línia (diverses edicions)</t>
  </si>
  <si>
    <t>Lo Mejor</t>
  </si>
  <si>
    <t xml:space="preserve">Setmanal / Dilluns </t>
  </si>
  <si>
    <t>Faldó Color Senar (250 x 80 mm)</t>
  </si>
  <si>
    <r>
      <t>El Mundo Deportivo</t>
    </r>
    <r>
      <rPr>
        <sz val="8"/>
        <color theme="1"/>
        <rFont val="Calibri"/>
        <family val="2"/>
        <scheme val="minor"/>
      </rPr>
      <t xml:space="preserve"> (Cat) (secció Barça) </t>
    </r>
  </si>
  <si>
    <t>Resta setmana</t>
  </si>
  <si>
    <r>
      <t xml:space="preserve">Sport  </t>
    </r>
    <r>
      <rPr>
        <sz val="8"/>
        <color theme="1"/>
        <rFont val="Calibri"/>
        <family val="2"/>
        <scheme val="minor"/>
      </rPr>
      <t xml:space="preserve">(Cat) (secció Barça) </t>
    </r>
  </si>
  <si>
    <t>Dg+Dl+Dia post-partit Barça</t>
  </si>
  <si>
    <r>
      <t xml:space="preserve">Sport </t>
    </r>
    <r>
      <rPr>
        <sz val="8"/>
        <color theme="1"/>
        <rFont val="Calibri"/>
        <family val="2"/>
        <scheme val="minor"/>
      </rPr>
      <t xml:space="preserve"> (Cat) (secció Barça) </t>
    </r>
  </si>
  <si>
    <t>Dm-Ds</t>
  </si>
  <si>
    <r>
      <t>El Mundo Deportivo</t>
    </r>
    <r>
      <rPr>
        <sz val="8"/>
        <color theme="1"/>
        <rFont val="Calibri"/>
        <family val="2"/>
        <scheme val="minor"/>
      </rPr>
      <t xml:space="preserve"> (Cat) (resta seccions) </t>
    </r>
  </si>
  <si>
    <r>
      <t xml:space="preserve">Sport  </t>
    </r>
    <r>
      <rPr>
        <sz val="8"/>
        <color theme="1"/>
        <rFont val="Calibri"/>
        <family val="2"/>
        <scheme val="minor"/>
      </rPr>
      <t xml:space="preserve">(Cat) (resta seccions) </t>
    </r>
  </si>
  <si>
    <r>
      <t xml:space="preserve">Sport </t>
    </r>
    <r>
      <rPr>
        <sz val="8"/>
        <color theme="1"/>
        <rFont val="Calibri"/>
        <family val="2"/>
        <scheme val="minor"/>
      </rPr>
      <t xml:space="preserve"> (Cat) (resta seccions) </t>
    </r>
  </si>
  <si>
    <t xml:space="preserve">El Mundo Deportivo (Cat) (secció Barça) </t>
  </si>
  <si>
    <t xml:space="preserve">El Mundo Deportivo (Cat) (resta seccions) </t>
  </si>
  <si>
    <r>
      <t xml:space="preserve">Marca </t>
    </r>
    <r>
      <rPr>
        <sz val="8"/>
        <color theme="1"/>
        <rFont val="Calibri"/>
        <family val="2"/>
        <scheme val="minor"/>
      </rPr>
      <t xml:space="preserve"> (Cat) (resta seccions) </t>
    </r>
  </si>
  <si>
    <t>Dia "general"</t>
  </si>
  <si>
    <t>Dia "competició"</t>
  </si>
  <si>
    <r>
      <t xml:space="preserve">As </t>
    </r>
    <r>
      <rPr>
        <sz val="8"/>
        <color theme="1"/>
        <rFont val="Calibri"/>
        <family val="2"/>
        <scheme val="minor"/>
      </rPr>
      <t xml:space="preserve"> (Cat) (general)</t>
    </r>
  </si>
  <si>
    <t>L'Esportiu</t>
  </si>
  <si>
    <t>La Grada</t>
  </si>
  <si>
    <t>Dia post-partit</t>
  </si>
  <si>
    <t>Expansión Ed. Cat.</t>
  </si>
  <si>
    <t>Cinco Días Ed. Cat.</t>
  </si>
  <si>
    <t>Catalunya Econòmica</t>
  </si>
  <si>
    <t>El Vigía (Ed. Cat.)</t>
  </si>
  <si>
    <t>Emprendedores (Cat.)</t>
  </si>
  <si>
    <r>
      <t xml:space="preserve">Què Fem </t>
    </r>
    <r>
      <rPr>
        <sz val="8"/>
        <color theme="1"/>
        <rFont val="Calibri"/>
        <family val="2"/>
        <scheme val="minor"/>
      </rPr>
      <t>(La Vanguardia)</t>
    </r>
  </si>
  <si>
    <r>
      <t>On</t>
    </r>
    <r>
      <rPr>
        <sz val="8"/>
        <color theme="1"/>
        <rFont val="Calibri"/>
        <family val="2"/>
        <scheme val="minor"/>
      </rPr>
      <t xml:space="preserve"> (El Periódico)</t>
    </r>
  </si>
  <si>
    <r>
      <t xml:space="preserve">La República </t>
    </r>
    <r>
      <rPr>
        <sz val="8"/>
        <color theme="1"/>
        <rFont val="Calibri"/>
        <family val="2"/>
        <scheme val="minor"/>
      </rPr>
      <t>(El Punt Avui)</t>
    </r>
  </si>
  <si>
    <r>
      <t xml:space="preserve">L'Econòmic </t>
    </r>
    <r>
      <rPr>
        <sz val="8"/>
        <color theme="1"/>
        <rFont val="Calibri"/>
        <family val="2"/>
        <scheme val="minor"/>
      </rPr>
      <t>(El Punt Avui)</t>
    </r>
  </si>
  <si>
    <r>
      <t>Ara Criatures</t>
    </r>
    <r>
      <rPr>
        <sz val="8"/>
        <color theme="1"/>
        <rFont val="Calibri"/>
        <family val="2"/>
        <scheme val="minor"/>
      </rPr>
      <t xml:space="preserve"> (Ara)</t>
    </r>
  </si>
  <si>
    <r>
      <t xml:space="preserve">Ara Balears </t>
    </r>
    <r>
      <rPr>
        <sz val="8"/>
        <color theme="1"/>
        <rFont val="Calibri"/>
        <family val="2"/>
        <scheme val="minor"/>
      </rPr>
      <t>(Ara)</t>
    </r>
  </si>
  <si>
    <r>
      <t>Ara Balears</t>
    </r>
    <r>
      <rPr>
        <sz val="8"/>
        <rFont val="Calibri"/>
        <family val="2"/>
        <scheme val="minor"/>
      </rPr>
      <t xml:space="preserve"> (Ara)</t>
    </r>
  </si>
  <si>
    <t>Canemàs</t>
  </si>
  <si>
    <t>El Crític</t>
  </si>
  <si>
    <t xml:space="preserve">Lluita Obrera </t>
  </si>
  <si>
    <t>Les Notícies de Llengua i Treball</t>
  </si>
  <si>
    <t>COMB (Revista de Col·legi de Metges de Bcn)</t>
  </si>
  <si>
    <t>Més Clar Uspac</t>
  </si>
  <si>
    <t>Comunicació 21</t>
  </si>
  <si>
    <t>El Temps</t>
  </si>
  <si>
    <t>Catalonia Today</t>
  </si>
  <si>
    <t>Cultura i Paisatge</t>
  </si>
  <si>
    <t>El Llobregat</t>
  </si>
  <si>
    <t xml:space="preserve">El Far del Baix Llobregat </t>
  </si>
  <si>
    <t xml:space="preserve">Fet a Tarragona </t>
  </si>
  <si>
    <t>Afers</t>
  </si>
  <si>
    <t>La Rella</t>
  </si>
  <si>
    <t>Time Out (revista i especials temàtics)</t>
  </si>
  <si>
    <t>Contraportada Color</t>
  </si>
  <si>
    <t>Cover wrap</t>
  </si>
  <si>
    <t>El Culturista</t>
  </si>
  <si>
    <t>Núvol</t>
  </si>
  <si>
    <t>Revista Sortida</t>
  </si>
  <si>
    <t>Book Style</t>
  </si>
  <si>
    <t>Fosbury</t>
  </si>
  <si>
    <t>Som Cinema</t>
  </si>
  <si>
    <t>Revista del Festival de Cinema de Begur</t>
  </si>
  <si>
    <t>Descobrir (revista i especials temàtics)</t>
  </si>
  <si>
    <t>Cuina (revista i especials temàtics)</t>
  </si>
  <si>
    <t>Petit Sàpiens</t>
  </si>
  <si>
    <t>Experiències</t>
  </si>
  <si>
    <t>Lecturas (Cat.)</t>
  </si>
  <si>
    <t>Pronto (Cat.)</t>
  </si>
  <si>
    <t>Diez Minutos (Cat.)</t>
  </si>
  <si>
    <t>QMD (Cat.)</t>
  </si>
  <si>
    <t>Elle Deco</t>
  </si>
  <si>
    <t>Fotogramas</t>
  </si>
  <si>
    <t xml:space="preserve">De Viajes </t>
  </si>
  <si>
    <t xml:space="preserve">Tots els formats </t>
  </si>
  <si>
    <t>AVENÇ PALAU D'ANGLESOLA</t>
  </si>
  <si>
    <t>BARRET  PICAT</t>
  </si>
  <si>
    <t>CALIU</t>
  </si>
  <si>
    <t>CAPPONT</t>
  </si>
  <si>
    <t>CARRILET</t>
  </si>
  <si>
    <t>CELSONA INFORMACIÓ</t>
  </si>
  <si>
    <t>CULTURA</t>
  </si>
  <si>
    <t>DELTA DEL LLOBREGAT</t>
  </si>
  <si>
    <t>DIARI DE MANLLEU</t>
  </si>
  <si>
    <t>DOVELLA</t>
  </si>
  <si>
    <t>EL 3 DE VUIT</t>
  </si>
  <si>
    <t>EL BRENY</t>
  </si>
  <si>
    <t>EL BROGIT</t>
  </si>
  <si>
    <t>EL CÉRVOL</t>
  </si>
  <si>
    <t>EL CODONY</t>
  </si>
  <si>
    <t>EL FORADOT</t>
  </si>
  <si>
    <t>EL FRANCOLÍ</t>
  </si>
  <si>
    <t>EL LLAÇ</t>
  </si>
  <si>
    <t>EL MARTINET</t>
  </si>
  <si>
    <t>EL PORTAL DE CENTELLES</t>
  </si>
  <si>
    <t>EL POU DE LA GALLINA</t>
  </si>
  <si>
    <t>EL PREGONER  D'URGELL</t>
  </si>
  <si>
    <t>EL REPLÀ</t>
  </si>
  <si>
    <t>EL RIPOLLÈS</t>
  </si>
  <si>
    <t>EL SALI</t>
  </si>
  <si>
    <t>EL TER</t>
  </si>
  <si>
    <t>EL TOTS</t>
  </si>
  <si>
    <t>EL VALLENC</t>
  </si>
  <si>
    <t>ESGLÈSIA  D'URGELL</t>
  </si>
  <si>
    <t>ESPAVILA</t>
  </si>
  <si>
    <t xml:space="preserve">ESTRIP </t>
  </si>
  <si>
    <t>FONOLL</t>
  </si>
  <si>
    <t>GOL ESPORTS</t>
  </si>
  <si>
    <t>HORA NOVA</t>
  </si>
  <si>
    <t>LA COMARCA D'OLOT</t>
  </si>
  <si>
    <t>LA PALANCA</t>
  </si>
  <si>
    <t>LA PORTADA</t>
  </si>
  <si>
    <t>LA SEGARRA</t>
  </si>
  <si>
    <t>LA TOSCA</t>
  </si>
  <si>
    <t>LA VALL</t>
  </si>
  <si>
    <t>LA VALL DE VERÇ</t>
  </si>
  <si>
    <t>LA VEU DE FLIX</t>
  </si>
  <si>
    <t>LA VEU DE LA SEGARRA</t>
  </si>
  <si>
    <t>LA VEU DE L'ANOIA</t>
  </si>
  <si>
    <t>L'ARTESENC</t>
  </si>
  <si>
    <t>L'EBRE</t>
  </si>
  <si>
    <t>L'ECO DE SITGES</t>
  </si>
  <si>
    <t>L'EROL</t>
  </si>
  <si>
    <t>L'ESPARVER</t>
  </si>
  <si>
    <t>L'ESPIGA</t>
  </si>
  <si>
    <t>L'INFORMADOR de martorell</t>
  </si>
  <si>
    <t>LES FORQUES</t>
  </si>
  <si>
    <t>LLOBREGÓS INFORMATIU</t>
  </si>
  <si>
    <t>LLUMIGUIA</t>
  </si>
  <si>
    <t>LO COLLET</t>
  </si>
  <si>
    <t>L'OM</t>
  </si>
  <si>
    <t>L'OPCIÓ</t>
  </si>
  <si>
    <t>MÉS VALLÉS</t>
  </si>
  <si>
    <t>MONTÒNEC DE FONTRUBI</t>
  </si>
  <si>
    <t>NOVA CONCA</t>
  </si>
  <si>
    <t>NOVA TÀRREGA</t>
  </si>
  <si>
    <t>ON ANEM?</t>
  </si>
  <si>
    <t>PAPERS DE VI</t>
  </si>
  <si>
    <t>PORTAL NOU</t>
  </si>
  <si>
    <t>PORTAVEU</t>
  </si>
  <si>
    <t>RECULL</t>
  </si>
  <si>
    <t>RESSÒ</t>
  </si>
  <si>
    <t>REVISTA ALELLA</t>
  </si>
  <si>
    <t>REVISTA CAMBRILS</t>
  </si>
  <si>
    <t>REVISTA DE BANYOLES</t>
  </si>
  <si>
    <t>REVISTA DE PALAFRUGELL</t>
  </si>
  <si>
    <t>REVISTA DEL BAIX EMPORDÀ</t>
  </si>
  <si>
    <t>SARMENT</t>
  </si>
  <si>
    <t xml:space="preserve">SEGARRA </t>
  </si>
  <si>
    <t>SETMANARI DE L'ALT EMPORDÀ</t>
  </si>
  <si>
    <t>SETMANARI MONTBUI</t>
  </si>
  <si>
    <t>SIÓ</t>
  </si>
  <si>
    <t>SOMESPORTS</t>
  </si>
  <si>
    <t>SOM GARRIGUES</t>
  </si>
  <si>
    <t>TEMPS DE FRANJA</t>
  </si>
  <si>
    <t>TORELLÓ</t>
  </si>
  <si>
    <t>XERCAVINS</t>
  </si>
  <si>
    <t>30º L'INDICADOR DEL BAIX LLOBREGAT I L'HOSPITALET</t>
  </si>
  <si>
    <t>AQUÍ BERGUEDÀ</t>
  </si>
  <si>
    <t>ANOIA DIARI</t>
  </si>
  <si>
    <t>CAPGRÒS MATARÓ I MARESME</t>
  </si>
  <si>
    <t>CATALUNYA RELIGIÓ</t>
  </si>
  <si>
    <t>CERDANYOLA AL DIA</t>
  </si>
  <si>
    <t>COMARQUES DE PONENT</t>
  </si>
  <si>
    <t>COP D'ULL</t>
  </si>
  <si>
    <t>DIARI MÉS EBRE</t>
  </si>
  <si>
    <t>EL CARGOL</t>
  </si>
  <si>
    <t>EL MIRALL.NET</t>
  </si>
  <si>
    <t>EL NOU DE L'EMPORDÀ</t>
  </si>
  <si>
    <t>ELS COLORS DEL PLA DE L'ESTANY</t>
  </si>
  <si>
    <t>FREQÜÈNCIA - MANRESA</t>
  </si>
  <si>
    <t xml:space="preserve">GENTE EN BARCELONA </t>
  </si>
  <si>
    <t xml:space="preserve">INDICADOR D'ECONOMIA          </t>
  </si>
  <si>
    <t>INFO CALAFELL</t>
  </si>
  <si>
    <t>LA BÚSTIA DEL BAIX LLOBREGAT</t>
  </si>
  <si>
    <t>LA CLAU</t>
  </si>
  <si>
    <t xml:space="preserve">LA FURA          </t>
  </si>
  <si>
    <t>LA MARINA</t>
  </si>
  <si>
    <t>LA PREMSA DEL BAIX</t>
  </si>
  <si>
    <t>LA TORRE DE BARCELONA (ed. Sarrià, Sant Gervasi i Les Corts)</t>
  </si>
  <si>
    <t>LA TORRE DE BARCELONA (ed. Eixample)</t>
  </si>
  <si>
    <t>L'ENLLAÇ DELS ANOIENCS</t>
  </si>
  <si>
    <t>L'INDEPENDENT DE BARBERÀ</t>
  </si>
  <si>
    <t xml:space="preserve">L'INDEPENDENT DE GRÀCIA </t>
  </si>
  <si>
    <t>MAGAZINE LLEIDA</t>
  </si>
  <si>
    <t>MALARRASSA</t>
  </si>
  <si>
    <t>MÉS OSONA</t>
  </si>
  <si>
    <t>MÉS VILA-SECA</t>
  </si>
  <si>
    <t>MOLLET A MÀ</t>
  </si>
  <si>
    <t>PÀNXING MARESME</t>
  </si>
  <si>
    <t>PÀNXING PIRINEUS</t>
  </si>
  <si>
    <t>PÀNXING BERGUEDÀ, BAGES I SOLSONÈS</t>
  </si>
  <si>
    <t>RECLAM LA CERDANYA, L'ALT URGELL</t>
  </si>
  <si>
    <t>REVISTA DE RIPOLLET</t>
  </si>
  <si>
    <t>SANTCUGAT MAGAZINE</t>
  </si>
  <si>
    <t>SEE Barcelona</t>
  </si>
  <si>
    <t xml:space="preserve">SomGRANOLLERS </t>
  </si>
  <si>
    <t>SomLALLAGOSTA</t>
  </si>
  <si>
    <t>SomLESFRANQUESES</t>
  </si>
  <si>
    <t>SomMARTORELLES</t>
  </si>
  <si>
    <t xml:space="preserve">SomMOLLET </t>
  </si>
  <si>
    <t>SomMONTORNÈS</t>
  </si>
  <si>
    <t>SomPARETS</t>
  </si>
  <si>
    <t>TOT CERDANYOLA</t>
  </si>
  <si>
    <t xml:space="preserve">TOT SANT CUGAT                  </t>
  </si>
  <si>
    <t>3 VILES</t>
  </si>
  <si>
    <t>ANOIAMAGAZÍN</t>
  </si>
  <si>
    <t>CRAE</t>
  </si>
  <si>
    <t>DIARI DE BADALONA</t>
  </si>
  <si>
    <t>DIARI DE RUBÍ</t>
  </si>
  <si>
    <t>EL JARDÍ DE SANT GERVASI I SARRIÀ</t>
  </si>
  <si>
    <t>EL MÒNIC</t>
  </si>
  <si>
    <t xml:space="preserve">GROC   </t>
  </si>
  <si>
    <t>KIDS (ed. Alt Maresme i Selva)</t>
  </si>
  <si>
    <t>LA BORRUFA</t>
  </si>
  <si>
    <t>LA GUIA DE REUS</t>
  </si>
  <si>
    <t>LA PRENSA</t>
  </si>
  <si>
    <t>LA VOZ DE CASTELLDEFELS</t>
  </si>
  <si>
    <t>LES MESURES DEL PIRINEU</t>
  </si>
  <si>
    <t>L'OPINIÓ L'Hospitalet i Baix Llobregat</t>
  </si>
  <si>
    <t>NOTÍCIES DEL MATARRANYA</t>
  </si>
  <si>
    <t>PALAU INFORMATIU</t>
  </si>
  <si>
    <t xml:space="preserve">REVISTA BADALONA 2000 </t>
  </si>
  <si>
    <t>REVISTA DE VIC</t>
  </si>
  <si>
    <t>REVISTA GLOBAL CLUB</t>
  </si>
  <si>
    <t xml:space="preserve">REVISTA MIRA'M                                  </t>
  </si>
  <si>
    <t>RIPOLLET AL DIA</t>
  </si>
  <si>
    <t>TASTA.CAT</t>
  </si>
  <si>
    <t xml:space="preserve">TERRITORIS MAGAZINE </t>
  </si>
  <si>
    <t>TORREDEMBARRA ACTUALITAT</t>
  </si>
  <si>
    <t>TOT CALDES DE MONTBUI</t>
  </si>
  <si>
    <t>TOT... I MÉS</t>
  </si>
  <si>
    <t>TOT OSONA</t>
  </si>
  <si>
    <t>TRIBUNA MARESME</t>
  </si>
  <si>
    <t>VIURE ALS PIRINEUS</t>
  </si>
  <si>
    <t>ZONA SEC</t>
  </si>
  <si>
    <t>MONTPEITÀ</t>
  </si>
  <si>
    <t>MÓN SANT CUGAT</t>
  </si>
  <si>
    <t>NW-LA REVISTA DE REUS</t>
  </si>
  <si>
    <t>AGROCULTURA</t>
  </si>
  <si>
    <t>ALBERES</t>
  </si>
  <si>
    <t>ARTICLES</t>
  </si>
  <si>
    <t>AULA DE SECUNDÀRIA</t>
  </si>
  <si>
    <t>ATENEUS</t>
  </si>
  <si>
    <t>BIORRITMES</t>
  </si>
  <si>
    <t>BONART</t>
  </si>
  <si>
    <t>CAPÇALERA</t>
  </si>
  <si>
    <t>CARAMELLA</t>
  </si>
  <si>
    <t>CATALUNYA CRISTIANA</t>
  </si>
  <si>
    <t>CATARSI MAGAZÍN</t>
  </si>
  <si>
    <t>CAVALL FORT</t>
  </si>
  <si>
    <t>COCOTER</t>
  </si>
  <si>
    <t>CIUTAT NOVA</t>
  </si>
  <si>
    <t>COOPERACIÓ CATALANA</t>
  </si>
  <si>
    <t>CUCAFERA</t>
  </si>
  <si>
    <t>DESCOBRIR CATALUNYA</t>
  </si>
  <si>
    <t>CUINA</t>
  </si>
  <si>
    <t>DIALOGAL</t>
  </si>
  <si>
    <t>EINES</t>
  </si>
  <si>
    <t>EL MÓN MEDIEVAL</t>
  </si>
  <si>
    <t>EL TATANO</t>
  </si>
  <si>
    <t>EL TEMPS</t>
  </si>
  <si>
    <t>EL TRIANGLE</t>
  </si>
  <si>
    <t>ELS MARGES</t>
  </si>
  <si>
    <t>ENDERROCK</t>
  </si>
  <si>
    <t>ENTREACTE</t>
  </si>
  <si>
    <t>ESTRIS</t>
  </si>
  <si>
    <t>EXCURSIONISME</t>
  </si>
  <si>
    <t>EXPERIÈNCIES</t>
  </si>
  <si>
    <t>FARISTOL</t>
  </si>
  <si>
    <t>FOC NOU</t>
  </si>
  <si>
    <t>FÒRUM</t>
  </si>
  <si>
    <t>GAVARRES</t>
  </si>
  <si>
    <t>GEGANTS</t>
  </si>
  <si>
    <t>GUIX</t>
  </si>
  <si>
    <t>INFÀNCIA</t>
  </si>
  <si>
    <t>LA CIRCULAR</t>
  </si>
  <si>
    <t>LA DRECERA</t>
  </si>
  <si>
    <t>LA TERRA</t>
  </si>
  <si>
    <t>LAMBDA</t>
  </si>
  <si>
    <t>L'AVENÇ</t>
  </si>
  <si>
    <t>LES GARROTXES</t>
  </si>
  <si>
    <t>L'ESPILL</t>
  </si>
  <si>
    <t>LLENGUA NACIONAL</t>
  </si>
  <si>
    <t>MÈTODE</t>
  </si>
  <si>
    <t>MÓN DOCENT</t>
  </si>
  <si>
    <t>MÓN EMPRESARIAL</t>
  </si>
  <si>
    <t>MÓN RURAL</t>
  </si>
  <si>
    <t>NAMAKA</t>
  </si>
  <si>
    <t>NÚVOL</t>
  </si>
  <si>
    <t>OPCIONS</t>
  </si>
  <si>
    <t>PAPERS DE JOVENTUT</t>
  </si>
  <si>
    <t>PENEDÈS ECONÒMIC</t>
  </si>
  <si>
    <t>PENELL</t>
  </si>
  <si>
    <t>PERSPECTIVA ESCOLAR</t>
  </si>
  <si>
    <t>PETIT SÀPIENS</t>
  </si>
  <si>
    <t>PIU-PIU</t>
  </si>
  <si>
    <t>PRESÈNCIA EVANGÈLICA</t>
  </si>
  <si>
    <t>PROTAGONISTES, JA!</t>
  </si>
  <si>
    <t>REPORTER DOC</t>
  </si>
  <si>
    <t>REVISTA DE CATALUNYA</t>
  </si>
  <si>
    <t>REVISTA MUSICAL CATALANA</t>
  </si>
  <si>
    <t>SAÓ</t>
  </si>
  <si>
    <t>SÀPIENS</t>
  </si>
  <si>
    <t>SOM</t>
  </si>
  <si>
    <t>TERRART</t>
  </si>
  <si>
    <t>TOP GIRONA</t>
  </si>
  <si>
    <t>TURISME CATALUNYA</t>
  </si>
  <si>
    <t>UNIÓ</t>
  </si>
  <si>
    <t>VALLESOS</t>
  </si>
  <si>
    <t>VALORS</t>
  </si>
  <si>
    <t>VÈRTEX</t>
  </si>
  <si>
    <t>ZIRKÒLIKA</t>
  </si>
  <si>
    <t>... €</t>
  </si>
  <si>
    <t>... %</t>
  </si>
  <si>
    <t>Altres televisions d'àmbit català</t>
  </si>
  <si>
    <t>Altres televisions d'àmbit espanyol</t>
  </si>
  <si>
    <t>...%</t>
  </si>
  <si>
    <t xml:space="preserve"> </t>
  </si>
  <si>
    <t>Sàpiens (revista i especials temàtics)</t>
  </si>
  <si>
    <t>Ds+Dg</t>
  </si>
  <si>
    <t>-</t>
  </si>
  <si>
    <t>Altres suports APPEC</t>
  </si>
  <si>
    <t>Altres suports AMIC</t>
  </si>
  <si>
    <t>Altres suports ACPC</t>
  </si>
  <si>
    <t>totes</t>
  </si>
  <si>
    <t>Tipologia
de compra</t>
  </si>
  <si>
    <t>Preu unitari net optimitzat (b)</t>
  </si>
  <si>
    <t>Altres formats*</t>
  </si>
  <si>
    <r>
      <t>(b) Preu unitari net final optimitzat:</t>
    </r>
    <r>
      <rPr>
        <sz val="8"/>
        <color theme="1"/>
        <rFont val="Calibri"/>
        <family val="2"/>
        <scheme val="minor"/>
      </rPr>
      <t xml:space="preserve"> correspon a l’import net resultant per inserció que inclou tots els descomptes i càrrecs, excepte la comissió d'agència i  l'IVA.</t>
    </r>
  </si>
  <si>
    <r>
      <rPr>
        <b/>
        <sz val="11"/>
        <color theme="1"/>
        <rFont val="Calibri"/>
        <family val="2"/>
        <scheme val="minor"/>
      </rPr>
      <t xml:space="preserve">OBSERVACIÓ: </t>
    </r>
    <r>
      <rPr>
        <sz val="11"/>
        <color theme="1"/>
        <rFont val="Calibri"/>
        <family val="2"/>
        <scheme val="minor"/>
      </rPr>
      <t>cal omplir toters les caselles en GROC.</t>
    </r>
  </si>
  <si>
    <t>Detall Franja</t>
  </si>
  <si>
    <t>Exp. EC-2022-29:   INSERCIÓ AL MITJÀ TV, RÀDIO, IMPRÈS i EXTERIOR D’ANUNCIS I CONTINGUTS INFORMATIUS DE DIVERSES CAMPANYES DE PUBLICITAT INSTITUCIONAL I D'ACCIONS PUNTUALS DE COMUNICACIÓ</t>
  </si>
  <si>
    <t>Dpte
aplicat (a)</t>
  </si>
  <si>
    <t xml:space="preserve">Format </t>
  </si>
  <si>
    <t>Olot TV</t>
  </si>
  <si>
    <t>Esplugues TV</t>
  </si>
  <si>
    <t>Montserrat TV</t>
  </si>
  <si>
    <t>Espot 20"*</t>
  </si>
  <si>
    <t>Altres formats *</t>
  </si>
  <si>
    <t>Espot 20" * Day Time</t>
  </si>
  <si>
    <t>Espot 20" * Prime Time</t>
  </si>
  <si>
    <t>Import UNITARI per passi *</t>
  </si>
  <si>
    <r>
      <t>COST GRP NET *:</t>
    </r>
    <r>
      <rPr>
        <sz val="8"/>
        <color theme="1"/>
        <rFont val="Calibri"/>
        <family val="2"/>
        <scheme val="minor"/>
      </rPr>
      <t xml:space="preserve"> calculat per una planificació amb un mínim de 45% de Prime Time (20,30h-24,30h). </t>
    </r>
  </si>
  <si>
    <t>COST GRP NET * indiv. +16 gener- juny (20")</t>
  </si>
  <si>
    <r>
      <t>Altres formats*:</t>
    </r>
    <r>
      <rPr>
        <sz val="8"/>
        <rFont val="Calibri"/>
        <family val="2"/>
        <scheme val="minor"/>
      </rPr>
      <t xml:space="preserve"> d'anuncis publicitaris i de contingut.</t>
    </r>
  </si>
  <si>
    <t>Pàgina Color Senar *</t>
  </si>
  <si>
    <t>Altres diaris i revistes</t>
  </si>
  <si>
    <t xml:space="preserve">Altres edicions especials (de diaris i revistes) </t>
  </si>
  <si>
    <t>Falca 20" *</t>
  </si>
  <si>
    <t>Patrocini 5"+20" *</t>
  </si>
  <si>
    <t>Falca o Menció 20" *</t>
  </si>
  <si>
    <t>Patrocini 5"+ Falca 20" *</t>
  </si>
  <si>
    <t>FIBRACAT</t>
  </si>
  <si>
    <t>Ràdiolé</t>
  </si>
  <si>
    <t>Circuit</t>
  </si>
  <si>
    <t>Nº Cares per Circuit</t>
  </si>
  <si>
    <t>Import CIRCUIT per 1 Setmana
(inclosa producció de 2 creativitats)</t>
  </si>
  <si>
    <t>Import CIRCUIT per 1 Setmana</t>
  </si>
  <si>
    <t>Temps contractació</t>
  </si>
  <si>
    <t>46 cares digitals</t>
  </si>
  <si>
    <t>Opi paper</t>
  </si>
  <si>
    <t>Opi digital</t>
  </si>
  <si>
    <t>Import CIRCUIT per 1 Setmana
(inclosa producció)</t>
  </si>
  <si>
    <t>Import CIRCUIT per 1 Quinzena
(inclosa producció)</t>
  </si>
  <si>
    <t>Import CIRCUIT per 1 Setmana
(300 passis)</t>
  </si>
  <si>
    <t>altres exclusivistes</t>
  </si>
  <si>
    <t>Clear Channel - Barcelona LIFE</t>
  </si>
  <si>
    <t>Clear Channel - Catalunya</t>
  </si>
  <si>
    <t>JCDecaux - BCN AM</t>
  </si>
  <si>
    <t>Cost per Mil Espectadors Espot 20"*</t>
  </si>
  <si>
    <t>Espot</t>
  </si>
  <si>
    <t>Darrera Integral 
+ Lateral Plus</t>
  </si>
  <si>
    <t>284 cares
(17 centres)</t>
  </si>
  <si>
    <t>41 cares
(3 centres)</t>
  </si>
  <si>
    <t>118 cares
(4 centres)</t>
  </si>
  <si>
    <t>135 cares
(5 centres)</t>
  </si>
  <si>
    <t>Espot 20"</t>
  </si>
  <si>
    <t>Cost per Mil Espectadors Espot 20" *</t>
  </si>
  <si>
    <t>Comissió d'agència Exp. EC-2022-29:</t>
  </si>
  <si>
    <t>(AQUÍ escriure el nom de l'empresa)</t>
  </si>
  <si>
    <t>Pàgina Redacc. Color maquetada pel suport</t>
  </si>
  <si>
    <t>Totes</t>
  </si>
  <si>
    <t>Dg+Dl+Dia partit/post Barça</t>
  </si>
  <si>
    <t>......</t>
  </si>
  <si>
    <r>
      <t xml:space="preserve">Pàgina Color Senar *: </t>
    </r>
    <r>
      <rPr>
        <sz val="8"/>
        <color theme="1"/>
        <rFont val="Calibri"/>
        <family val="2"/>
        <scheme val="minor"/>
      </rPr>
      <t>en el cas de suports que no admetin color, cal contemplar format Pàgina BLANC I NEGRE Senar i indicar-ho mitjançant una nota.</t>
    </r>
  </si>
  <si>
    <r>
      <t xml:space="preserve">Espot 20" *: </t>
    </r>
    <r>
      <rPr>
        <sz val="8"/>
        <rFont val="Calibri"/>
        <family val="2"/>
        <scheme val="minor"/>
      </rPr>
      <t>el Cost GRP 20" i l'Import UNITARI per passi 20" són</t>
    </r>
    <r>
      <rPr>
        <b/>
        <sz val="8"/>
        <rFont val="Calibri"/>
        <family val="2"/>
        <scheme val="minor"/>
      </rPr>
      <t xml:space="preserve"> </t>
    </r>
    <r>
      <rPr>
        <b/>
        <u/>
        <sz val="8"/>
        <rFont val="Calibri"/>
        <family val="2"/>
        <scheme val="minor"/>
      </rPr>
      <t>extrapolables a 25" i 30", proporcionalment (i a d'altres durades segons les equivalències en les polítiques comercials de les cadenes de televisió).</t>
    </r>
  </si>
  <si>
    <t>COST per la PUJADA d'1 ESPOT AL SERVIDOR:</t>
  </si>
  <si>
    <t xml:space="preserve">Grup 5 </t>
  </si>
  <si>
    <t>Grup 6</t>
  </si>
  <si>
    <t>Grup 7</t>
  </si>
  <si>
    <t>Grup 8</t>
  </si>
  <si>
    <t>Grup 9</t>
  </si>
  <si>
    <t>Grup 10</t>
  </si>
  <si>
    <t>Grup 11</t>
  </si>
  <si>
    <t>Grup 12</t>
  </si>
  <si>
    <t>Grup 13</t>
  </si>
  <si>
    <t>Grup 14</t>
  </si>
  <si>
    <t>Grup 15</t>
  </si>
  <si>
    <t>Grup 16</t>
  </si>
  <si>
    <t>Grup 17</t>
  </si>
  <si>
    <t>Grup 1</t>
  </si>
  <si>
    <t>Grup 2</t>
  </si>
  <si>
    <t>Grup 3</t>
  </si>
  <si>
    <t>Grup 4</t>
  </si>
  <si>
    <t>Grup 18</t>
  </si>
  <si>
    <t>Grup 19</t>
  </si>
  <si>
    <t>Grup 20</t>
  </si>
  <si>
    <t>Grup 21</t>
  </si>
  <si>
    <t>Grup 22</t>
  </si>
  <si>
    <t>Grup 23</t>
  </si>
  <si>
    <t>Grup 24</t>
  </si>
  <si>
    <t>Grup 25</t>
  </si>
  <si>
    <t>Grup 26</t>
  </si>
  <si>
    <t>Grup 27</t>
  </si>
  <si>
    <t>Grup 28</t>
  </si>
  <si>
    <t>Grup 29</t>
  </si>
  <si>
    <t>Grup 30</t>
  </si>
  <si>
    <t>Grup 31</t>
  </si>
  <si>
    <t>Grup 32</t>
  </si>
  <si>
    <t>Grup 33</t>
  </si>
  <si>
    <t>Grup 34</t>
  </si>
  <si>
    <t>Grup 35</t>
  </si>
  <si>
    <t>Grup 36</t>
  </si>
  <si>
    <t>Grup 37</t>
  </si>
  <si>
    <t>Grup 38</t>
  </si>
  <si>
    <t>Grup 39</t>
  </si>
  <si>
    <t>Grup 40</t>
  </si>
  <si>
    <t>Grup 41</t>
  </si>
  <si>
    <t>Grup 42</t>
  </si>
  <si>
    <t>Grup 43</t>
  </si>
  <si>
    <t>Grup 44</t>
  </si>
  <si>
    <t>Grup 45</t>
  </si>
  <si>
    <r>
      <t xml:space="preserve">Cost per Mil Espectadors Espot 20" *: </t>
    </r>
    <r>
      <rPr>
        <sz val="8"/>
        <rFont val="Calibri"/>
        <family val="2"/>
        <scheme val="minor"/>
      </rPr>
      <t xml:space="preserve">aquest CPM per espot de 20" és </t>
    </r>
    <r>
      <rPr>
        <u/>
        <sz val="8"/>
        <rFont val="Calibri"/>
        <family val="2"/>
        <scheme val="minor"/>
      </rPr>
      <t>extrapolable a 25" i 30", proporcionalment.</t>
    </r>
  </si>
  <si>
    <t>r1 max</t>
  </si>
  <si>
    <t>r1 falques</t>
  </si>
  <si>
    <t>r1 altres</t>
  </si>
  <si>
    <t>cat rº + ser max</t>
  </si>
  <si>
    <t>cat rº + ser falques + altres</t>
  </si>
  <si>
    <t>cop + o.cero max</t>
  </si>
  <si>
    <t>cop + o.cero + teletax resta</t>
  </si>
  <si>
    <t>40 + flaix màxim</t>
  </si>
  <si>
    <t>40 + flaix + r105 altres</t>
  </si>
  <si>
    <t>europa + dial + 100 + ... Màxim</t>
  </si>
  <si>
    <t>europa + dial + 100 + ... Resta</t>
  </si>
  <si>
    <t>marca + estel + hits</t>
  </si>
  <si>
    <t>locals</t>
  </si>
  <si>
    <t>plana color grans lab</t>
  </si>
  <si>
    <t>plana color grans dg</t>
  </si>
  <si>
    <t>grans resta</t>
  </si>
  <si>
    <t>redacc Grans Lab</t>
  </si>
  <si>
    <t>plana lab ESP</t>
  </si>
  <si>
    <t>RESTA ESP</t>
  </si>
  <si>
    <t>plana LAB COMARCALS</t>
  </si>
  <si>
    <t>resta COMARCALS</t>
  </si>
  <si>
    <t>RED. LAB comarcals</t>
  </si>
  <si>
    <t>plana gratuïts</t>
  </si>
  <si>
    <t>resta gratuïts</t>
  </si>
  <si>
    <t>red. Gratuïts</t>
  </si>
  <si>
    <t>esportius Top</t>
  </si>
  <si>
    <t>esportius resta</t>
  </si>
  <si>
    <t>econ. PLANA</t>
  </si>
  <si>
    <t>econ. Resta</t>
  </si>
  <si>
    <t>oci plana</t>
  </si>
  <si>
    <t>oci altres</t>
  </si>
  <si>
    <t>time out + altres</t>
  </si>
  <si>
    <t>acpc</t>
  </si>
  <si>
    <t>amic</t>
  </si>
  <si>
    <t>appec</t>
  </si>
  <si>
    <t>Vinilat Integral</t>
  </si>
  <si>
    <t>2 setmanes</t>
  </si>
  <si>
    <t>Import 1 Tramvia per 2 Setmanes
(inclosa producció)</t>
  </si>
  <si>
    <t>1 tramvia</t>
  </si>
  <si>
    <t>ANUARI DE LA MÚSICA</t>
  </si>
  <si>
    <t>ANUARI CASTELLER</t>
  </si>
  <si>
    <t>440 CLÀSSICA &amp; JAZZ</t>
  </si>
  <si>
    <t>ARRELS</t>
  </si>
  <si>
    <t>CADÍ-PEDRAFORCA</t>
  </si>
  <si>
    <t>CAMACUC</t>
  </si>
  <si>
    <t>CANEMÀS</t>
  </si>
  <si>
    <t>COMPÀS D'AMALGAMA</t>
  </si>
  <si>
    <t>D’ESTIL</t>
  </si>
  <si>
    <t>DIARI DE LA SANITAT</t>
  </si>
  <si>
    <t>DOCUMENTS D'ESGLÉSIA</t>
  </si>
  <si>
    <t>DONES DOSSIER</t>
  </si>
  <si>
    <t>ESPORTS D’HIVERN</t>
  </si>
  <si>
    <t>FOSBURY</t>
  </si>
  <si>
    <t>GUIA DE L'ENSENYAMENT</t>
  </si>
  <si>
    <t>GUIX D'INFANTIL</t>
  </si>
  <si>
    <t>L’INFORMATIU</t>
  </si>
  <si>
    <t>LA REVISTA DEL RACC</t>
  </si>
  <si>
    <t>L'ESTEL</t>
  </si>
  <si>
    <t>MUNTANYA</t>
  </si>
  <si>
    <t>NEXE</t>
  </si>
  <si>
    <t>PESCA D’ILLES</t>
  </si>
  <si>
    <t>QÜESTIONS DE VIDA CRISTIANA</t>
  </si>
  <si>
    <t>REVISTA D'IGUALADA</t>
  </si>
  <si>
    <t>SERRA D'OR</t>
  </si>
  <si>
    <t>TEMPERATURA</t>
  </si>
  <si>
    <t>THEKNOS</t>
  </si>
  <si>
    <t xml:space="preserve">TIME OUT </t>
  </si>
  <si>
    <t>TIROLIRO</t>
  </si>
  <si>
    <t>UEA MAGAZINE</t>
  </si>
  <si>
    <t>VIURE EN FAMÍLIA</t>
  </si>
  <si>
    <t>Anual</t>
  </si>
  <si>
    <t>Quinzenal</t>
  </si>
  <si>
    <t>Mensual</t>
  </si>
  <si>
    <t>Semestral</t>
  </si>
  <si>
    <t>Bimestral</t>
  </si>
  <si>
    <t>Trimestral</t>
  </si>
  <si>
    <t>Quadrimestral</t>
  </si>
  <si>
    <t>CALDERÍ</t>
  </si>
  <si>
    <t>CULTURA I PAISATGE A LA RUTA DEL CÍSTER</t>
  </si>
  <si>
    <t>ÈXIT VALLÈS</t>
  </si>
  <si>
    <t>FLASH DECO SANT CUGAT</t>
  </si>
  <si>
    <t>Quatrimestral</t>
  </si>
  <si>
    <t>ILURO</t>
  </si>
  <si>
    <t xml:space="preserve">INFO RODA </t>
  </si>
  <si>
    <t>LA RELLA</t>
  </si>
  <si>
    <t xml:space="preserve">L'HAM </t>
  </si>
  <si>
    <t>Bianual</t>
  </si>
  <si>
    <t>PÀNXING  CERDANYA</t>
  </si>
  <si>
    <t>PARAL·LEL OH!</t>
  </si>
  <si>
    <t>RECLAM MAGAZINE</t>
  </si>
  <si>
    <t>TOTHOSAP! Garraf</t>
  </si>
  <si>
    <t>ELS PORXOS</t>
  </si>
  <si>
    <t>LA MIRA</t>
  </si>
  <si>
    <t>SOM CANALLA</t>
  </si>
  <si>
    <t>Espot 20" * Vespre</t>
  </si>
  <si>
    <t>Espot 20" * Prime Time (dl-dv)</t>
  </si>
  <si>
    <t>Espot 20" * Prime Time (ds-dg)</t>
  </si>
  <si>
    <t>Espot 20" * Day Time (dl-dv)</t>
  </si>
  <si>
    <r>
      <t xml:space="preserve">(a) Descompte aplicat: </t>
    </r>
    <r>
      <rPr>
        <sz val="8"/>
        <rFont val="Calibri"/>
        <family val="2"/>
        <scheme val="minor"/>
      </rPr>
      <t xml:space="preserve">inclou tots els descomptes i càrrecs, amb la comissió d’agència i l'IVA exclosos. </t>
    </r>
    <r>
      <rPr>
        <b/>
        <sz val="8"/>
        <rFont val="Calibri"/>
        <family val="2"/>
        <scheme val="minor"/>
      </rPr>
      <t>Aquest descompte és el mínim descompte que s'aplicarà a tota la resta de formats no detallats en aquest quadre</t>
    </r>
    <r>
      <rPr>
        <sz val="8"/>
        <rFont val="Calibri"/>
        <family val="2"/>
        <scheme val="minor"/>
      </rPr>
      <t xml:space="preserve"> (i que no siguin extrapolables a partir de la falca 20" o menció 20").</t>
    </r>
  </si>
  <si>
    <r>
      <t xml:space="preserve">Falca 20" *: </t>
    </r>
    <r>
      <rPr>
        <sz val="8"/>
        <rFont val="Calibri"/>
        <family val="2"/>
        <scheme val="minor"/>
      </rPr>
      <t>l'Import UNITARI per falca de 20" és</t>
    </r>
    <r>
      <rPr>
        <b/>
        <sz val="8"/>
        <rFont val="Calibri"/>
        <family val="2"/>
        <scheme val="minor"/>
      </rPr>
      <t xml:space="preserve"> </t>
    </r>
    <r>
      <rPr>
        <b/>
        <u/>
        <sz val="8"/>
        <rFont val="Calibri"/>
        <family val="2"/>
        <scheme val="minor"/>
      </rPr>
      <t>extrapolable a 25" i 30", proporcionalment (i a d'altres durades segons les equivalències en les polítiques comercials de les emissores).</t>
    </r>
  </si>
  <si>
    <r>
      <t xml:space="preserve">Patrocini 5"+ Falca 20" *: </t>
    </r>
    <r>
      <rPr>
        <sz val="8"/>
        <rFont val="Calibri"/>
        <family val="2"/>
        <scheme val="minor"/>
      </rPr>
      <t>l'Import UNITARI per falca de 20" és</t>
    </r>
    <r>
      <rPr>
        <b/>
        <sz val="8"/>
        <rFont val="Calibri"/>
        <family val="2"/>
        <scheme val="minor"/>
      </rPr>
      <t xml:space="preserve"> </t>
    </r>
    <r>
      <rPr>
        <b/>
        <u/>
        <sz val="8"/>
        <rFont val="Calibri"/>
        <family val="2"/>
        <scheme val="minor"/>
      </rPr>
      <t>extrapolable a 25" i 30", proporcionalment (i a d'altres durades segons les equivalències en les polítiques comercials de les emissores).</t>
    </r>
  </si>
  <si>
    <r>
      <t xml:space="preserve">Falca o Menció 20" *: </t>
    </r>
    <r>
      <rPr>
        <sz val="8"/>
        <rFont val="Calibri"/>
        <family val="2"/>
        <scheme val="minor"/>
      </rPr>
      <t>l'Import UNITARI per falca o menció de 20" és</t>
    </r>
    <r>
      <rPr>
        <b/>
        <sz val="8"/>
        <rFont val="Calibri"/>
        <family val="2"/>
        <scheme val="minor"/>
      </rPr>
      <t xml:space="preserve"> </t>
    </r>
    <r>
      <rPr>
        <b/>
        <u/>
        <sz val="8"/>
        <rFont val="Calibri"/>
        <family val="2"/>
        <scheme val="minor"/>
      </rPr>
      <t>extrapolable a 25" i 30", proporcionalment (i a d'altres durades segons les equivalències en les polítiques comercials de les emissores).</t>
    </r>
  </si>
  <si>
    <r>
      <t xml:space="preserve">(a) Descompte aplicat: </t>
    </r>
    <r>
      <rPr>
        <sz val="8"/>
        <rFont val="Calibri"/>
        <family val="2"/>
        <scheme val="minor"/>
      </rPr>
      <t xml:space="preserve">inclou tots els descomptes i càrrecs, amb la comissió d’agència i l'IVA exclosos. </t>
    </r>
    <r>
      <rPr>
        <b/>
        <sz val="8"/>
        <rFont val="Calibri"/>
        <family val="2"/>
        <scheme val="minor"/>
      </rPr>
      <t>Aquest descompte és el mínim descompte que s'aplicarà a tota la resta de formats no detallats en aquest quadre</t>
    </r>
    <r>
      <rPr>
        <sz val="8"/>
        <rFont val="Calibri"/>
        <family val="2"/>
        <scheme val="minor"/>
      </rPr>
      <t xml:space="preserve"> (i que no siguin extrapolables al preu d'espot 20")</t>
    </r>
  </si>
  <si>
    <r>
      <t xml:space="preserve">(a) Descompte aplicat: </t>
    </r>
    <r>
      <rPr>
        <sz val="8"/>
        <rFont val="Calibri"/>
        <family val="2"/>
        <scheme val="minor"/>
      </rPr>
      <t xml:space="preserve">inclou tots els descomptes i càrrecs, amb la comissió d’agència i l'IVA exclosos. </t>
    </r>
    <r>
      <rPr>
        <b/>
        <sz val="8"/>
        <rFont val="Calibri"/>
        <family val="2"/>
        <scheme val="minor"/>
      </rPr>
      <t>Aquest descompte és el mínim descompte que s'aplicarà a tota la resta de formats no detallats en aquest quadre.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</si>
</sst>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0">
    <numFmt numFmtId="7" formatCode="#,##0.00\ &quot;€&quot;;\-#,##0.00\ &quot;€&quot;"/>
    <numFmt numFmtId="8" formatCode="#,##0.00\ &quot;€&quot;;[Red]\-#,##0.00\ &quot;€&quot;"/>
    <numFmt numFmtId="41" formatCode="_-* #,##0_-;\-* #,##0_-;_-* &quot;-&quot;_-;_-@_-"/>
    <numFmt numFmtId="44" formatCode="_-* #,##0.00\ &quot;€&quot;_-;\-* #,##0.00\ &quot;€&quot;_-;_-* &quot;-&quot;??\ &quot;€&quot;_-;_-@_-"/>
    <numFmt numFmtId="164" formatCode="_-* #,##0\ _€_-;\-* #,##0\ _€_-;_-* &quot;-&quot;\ _€_-;_-@_-"/>
    <numFmt numFmtId="165" formatCode="_-* #,##0.00\ _€_-;\-* #,##0.00\ _€_-;_-* &quot;-&quot;??\ _€_-;_-@_-"/>
    <numFmt numFmtId="166" formatCode="#,##0\ [$€];[Red]\-#,##0\ [$€]"/>
    <numFmt numFmtId="167" formatCode="_-* #,##0\ _p_t_a_-;\-* #,##0\ _p_t_a_-;_-* &quot;-&quot;\ _p_t_a_-;_-@_-"/>
    <numFmt numFmtId="168" formatCode="_(* #,##0_);_(* \(#,##0\);_(* &quot;-&quot;_);_(@_)"/>
    <numFmt numFmtId="169" formatCode="_(* #,##0.00_);_(* \(#,##0.00\);_(* &quot;-&quot;??_);_(@_)"/>
    <numFmt numFmtId="170" formatCode="_(&quot;$&quot;* #,##0_);_(&quot;$&quot;* \(#,##0\);_(&quot;$&quot;* &quot;-&quot;_);_(@_)"/>
    <numFmt numFmtId="171" formatCode="_(&quot;$&quot;* #,##0.00_);_(&quot;$&quot;* \(#,##0.00\);_(&quot;$&quot;* &quot;-&quot;??_);_(@_)"/>
    <numFmt numFmtId="172" formatCode="#,##0.00&quot;Pts&quot;;\-#,##0.00&quot;Pts&quot;"/>
    <numFmt numFmtId="173" formatCode="[$-C0A]General"/>
    <numFmt numFmtId="174" formatCode="#,##0.00&quot;Pts&quot;;[Red]\-#,##0.00&quot;Pts&quot;"/>
    <numFmt numFmtId="175" formatCode="_-* #,##0_P_t_s_-;\-* #,##0_P_t_s_-;_-* &quot;-&quot;_P_t_s_-;_-@_-"/>
    <numFmt numFmtId="176" formatCode="0.00000000000"/>
    <numFmt numFmtId="177" formatCode="0&quot;'&quot;00"/>
    <numFmt numFmtId="178" formatCode="0.0000000000"/>
    <numFmt numFmtId="179" formatCode="_-* #,##0.0\ _P_t_s_-;\-* #,##0.0\ _P_t_s_-;_-* &quot;-&quot;\ _P_t_s_-;_-@_-"/>
    <numFmt numFmtId="180" formatCode="0.000000000000000000000000000000000"/>
    <numFmt numFmtId="181" formatCode="#,##0.000_);[Red]\(#,##0.000\)"/>
    <numFmt numFmtId="182" formatCode="&quot;\&quot;#,##0.00;[Red]&quot;\&quot;\-#,##0.00"/>
    <numFmt numFmtId="183" formatCode="General_)"/>
    <numFmt numFmtId="184" formatCode="_-* #,##0&quot;Pts&quot;_-;\-* #,##0&quot;Pts&quot;_-;_-* &quot;-&quot;&quot;Pts&quot;_-;_-@_-"/>
    <numFmt numFmtId="185" formatCode="_-* #,##0\ _P_t_s_-;\-* #,##0\ _P_t_s_-;_-* &quot;-&quot;\ _P_t_s_-;_-@_-"/>
    <numFmt numFmtId="186" formatCode="_-* #,##0.00\ _P_t_s_-;\-* #,##0.00\ _P_t_s_-;_-* &quot;-&quot;??\ _P_t_s_-;_-@_-"/>
    <numFmt numFmtId="187" formatCode="_-* #,##0.00\ [$€-1]_-;\-* #,##0.00\ [$€-1]_-;_-* &quot;-&quot;??\ [$€-1]_-"/>
    <numFmt numFmtId="188" formatCode="0.0000%"/>
    <numFmt numFmtId="193" formatCode="_-* #,##0.00\ [$€-403]_-;\-* #,##0.00\ [$€-403]_-;_-* &quot;-&quot;??\ [$€-403]_-;_-@_-"/>
  </numFmts>
  <fonts count="8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Geneva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u/>
      <sz val="10"/>
      <color indexed="12"/>
      <name val="Arial"/>
      <family val="2"/>
    </font>
    <font>
      <sz val="11"/>
      <color indexed="35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62"/>
      <name val="Cambria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8"/>
      <name val="Calibri"/>
      <family val="2"/>
    </font>
    <font>
      <b/>
      <sz val="10"/>
      <name val="Arial"/>
      <family val="2"/>
    </font>
    <font>
      <b/>
      <sz val="11"/>
      <color indexed="56"/>
      <name val="Calibri"/>
      <family val="2"/>
    </font>
    <font>
      <sz val="12"/>
      <name val="Times New Roman"/>
      <family val="1"/>
    </font>
    <font>
      <sz val="11"/>
      <color indexed="20"/>
      <name val="Calibri"/>
      <family val="2"/>
    </font>
    <font>
      <b/>
      <sz val="9"/>
      <color indexed="0"/>
      <name val="Arial"/>
      <family val="2"/>
    </font>
    <font>
      <sz val="9"/>
      <color indexed="0"/>
      <name val="Arial"/>
      <family val="2"/>
    </font>
    <font>
      <sz val="10"/>
      <color indexed="8"/>
      <name val="Impact"/>
      <family val="2"/>
    </font>
    <font>
      <sz val="12"/>
      <name val="Arial"/>
      <family val="2"/>
    </font>
    <font>
      <b/>
      <sz val="9"/>
      <color indexed="2"/>
      <name val="Arial"/>
      <family val="2"/>
    </font>
    <font>
      <sz val="9"/>
      <color indexed="2"/>
      <name val="Arial"/>
      <family val="2"/>
    </font>
    <font>
      <sz val="8"/>
      <color indexed="12"/>
      <name val="Arial"/>
      <family val="2"/>
    </font>
    <font>
      <u/>
      <sz val="7.5"/>
      <color indexed="3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0"/>
      <color indexed="54"/>
      <name val="Arial"/>
      <family val="2"/>
    </font>
    <font>
      <u/>
      <sz val="7.5"/>
      <color indexed="12"/>
      <name val="Arial"/>
      <family val="2"/>
    </font>
    <font>
      <sz val="7"/>
      <name val="Small Fonts"/>
      <family val="2"/>
    </font>
    <font>
      <sz val="10"/>
      <color indexed="8"/>
      <name val="MS Sans Serif"/>
      <family val="2"/>
    </font>
    <font>
      <sz val="8"/>
      <name val="Times New Roman"/>
      <family val="1"/>
    </font>
    <font>
      <sz val="30"/>
      <name val="Tms Rmn"/>
      <family val="1"/>
    </font>
    <font>
      <sz val="10"/>
      <name val="MS Sans Serif"/>
      <family val="2"/>
    </font>
    <font>
      <b/>
      <sz val="18"/>
      <color indexed="56"/>
      <name val="Cambria"/>
      <family val="2"/>
    </font>
    <font>
      <b/>
      <sz val="9"/>
      <color indexed="9"/>
      <name val="Arial"/>
      <family val="2"/>
    </font>
    <font>
      <b/>
      <u/>
      <sz val="8"/>
      <color indexed="9"/>
      <name val="Arial"/>
      <family val="2"/>
    </font>
    <font>
      <sz val="12"/>
      <name val="宋体"/>
      <family val="3"/>
      <charset val="134"/>
    </font>
    <font>
      <sz val="8"/>
      <name val="Weiss"/>
      <family val="1"/>
    </font>
    <font>
      <u/>
      <sz val="12"/>
      <color theme="11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theme="10"/>
      <name val="Helvetica"/>
      <family val="2"/>
    </font>
    <font>
      <u/>
      <sz val="11"/>
      <color theme="10"/>
      <name val="Calibri"/>
      <family val="2"/>
      <scheme val="minor"/>
    </font>
    <font>
      <u/>
      <sz val="11"/>
      <color rgb="FF0000FF"/>
      <name val="Calibri"/>
      <family val="2"/>
    </font>
    <font>
      <sz val="11"/>
      <color rgb="FF000000"/>
      <name val="Calibri"/>
      <family val="2"/>
    </font>
    <font>
      <sz val="10"/>
      <name val="Tahoma"/>
      <family val="2"/>
    </font>
    <font>
      <sz val="10"/>
      <name val="Arial"/>
      <family val="2"/>
      <charset val="1"/>
    </font>
    <font>
      <sz val="8"/>
      <name val="Tahoma"/>
      <family val="2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8"/>
      <color theme="0" tint="-0.499984740745262"/>
      <name val="Calibri"/>
      <family val="2"/>
      <scheme val="minor"/>
    </font>
    <font>
      <sz val="8"/>
      <color theme="0" tint="-0.499984740745262"/>
      <name val="Calibri"/>
      <family val="2"/>
      <scheme val="minor"/>
    </font>
    <font>
      <sz val="11"/>
      <color rgb="FF009644"/>
      <name val="Calibri"/>
      <family val="2"/>
      <scheme val="minor"/>
    </font>
    <font>
      <sz val="11"/>
      <name val="Calibri"/>
      <family val="2"/>
      <scheme val="minor"/>
    </font>
    <font>
      <b/>
      <sz val="8"/>
      <color rgb="FFFF0000"/>
      <name val="Calibri"/>
      <family val="2"/>
      <scheme val="minor"/>
    </font>
    <font>
      <sz val="10"/>
      <name val="Geneva"/>
      <family val="2"/>
    </font>
    <font>
      <b/>
      <sz val="8"/>
      <color rgb="FF0000FF"/>
      <name val="Calibri"/>
      <family val="2"/>
      <scheme val="minor"/>
    </font>
    <font>
      <sz val="8"/>
      <color rgb="FF0000FF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theme="0"/>
      <name val="Calibri"/>
      <family val="2"/>
      <scheme val="minor"/>
    </font>
    <font>
      <sz val="11"/>
      <color rgb="FF0000FF"/>
      <name val="Calibri"/>
      <family val="2"/>
      <scheme val="minor"/>
    </font>
    <font>
      <b/>
      <u/>
      <sz val="11"/>
      <name val="Calibri"/>
      <family val="2"/>
      <scheme val="minor"/>
    </font>
    <font>
      <b/>
      <u/>
      <sz val="8"/>
      <name val="Calibri"/>
      <family val="2"/>
      <scheme val="minor"/>
    </font>
    <font>
      <u/>
      <sz val="8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56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1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4"/>
      </patternFill>
    </fill>
    <fill>
      <patternFill patternType="solid">
        <fgColor indexed="56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C000"/>
        <bgColor indexed="64"/>
      </patternFill>
    </fill>
  </fills>
  <borders count="5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Down="1"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23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9"/>
      </top>
      <bottom/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672">
    <xf numFmtId="0" fontId="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 applyNumberFormat="0" applyFill="0" applyBorder="0" applyAlignment="0" applyProtection="0"/>
    <xf numFmtId="0" fontId="12" fillId="0" borderId="0"/>
    <xf numFmtId="0" fontId="12" fillId="0" borderId="0"/>
    <xf numFmtId="0" fontId="33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4" borderId="0" applyNumberFormat="0" applyBorder="0" applyAlignment="0" applyProtection="0"/>
    <xf numFmtId="0" fontId="13" fillId="25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28" borderId="0" applyNumberFormat="0" applyBorder="0" applyAlignment="0" applyProtection="0"/>
    <xf numFmtId="0" fontId="13" fillId="27" borderId="0" applyNumberFormat="0" applyBorder="0" applyAlignment="0" applyProtection="0"/>
    <xf numFmtId="0" fontId="13" fillId="29" borderId="0" applyNumberFormat="0" applyBorder="0" applyAlignment="0" applyProtection="0"/>
    <xf numFmtId="0" fontId="13" fillId="28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32" borderId="0" applyNumberFormat="0" applyBorder="0" applyAlignment="0" applyProtection="0"/>
    <xf numFmtId="0" fontId="13" fillId="25" borderId="0" applyNumberFormat="0" applyBorder="0" applyAlignment="0" applyProtection="0"/>
    <xf numFmtId="0" fontId="13" fillId="30" borderId="0" applyNumberFormat="0" applyBorder="0" applyAlignment="0" applyProtection="0"/>
    <xf numFmtId="0" fontId="13" fillId="33" borderId="0" applyNumberFormat="0" applyBorder="0" applyAlignment="0" applyProtection="0"/>
    <xf numFmtId="0" fontId="13" fillId="34" borderId="0" applyNumberFormat="0" applyBorder="0" applyAlignment="0" applyProtection="0"/>
    <xf numFmtId="0" fontId="13" fillId="31" borderId="0" applyNumberFormat="0" applyBorder="0" applyAlignment="0" applyProtection="0"/>
    <xf numFmtId="0" fontId="13" fillId="35" borderId="0" applyNumberFormat="0" applyBorder="0" applyAlignment="0" applyProtection="0"/>
    <xf numFmtId="0" fontId="13" fillId="34" borderId="0" applyNumberFormat="0" applyBorder="0" applyAlignment="0" applyProtection="0"/>
    <xf numFmtId="0" fontId="13" fillId="30" borderId="0" applyNumberFormat="0" applyBorder="0" applyAlignment="0" applyProtection="0"/>
    <xf numFmtId="0" fontId="13" fillId="27" borderId="0" applyNumberFormat="0" applyBorder="0" applyAlignment="0" applyProtection="0"/>
    <xf numFmtId="0" fontId="14" fillId="36" borderId="0" applyNumberFormat="0" applyBorder="0" applyAlignment="0" applyProtection="0"/>
    <xf numFmtId="0" fontId="14" fillId="31" borderId="0" applyNumberFormat="0" applyBorder="0" applyAlignment="0" applyProtection="0"/>
    <xf numFmtId="0" fontId="14" fillId="32" borderId="0" applyNumberFormat="0" applyBorder="0" applyAlignment="0" applyProtection="0"/>
    <xf numFmtId="0" fontId="14" fillId="37" borderId="0" applyNumberFormat="0" applyBorder="0" applyAlignment="0" applyProtection="0"/>
    <xf numFmtId="0" fontId="14" fillId="38" borderId="0" applyNumberFormat="0" applyBorder="0" applyAlignment="0" applyProtection="0"/>
    <xf numFmtId="0" fontId="14" fillId="39" borderId="0" applyNumberFormat="0" applyBorder="0" applyAlignment="0" applyProtection="0"/>
    <xf numFmtId="0" fontId="14" fillId="38" borderId="0" applyNumberFormat="0" applyBorder="0" applyAlignment="0" applyProtection="0"/>
    <xf numFmtId="0" fontId="14" fillId="31" borderId="0" applyNumberFormat="0" applyBorder="0" applyAlignment="0" applyProtection="0"/>
    <xf numFmtId="0" fontId="14" fillId="35" borderId="0" applyNumberFormat="0" applyBorder="0" applyAlignment="0" applyProtection="0"/>
    <xf numFmtId="0" fontId="14" fillId="34" borderId="0" applyNumberFormat="0" applyBorder="0" applyAlignment="0" applyProtection="0"/>
    <xf numFmtId="0" fontId="14" fillId="38" borderId="0" applyNumberFormat="0" applyBorder="0" applyAlignment="0" applyProtection="0"/>
    <xf numFmtId="0" fontId="14" fillId="27" borderId="0" applyNumberFormat="0" applyBorder="0" applyAlignment="0" applyProtection="0"/>
    <xf numFmtId="0" fontId="14" fillId="40" borderId="0" applyNumberFormat="0" applyBorder="0" applyAlignment="0" applyProtection="0"/>
    <xf numFmtId="0" fontId="14" fillId="41" borderId="0" applyNumberFormat="0" applyBorder="0" applyAlignment="0" applyProtection="0"/>
    <xf numFmtId="0" fontId="14" fillId="42" borderId="0" applyNumberFormat="0" applyBorder="0" applyAlignment="0" applyProtection="0"/>
    <xf numFmtId="0" fontId="14" fillId="37" borderId="0" applyNumberFormat="0" applyBorder="0" applyAlignment="0" applyProtection="0"/>
    <xf numFmtId="0" fontId="14" fillId="38" borderId="0" applyNumberFormat="0" applyBorder="0" applyAlignment="0" applyProtection="0"/>
    <xf numFmtId="0" fontId="14" fillId="43" borderId="0" applyNumberFormat="0" applyBorder="0" applyAlignment="0" applyProtection="0"/>
    <xf numFmtId="0" fontId="34" fillId="23" borderId="0" applyNumberFormat="0" applyBorder="0" applyAlignment="0" applyProtection="0"/>
    <xf numFmtId="0" fontId="35" fillId="0" borderId="11">
      <alignment horizontal="left"/>
    </xf>
    <xf numFmtId="0" fontId="35" fillId="0" borderId="11">
      <alignment horizontal="left"/>
    </xf>
    <xf numFmtId="0" fontId="35" fillId="0" borderId="11">
      <alignment horizontal="left"/>
    </xf>
    <xf numFmtId="0" fontId="35" fillId="0" borderId="11">
      <alignment horizontal="left"/>
    </xf>
    <xf numFmtId="0" fontId="35" fillId="0" borderId="11">
      <alignment horizontal="left"/>
    </xf>
    <xf numFmtId="0" fontId="35" fillId="0" borderId="11">
      <alignment horizontal="left"/>
    </xf>
    <xf numFmtId="0" fontId="36" fillId="0" borderId="11">
      <alignment horizontal="left" wrapText="1"/>
    </xf>
    <xf numFmtId="0" fontId="36" fillId="0" borderId="11">
      <alignment horizontal="left" wrapText="1"/>
    </xf>
    <xf numFmtId="0" fontId="36" fillId="0" borderId="11">
      <alignment horizontal="left" wrapText="1"/>
    </xf>
    <xf numFmtId="0" fontId="36" fillId="0" borderId="11">
      <alignment horizontal="left" wrapText="1"/>
    </xf>
    <xf numFmtId="0" fontId="36" fillId="0" borderId="11">
      <alignment horizontal="left" wrapText="1"/>
    </xf>
    <xf numFmtId="0" fontId="36" fillId="0" borderId="11">
      <alignment horizontal="left" wrapText="1"/>
    </xf>
    <xf numFmtId="0" fontId="15" fillId="24" borderId="0" applyNumberFormat="0" applyBorder="0" applyAlignment="0" applyProtection="0"/>
    <xf numFmtId="0" fontId="16" fillId="34" borderId="12" applyNumberFormat="0" applyAlignment="0" applyProtection="0"/>
    <xf numFmtId="0" fontId="16" fillId="28" borderId="12" applyNumberFormat="0" applyAlignment="0" applyProtection="0"/>
    <xf numFmtId="0" fontId="17" fillId="44" borderId="13" applyNumberFormat="0" applyAlignment="0" applyProtection="0"/>
    <xf numFmtId="0" fontId="18" fillId="0" borderId="14" applyNumberFormat="0" applyFill="0" applyAlignment="0" applyProtection="0"/>
    <xf numFmtId="0" fontId="36" fillId="0" borderId="0">
      <alignment horizontal="right" vertical="center"/>
    </xf>
    <xf numFmtId="0" fontId="36" fillId="0" borderId="0">
      <alignment horizontal="right" vertical="center"/>
    </xf>
    <xf numFmtId="0" fontId="36" fillId="0" borderId="15">
      <alignment horizontal="right" vertical="center"/>
    </xf>
    <xf numFmtId="0" fontId="35" fillId="0" borderId="0">
      <alignment horizontal="center" vertical="center" wrapText="1"/>
    </xf>
    <xf numFmtId="0" fontId="35" fillId="0" borderId="0">
      <alignment horizontal="center" vertical="center" wrapText="1"/>
    </xf>
    <xf numFmtId="0" fontId="35" fillId="45" borderId="12">
      <alignment horizontal="center" vertical="center" wrapText="1"/>
    </xf>
    <xf numFmtId="0" fontId="17" fillId="44" borderId="13" applyNumberFormat="0" applyAlignment="0" applyProtection="0"/>
    <xf numFmtId="0" fontId="37" fillId="46" borderId="10">
      <alignment horizontal="center" wrapText="1"/>
    </xf>
    <xf numFmtId="168" fontId="38" fillId="0" borderId="0" applyFont="0" applyFill="0" applyBorder="0" applyAlignment="0" applyProtection="0"/>
    <xf numFmtId="169" fontId="12" fillId="0" borderId="0" applyFont="0" applyFill="0" applyBorder="0" applyAlignment="0" applyProtection="0"/>
    <xf numFmtId="170" fontId="38" fillId="0" borderId="0" applyFont="0" applyFill="0" applyBorder="0" applyAlignment="0" applyProtection="0"/>
    <xf numFmtId="171" fontId="12" fillId="0" borderId="0" applyFont="0" applyFill="0" applyBorder="0" applyAlignment="0" applyProtection="0"/>
    <xf numFmtId="0" fontId="39" fillId="0" borderId="11">
      <alignment horizontal="left"/>
    </xf>
    <xf numFmtId="0" fontId="40" fillId="0" borderId="11">
      <alignment horizontal="left" wrapText="1"/>
    </xf>
    <xf numFmtId="0" fontId="41" fillId="47" borderId="0">
      <alignment horizontal="center" vertical="center" wrapText="1"/>
    </xf>
    <xf numFmtId="15" fontId="12" fillId="0" borderId="0"/>
    <xf numFmtId="0" fontId="19" fillId="0" borderId="0" applyNumberFormat="0" applyFill="0" applyBorder="0" applyAlignment="0" applyProtection="0"/>
    <xf numFmtId="0" fontId="14" fillId="38" borderId="0" applyNumberFormat="0" applyBorder="0" applyAlignment="0" applyProtection="0"/>
    <xf numFmtId="0" fontId="14" fillId="41" borderId="0" applyNumberFormat="0" applyBorder="0" applyAlignment="0" applyProtection="0"/>
    <xf numFmtId="0" fontId="14" fillId="42" borderId="0" applyNumberFormat="0" applyBorder="0" applyAlignment="0" applyProtection="0"/>
    <xf numFmtId="0" fontId="14" fillId="48" borderId="0" applyNumberFormat="0" applyBorder="0" applyAlignment="0" applyProtection="0"/>
    <xf numFmtId="0" fontId="14" fillId="38" borderId="0" applyNumberFormat="0" applyBorder="0" applyAlignment="0" applyProtection="0"/>
    <xf numFmtId="0" fontId="14" fillId="43" borderId="0" applyNumberFormat="0" applyBorder="0" applyAlignment="0" applyProtection="0"/>
    <xf numFmtId="0" fontId="20" fillId="27" borderId="12" applyNumberFormat="0" applyAlignment="0" applyProtection="0"/>
    <xf numFmtId="0" fontId="12" fillId="0" borderId="0" applyNumberFormat="0" applyFill="0" applyBorder="0" applyAlignment="0" applyProtection="0"/>
    <xf numFmtId="166" fontId="11" fillId="0" borderId="0" applyFont="0" applyFill="0" applyBorder="0" applyAlignment="0" applyProtection="0"/>
    <xf numFmtId="44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173" fontId="13" fillId="0" borderId="0" applyBorder="0" applyProtection="0"/>
    <xf numFmtId="0" fontId="26" fillId="0" borderId="0" applyNumberFormat="0" applyFill="0" applyBorder="0" applyAlignment="0" applyProtection="0"/>
    <xf numFmtId="0" fontId="42" fillId="0" borderId="0" applyNumberFormat="0" applyFill="0" applyBorder="0" applyAlignment="0" applyProtection="0">
      <alignment vertical="top"/>
      <protection locked="0"/>
    </xf>
    <xf numFmtId="0" fontId="15" fillId="24" borderId="0" applyNumberFormat="0" applyBorder="0" applyAlignment="0" applyProtection="0"/>
    <xf numFmtId="0" fontId="43" fillId="0" borderId="16" applyNumberFormat="0" applyFill="0" applyAlignment="0" applyProtection="0"/>
    <xf numFmtId="0" fontId="44" fillId="0" borderId="17" applyNumberFormat="0" applyFill="0" applyAlignment="0" applyProtection="0"/>
    <xf numFmtId="0" fontId="32" fillId="0" borderId="18" applyNumberFormat="0" applyFill="0" applyAlignment="0" applyProtection="0"/>
    <xf numFmtId="0" fontId="32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22" fillId="23" borderId="0" applyNumberFormat="0" applyBorder="0" applyAlignment="0" applyProtection="0"/>
    <xf numFmtId="0" fontId="20" fillId="27" borderId="12" applyNumberFormat="0" applyAlignment="0" applyProtection="0"/>
    <xf numFmtId="174" fontId="12" fillId="0" borderId="0" applyFont="0" applyFill="0" applyBorder="0" applyAlignment="0" applyProtection="0"/>
    <xf numFmtId="175" fontId="12" fillId="0" borderId="0" applyFont="0" applyFill="0" applyBorder="0" applyAlignment="0" applyProtection="0"/>
    <xf numFmtId="0" fontId="18" fillId="0" borderId="14" applyNumberFormat="0" applyFill="0" applyAlignment="0" applyProtection="0"/>
    <xf numFmtId="0" fontId="31" fillId="0" borderId="0"/>
    <xf numFmtId="164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76" fontId="12" fillId="0" borderId="0" applyFont="0" applyFill="0" applyBorder="0" applyAlignment="0" applyProtection="0"/>
    <xf numFmtId="177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179" fontId="12" fillId="0" borderId="0" applyFont="0" applyFill="0" applyBorder="0" applyAlignment="0" applyProtection="0"/>
    <xf numFmtId="0" fontId="12" fillId="0" borderId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37" fontId="47" fillId="0" borderId="0"/>
    <xf numFmtId="18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48" fillId="0" borderId="0"/>
    <xf numFmtId="0" fontId="11" fillId="29" borderId="19" applyNumberFormat="0" applyFont="0" applyAlignment="0" applyProtection="0"/>
    <xf numFmtId="0" fontId="13" fillId="29" borderId="19" applyNumberFormat="0" applyFont="0" applyAlignment="0" applyProtection="0"/>
    <xf numFmtId="0" fontId="36" fillId="0" borderId="20">
      <alignment horizontal="left" vertical="center" wrapText="1"/>
    </xf>
    <xf numFmtId="0" fontId="24" fillId="34" borderId="21" applyNumberFormat="0" applyAlignment="0" applyProtection="0"/>
    <xf numFmtId="0" fontId="12" fillId="0" borderId="0" applyFont="0" applyFill="0" applyBorder="0" applyAlignment="0" applyProtection="0"/>
    <xf numFmtId="181" fontId="12" fillId="0" borderId="0" applyFont="0" applyFill="0" applyBorder="0" applyAlignment="0" applyProtection="0"/>
    <xf numFmtId="182" fontId="49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quotePrefix="1" applyFont="0" applyFill="0" applyBorder="0" applyAlignment="0">
      <protection locked="0"/>
    </xf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 applyFill="0" applyBorder="0" applyAlignment="0"/>
    <xf numFmtId="183" fontId="50" fillId="0" borderId="0"/>
    <xf numFmtId="0" fontId="36" fillId="0" borderId="0">
      <alignment horizontal="left" vertical="center" wrapText="1"/>
    </xf>
    <xf numFmtId="0" fontId="36" fillId="0" borderId="0">
      <alignment horizontal="left" vertical="center" wrapText="1"/>
    </xf>
    <xf numFmtId="0" fontId="24" fillId="28" borderId="21" applyNumberFormat="0" applyAlignment="0" applyProtection="0"/>
    <xf numFmtId="0" fontId="35" fillId="0" borderId="0">
      <alignment horizontal="left" vertical="center" wrapText="1"/>
    </xf>
    <xf numFmtId="0" fontId="12" fillId="0" borderId="0"/>
    <xf numFmtId="0" fontId="51" fillId="0" borderId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49" borderId="22">
      <alignment horizontal="center" vertical="center" wrapText="1"/>
    </xf>
    <xf numFmtId="0" fontId="27" fillId="0" borderId="0" applyNumberFormat="0" applyFill="0" applyBorder="0" applyAlignment="0" applyProtection="0"/>
    <xf numFmtId="0" fontId="28" fillId="0" borderId="23" applyNumberFormat="0" applyFill="0" applyAlignment="0" applyProtection="0"/>
    <xf numFmtId="0" fontId="29" fillId="0" borderId="17" applyNumberFormat="0" applyFill="0" applyAlignment="0" applyProtection="0"/>
    <xf numFmtId="0" fontId="19" fillId="0" borderId="24" applyNumberFormat="0" applyFill="0" applyAlignment="0" applyProtection="0"/>
    <xf numFmtId="0" fontId="30" fillId="0" borderId="25" applyNumberFormat="0" applyFill="0" applyAlignment="0" applyProtection="0"/>
    <xf numFmtId="0" fontId="30" fillId="0" borderId="26" applyNumberFormat="0" applyFill="0" applyAlignment="0" applyProtection="0"/>
    <xf numFmtId="3" fontId="54" fillId="50" borderId="0">
      <alignment horizontal="centerContinuous" vertical="center"/>
    </xf>
    <xf numFmtId="3" fontId="54" fillId="51" borderId="0">
      <alignment horizontal="centerContinuous" vertical="center"/>
    </xf>
    <xf numFmtId="172" fontId="12" fillId="0" borderId="0" applyFont="0" applyFill="0" applyBorder="0" applyAlignment="0" applyProtection="0"/>
    <xf numFmtId="184" fontId="12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55" fillId="0" borderId="0" applyFont="0" applyFill="0" applyBorder="0" applyAlignment="0" applyProtection="0"/>
    <xf numFmtId="0" fontId="55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12" fillId="0" borderId="0"/>
    <xf numFmtId="0" fontId="56" fillId="0" borderId="0"/>
    <xf numFmtId="167" fontId="12" fillId="0" borderId="0" applyFont="0" applyFill="0" applyBorder="0" applyAlignment="0" applyProtection="0"/>
    <xf numFmtId="0" fontId="12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0" fontId="1" fillId="6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19" borderId="0" applyNumberFormat="0" applyBorder="0" applyAlignment="0" applyProtection="0"/>
    <xf numFmtId="0" fontId="10" fillId="8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20" borderId="0" applyNumberFormat="0" applyBorder="0" applyAlignment="0" applyProtection="0"/>
    <xf numFmtId="0" fontId="8" fillId="3" borderId="4" applyNumberFormat="0" applyAlignment="0" applyProtection="0"/>
    <xf numFmtId="165" fontId="12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10" fillId="5" borderId="0" applyNumberFormat="0" applyBorder="0" applyAlignment="0" applyProtection="0"/>
    <xf numFmtId="0" fontId="10" fillId="9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21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/>
    <xf numFmtId="0" fontId="61" fillId="0" borderId="0" applyNumberFormat="0" applyFill="0" applyBorder="0" applyAlignment="0" applyProtection="0"/>
    <xf numFmtId="185" fontId="12" fillId="0" borderId="0" applyFont="0" applyFill="0" applyBorder="0" applyAlignment="0" applyProtection="0"/>
    <xf numFmtId="165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62" fillId="0" borderId="0"/>
    <xf numFmtId="0" fontId="12" fillId="0" borderId="0"/>
    <xf numFmtId="0" fontId="62" fillId="0" borderId="0"/>
    <xf numFmtId="0" fontId="12" fillId="0" borderId="0"/>
    <xf numFmtId="0" fontId="62" fillId="0" borderId="0"/>
    <xf numFmtId="0" fontId="12" fillId="0" borderId="0"/>
    <xf numFmtId="0" fontId="12" fillId="0" borderId="0"/>
    <xf numFmtId="0" fontId="12" fillId="0" borderId="0" applyFill="0"/>
    <xf numFmtId="0" fontId="62" fillId="0" borderId="0"/>
    <xf numFmtId="0" fontId="62" fillId="0" borderId="0"/>
    <xf numFmtId="0" fontId="12" fillId="0" borderId="0" applyFill="0"/>
    <xf numFmtId="0" fontId="12" fillId="0" borderId="0" applyFill="0"/>
    <xf numFmtId="0" fontId="62" fillId="0" borderId="0"/>
    <xf numFmtId="0" fontId="62" fillId="0" borderId="0"/>
    <xf numFmtId="0" fontId="12" fillId="0" borderId="0" applyFill="0"/>
    <xf numFmtId="0" fontId="12" fillId="0" borderId="0" applyFill="0"/>
    <xf numFmtId="0" fontId="12" fillId="0" borderId="0"/>
    <xf numFmtId="0" fontId="62" fillId="0" borderId="0"/>
    <xf numFmtId="0" fontId="12" fillId="0" borderId="0" applyFill="0"/>
    <xf numFmtId="0" fontId="12" fillId="0" borderId="0" applyFill="0"/>
    <xf numFmtId="0" fontId="12" fillId="0" borderId="0" applyFill="0"/>
    <xf numFmtId="0" fontId="12" fillId="0" borderId="0" applyFill="0"/>
    <xf numFmtId="0" fontId="63" fillId="0" borderId="0"/>
    <xf numFmtId="0" fontId="12" fillId="0" borderId="0" applyFill="0"/>
    <xf numFmtId="0" fontId="1" fillId="0" borderId="0"/>
    <xf numFmtId="0" fontId="12" fillId="0" borderId="0" applyFill="0"/>
    <xf numFmtId="0" fontId="1" fillId="0" borderId="0"/>
    <xf numFmtId="0" fontId="1" fillId="0" borderId="0"/>
    <xf numFmtId="0" fontId="12" fillId="0" borderId="0" applyFill="0"/>
    <xf numFmtId="0" fontId="1" fillId="0" borderId="0"/>
    <xf numFmtId="0" fontId="12" fillId="0" borderId="0" applyFill="0"/>
    <xf numFmtId="0" fontId="64" fillId="0" borderId="0"/>
    <xf numFmtId="0" fontId="12" fillId="0" borderId="0" applyFill="0"/>
    <xf numFmtId="0" fontId="12" fillId="0" borderId="0" applyFill="0"/>
    <xf numFmtId="0" fontId="1" fillId="0" borderId="0"/>
    <xf numFmtId="0" fontId="64" fillId="0" borderId="0"/>
    <xf numFmtId="0" fontId="1" fillId="0" borderId="0"/>
    <xf numFmtId="0" fontId="64" fillId="0" borderId="0"/>
    <xf numFmtId="0" fontId="64" fillId="0" borderId="0"/>
    <xf numFmtId="0" fontId="1" fillId="0" borderId="0"/>
    <xf numFmtId="0" fontId="64" fillId="0" borderId="0"/>
    <xf numFmtId="0" fontId="12" fillId="0" borderId="0" applyFill="0"/>
    <xf numFmtId="0" fontId="1" fillId="0" borderId="0"/>
    <xf numFmtId="0" fontId="1" fillId="0" borderId="0"/>
    <xf numFmtId="0" fontId="12" fillId="0" borderId="0" applyFill="0"/>
    <xf numFmtId="0" fontId="12" fillId="0" borderId="0" applyFill="0"/>
    <xf numFmtId="0" fontId="1" fillId="0" borderId="0"/>
    <xf numFmtId="0" fontId="1" fillId="0" borderId="0"/>
    <xf numFmtId="0" fontId="64" fillId="0" borderId="0"/>
    <xf numFmtId="0" fontId="12" fillId="0" borderId="0" applyFill="0"/>
    <xf numFmtId="0" fontId="1" fillId="0" borderId="0"/>
    <xf numFmtId="0" fontId="12" fillId="0" borderId="0" applyFill="0"/>
    <xf numFmtId="0" fontId="1" fillId="4" borderId="6" applyNumberFormat="0" applyFont="0" applyAlignment="0" applyProtection="0"/>
    <xf numFmtId="9" fontId="1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3" borderId="5" applyNumberFormat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9" fillId="0" borderId="7" applyNumberFormat="0" applyFill="0" applyAlignment="0" applyProtection="0"/>
    <xf numFmtId="0" fontId="12" fillId="0" borderId="0"/>
    <xf numFmtId="4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1" fillId="0" borderId="0"/>
    <xf numFmtId="0" fontId="12" fillId="0" borderId="0"/>
    <xf numFmtId="0" fontId="1" fillId="0" borderId="0"/>
    <xf numFmtId="0" fontId="1" fillId="0" borderId="0"/>
    <xf numFmtId="0" fontId="65" fillId="0" borderId="0"/>
    <xf numFmtId="0" fontId="65" fillId="0" borderId="0"/>
    <xf numFmtId="0" fontId="65" fillId="0" borderId="0"/>
    <xf numFmtId="0" fontId="1" fillId="0" borderId="0"/>
    <xf numFmtId="185" fontId="12" fillId="0" borderId="0" applyFont="0" applyFill="0" applyBorder="0" applyAlignment="0" applyProtection="0"/>
    <xf numFmtId="0" fontId="1" fillId="0" borderId="0"/>
    <xf numFmtId="186" fontId="12" fillId="0" borderId="0" applyFont="0" applyFill="0" applyBorder="0" applyAlignment="0" applyProtection="0"/>
    <xf numFmtId="0" fontId="12" fillId="0" borderId="0"/>
    <xf numFmtId="9" fontId="12" fillId="0" borderId="0" quotePrefix="1" applyFont="0" applyFill="0" applyBorder="0" applyAlignment="0">
      <protection locked="0"/>
    </xf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187" fontId="12" fillId="0" borderId="0" applyFont="0" applyFill="0" applyBorder="0" applyAlignment="0" applyProtection="0"/>
    <xf numFmtId="0" fontId="12" fillId="0" borderId="0"/>
    <xf numFmtId="165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165" fontId="12" fillId="0" borderId="0" applyFont="0" applyFill="0" applyBorder="0" applyAlignment="0" applyProtection="0"/>
    <xf numFmtId="0" fontId="16" fillId="34" borderId="12" applyNumberFormat="0" applyAlignment="0" applyProtection="0"/>
    <xf numFmtId="0" fontId="16" fillId="28" borderId="12" applyNumberFormat="0" applyAlignment="0" applyProtection="0"/>
    <xf numFmtId="0" fontId="35" fillId="45" borderId="12">
      <alignment horizontal="center" vertical="center" wrapText="1"/>
    </xf>
    <xf numFmtId="0" fontId="20" fillId="27" borderId="12" applyNumberFormat="0" applyAlignment="0" applyProtection="0"/>
    <xf numFmtId="0" fontId="20" fillId="27" borderId="12" applyNumberFormat="0" applyAlignment="0" applyProtection="0"/>
    <xf numFmtId="0" fontId="11" fillId="29" borderId="19" applyNumberFormat="0" applyFont="0" applyAlignment="0" applyProtection="0"/>
    <xf numFmtId="0" fontId="13" fillId="29" borderId="19" applyNumberFormat="0" applyFont="0" applyAlignment="0" applyProtection="0"/>
    <xf numFmtId="0" fontId="36" fillId="0" borderId="20">
      <alignment horizontal="left" vertical="center" wrapText="1"/>
    </xf>
    <xf numFmtId="0" fontId="24" fillId="34" borderId="21" applyNumberFormat="0" applyAlignment="0" applyProtection="0"/>
    <xf numFmtId="0" fontId="24" fillId="28" borderId="21" applyNumberFormat="0" applyAlignment="0" applyProtection="0"/>
    <xf numFmtId="0" fontId="53" fillId="49" borderId="22">
      <alignment horizontal="center" vertical="center" wrapText="1"/>
    </xf>
    <xf numFmtId="0" fontId="30" fillId="0" borderId="25" applyNumberFormat="0" applyFill="0" applyAlignment="0" applyProtection="0"/>
    <xf numFmtId="0" fontId="30" fillId="0" borderId="26" applyNumberFormat="0" applyFill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0"/>
    <xf numFmtId="41" fontId="38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6" fontId="76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0" fontId="76" fillId="29" borderId="19" applyNumberFormat="0" applyFont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76" fillId="29" borderId="19" applyNumberFormat="0" applyFont="0" applyAlignment="0" applyProtection="0"/>
    <xf numFmtId="44" fontId="1" fillId="0" borderId="0" applyFont="0" applyFill="0" applyBorder="0" applyAlignment="0" applyProtection="0"/>
  </cellStyleXfs>
  <cellXfs count="294">
    <xf numFmtId="0" fontId="0" fillId="0" borderId="0" xfId="0"/>
    <xf numFmtId="0" fontId="67" fillId="21" borderId="0" xfId="0" applyFont="1" applyFill="1" applyAlignment="1">
      <alignment vertical="center" wrapText="1"/>
    </xf>
    <xf numFmtId="10" fontId="67" fillId="21" borderId="0" xfId="614" applyNumberFormat="1" applyFont="1" applyFill="1" applyAlignment="1">
      <alignment horizontal="center" vertical="center"/>
    </xf>
    <xf numFmtId="10" fontId="67" fillId="21" borderId="0" xfId="614" applyNumberFormat="1" applyFont="1" applyFill="1" applyBorder="1" applyAlignment="1">
      <alignment horizontal="center" vertical="center"/>
    </xf>
    <xf numFmtId="0" fontId="69" fillId="21" borderId="9" xfId="0" applyFont="1" applyFill="1" applyBorder="1" applyAlignment="1">
      <alignment vertical="center"/>
    </xf>
    <xf numFmtId="0" fontId="70" fillId="21" borderId="0" xfId="0" applyFont="1" applyFill="1" applyAlignment="1">
      <alignment horizontal="left" vertical="center"/>
    </xf>
    <xf numFmtId="0" fontId="67" fillId="21" borderId="30" xfId="0" applyFont="1" applyFill="1" applyBorder="1" applyAlignment="1">
      <alignment vertical="center"/>
    </xf>
    <xf numFmtId="44" fontId="67" fillId="21" borderId="0" xfId="613" applyFont="1" applyFill="1" applyAlignment="1">
      <alignment vertical="center"/>
    </xf>
    <xf numFmtId="44" fontId="67" fillId="21" borderId="0" xfId="613" applyFont="1" applyFill="1" applyBorder="1" applyAlignment="1">
      <alignment vertical="center"/>
    </xf>
    <xf numFmtId="0" fontId="69" fillId="21" borderId="0" xfId="0" applyFont="1" applyFill="1" applyAlignment="1">
      <alignment vertical="center"/>
    </xf>
    <xf numFmtId="0" fontId="69" fillId="21" borderId="30" xfId="0" applyFont="1" applyFill="1" applyBorder="1" applyAlignment="1">
      <alignment vertical="center"/>
    </xf>
    <xf numFmtId="0" fontId="69" fillId="21" borderId="32" xfId="0" applyFont="1" applyFill="1" applyBorder="1" applyAlignment="1">
      <alignment vertical="center"/>
    </xf>
    <xf numFmtId="0" fontId="69" fillId="21" borderId="28" xfId="0" applyFont="1" applyFill="1" applyBorder="1" applyAlignment="1">
      <alignment vertical="center"/>
    </xf>
    <xf numFmtId="44" fontId="69" fillId="21" borderId="0" xfId="613" applyFont="1" applyFill="1" applyBorder="1" applyAlignment="1">
      <alignment vertical="center"/>
    </xf>
    <xf numFmtId="44" fontId="67" fillId="21" borderId="0" xfId="613" applyFont="1" applyFill="1" applyAlignment="1">
      <alignment horizontal="right" vertical="center"/>
    </xf>
    <xf numFmtId="44" fontId="67" fillId="21" borderId="0" xfId="613" applyFont="1" applyFill="1" applyBorder="1" applyAlignment="1">
      <alignment horizontal="right" vertical="center"/>
    </xf>
    <xf numFmtId="0" fontId="69" fillId="21" borderId="35" xfId="0" applyFont="1" applyFill="1" applyBorder="1" applyAlignment="1">
      <alignment vertical="center"/>
    </xf>
    <xf numFmtId="44" fontId="69" fillId="21" borderId="0" xfId="613" applyFont="1" applyFill="1" applyBorder="1" applyAlignment="1">
      <alignment horizontal="right" vertical="center"/>
    </xf>
    <xf numFmtId="10" fontId="69" fillId="21" borderId="0" xfId="614" applyNumberFormat="1" applyFont="1" applyFill="1" applyBorder="1" applyAlignment="1">
      <alignment horizontal="center" vertical="center"/>
    </xf>
    <xf numFmtId="0" fontId="69" fillId="21" borderId="28" xfId="0" applyFont="1" applyFill="1" applyBorder="1" applyAlignment="1">
      <alignment horizontal="center" vertical="center"/>
    </xf>
    <xf numFmtId="0" fontId="67" fillId="21" borderId="0" xfId="0" applyFont="1" applyFill="1" applyAlignment="1">
      <alignment horizontal="center" vertical="center" wrapText="1"/>
    </xf>
    <xf numFmtId="0" fontId="67" fillId="21" borderId="0" xfId="0" applyFont="1" applyFill="1" applyAlignment="1">
      <alignment horizontal="center" vertical="center"/>
    </xf>
    <xf numFmtId="0" fontId="69" fillId="21" borderId="35" xfId="0" applyFont="1" applyFill="1" applyBorder="1" applyAlignment="1">
      <alignment horizontal="center" vertical="center"/>
    </xf>
    <xf numFmtId="44" fontId="73" fillId="21" borderId="0" xfId="613" applyFont="1" applyFill="1" applyBorder="1" applyAlignment="1">
      <alignment vertical="center"/>
    </xf>
    <xf numFmtId="0" fontId="0" fillId="21" borderId="0" xfId="0" applyFill="1"/>
    <xf numFmtId="0" fontId="0" fillId="21" borderId="0" xfId="0" applyFill="1" applyBorder="1" applyAlignment="1">
      <alignment vertical="top"/>
    </xf>
    <xf numFmtId="0" fontId="0" fillId="21" borderId="0" xfId="0" applyFill="1" applyBorder="1" applyAlignment="1">
      <alignment vertical="center" wrapText="1"/>
    </xf>
    <xf numFmtId="0" fontId="0" fillId="21" borderId="0" xfId="0" applyFill="1" applyBorder="1" applyAlignment="1">
      <alignment horizontal="center" vertical="center" wrapText="1"/>
    </xf>
    <xf numFmtId="0" fontId="9" fillId="21" borderId="0" xfId="0" applyFont="1" applyFill="1" applyBorder="1" applyAlignment="1">
      <alignment vertical="center"/>
    </xf>
    <xf numFmtId="0" fontId="0" fillId="21" borderId="0" xfId="0" applyFill="1" applyBorder="1" applyAlignment="1">
      <alignment horizontal="left" vertical="center" wrapText="1"/>
    </xf>
    <xf numFmtId="0" fontId="1" fillId="21" borderId="0" xfId="0" applyFont="1" applyFill="1" applyBorder="1" applyAlignment="1">
      <alignment vertical="top"/>
    </xf>
    <xf numFmtId="0" fontId="9" fillId="21" borderId="0" xfId="0" applyFont="1" applyFill="1" applyBorder="1" applyAlignment="1">
      <alignment vertical="center"/>
    </xf>
    <xf numFmtId="0" fontId="67" fillId="21" borderId="0" xfId="0" applyFont="1" applyFill="1" applyAlignment="1">
      <alignment vertical="center"/>
    </xf>
    <xf numFmtId="0" fontId="67" fillId="21" borderId="32" xfId="0" applyFont="1" applyFill="1" applyBorder="1" applyAlignment="1">
      <alignment vertical="center"/>
    </xf>
    <xf numFmtId="0" fontId="69" fillId="21" borderId="8" xfId="0" applyFont="1" applyFill="1" applyBorder="1" applyAlignment="1">
      <alignment vertical="center"/>
    </xf>
    <xf numFmtId="0" fontId="69" fillId="21" borderId="8" xfId="0" applyFont="1" applyFill="1" applyBorder="1" applyAlignment="1">
      <alignment horizontal="center" vertical="center"/>
    </xf>
    <xf numFmtId="0" fontId="69" fillId="21" borderId="29" xfId="0" applyFont="1" applyFill="1" applyBorder="1" applyAlignment="1">
      <alignment horizontal="center" vertical="center"/>
    </xf>
    <xf numFmtId="0" fontId="69" fillId="21" borderId="29" xfId="0" applyFont="1" applyFill="1" applyBorder="1" applyAlignment="1">
      <alignment vertical="center"/>
    </xf>
    <xf numFmtId="0" fontId="68" fillId="21" borderId="0" xfId="0" applyFont="1" applyFill="1" applyAlignment="1">
      <alignment vertical="center"/>
    </xf>
    <xf numFmtId="0" fontId="68" fillId="21" borderId="33" xfId="0" applyFont="1" applyFill="1" applyBorder="1" applyAlignment="1">
      <alignment vertical="center"/>
    </xf>
    <xf numFmtId="0" fontId="69" fillId="21" borderId="8" xfId="0" applyFont="1" applyFill="1" applyBorder="1" applyAlignment="1">
      <alignment horizontal="left" vertical="center"/>
    </xf>
    <xf numFmtId="0" fontId="69" fillId="21" borderId="33" xfId="0" applyFont="1" applyFill="1" applyBorder="1" applyAlignment="1">
      <alignment vertical="center"/>
    </xf>
    <xf numFmtId="0" fontId="69" fillId="21" borderId="28" xfId="0" applyFont="1" applyFill="1" applyBorder="1" applyAlignment="1">
      <alignment horizontal="left" vertical="center"/>
    </xf>
    <xf numFmtId="0" fontId="69" fillId="21" borderId="9" xfId="0" applyFont="1" applyFill="1" applyBorder="1" applyAlignment="1">
      <alignment horizontal="left" vertical="center"/>
    </xf>
    <xf numFmtId="0" fontId="69" fillId="21" borderId="31" xfId="0" applyFont="1" applyFill="1" applyBorder="1" applyAlignment="1">
      <alignment vertical="center"/>
    </xf>
    <xf numFmtId="0" fontId="67" fillId="21" borderId="0" xfId="0" applyFont="1" applyFill="1" applyBorder="1" applyAlignment="1">
      <alignment vertical="center"/>
    </xf>
    <xf numFmtId="0" fontId="67" fillId="21" borderId="9" xfId="0" applyFont="1" applyFill="1" applyBorder="1" applyAlignment="1">
      <alignment vertical="center"/>
    </xf>
    <xf numFmtId="0" fontId="67" fillId="21" borderId="33" xfId="0" applyFont="1" applyFill="1" applyBorder="1" applyAlignment="1">
      <alignment vertical="center"/>
    </xf>
    <xf numFmtId="0" fontId="67" fillId="21" borderId="8" xfId="0" applyFont="1" applyFill="1" applyBorder="1" applyAlignment="1">
      <alignment vertical="center"/>
    </xf>
    <xf numFmtId="0" fontId="67" fillId="21" borderId="28" xfId="0" applyFont="1" applyFill="1" applyBorder="1" applyAlignment="1">
      <alignment vertical="center"/>
    </xf>
    <xf numFmtId="0" fontId="67" fillId="21" borderId="29" xfId="0" applyFont="1" applyFill="1" applyBorder="1" applyAlignment="1">
      <alignment vertical="center"/>
    </xf>
    <xf numFmtId="0" fontId="69" fillId="21" borderId="29" xfId="0" applyFont="1" applyFill="1" applyBorder="1" applyAlignment="1">
      <alignment horizontal="left" vertical="center"/>
    </xf>
    <xf numFmtId="0" fontId="69" fillId="21" borderId="38" xfId="0" applyFont="1" applyFill="1" applyBorder="1" applyAlignment="1">
      <alignment vertical="center"/>
    </xf>
    <xf numFmtId="0" fontId="69" fillId="21" borderId="38" xfId="0" applyFont="1" applyFill="1" applyBorder="1" applyAlignment="1">
      <alignment horizontal="left" vertical="center"/>
    </xf>
    <xf numFmtId="0" fontId="69" fillId="21" borderId="31" xfId="0" applyFont="1" applyFill="1" applyBorder="1" applyAlignment="1">
      <alignment horizontal="left" vertical="center"/>
    </xf>
    <xf numFmtId="0" fontId="66" fillId="21" borderId="0" xfId="0" applyFont="1" applyFill="1" applyBorder="1" applyAlignment="1">
      <alignment horizontal="center" vertical="center" wrapText="1"/>
    </xf>
    <xf numFmtId="0" fontId="67" fillId="21" borderId="0" xfId="0" applyFont="1" applyFill="1" applyBorder="1" applyAlignment="1">
      <alignment vertical="center" wrapText="1"/>
    </xf>
    <xf numFmtId="0" fontId="66" fillId="21" borderId="0" xfId="0" applyFont="1" applyFill="1" applyAlignment="1">
      <alignment vertical="center"/>
    </xf>
    <xf numFmtId="10" fontId="70" fillId="21" borderId="0" xfId="614" applyNumberFormat="1" applyFont="1" applyFill="1" applyAlignment="1">
      <alignment horizontal="center" vertical="center"/>
    </xf>
    <xf numFmtId="44" fontId="69" fillId="21" borderId="0" xfId="613" applyFont="1" applyFill="1" applyAlignment="1">
      <alignment horizontal="right" vertical="center"/>
    </xf>
    <xf numFmtId="0" fontId="72" fillId="21" borderId="0" xfId="0" applyFont="1" applyFill="1" applyBorder="1" applyAlignment="1">
      <alignment horizontal="center" vertical="center"/>
    </xf>
    <xf numFmtId="0" fontId="70" fillId="21" borderId="0" xfId="0" applyFont="1" applyFill="1" applyAlignment="1">
      <alignment horizontal="left" vertical="center" wrapText="1"/>
    </xf>
    <xf numFmtId="0" fontId="70" fillId="21" borderId="0" xfId="0" applyFont="1" applyFill="1" applyAlignment="1">
      <alignment horizontal="center" vertical="center"/>
    </xf>
    <xf numFmtId="44" fontId="78" fillId="21" borderId="0" xfId="613" applyFont="1" applyFill="1" applyBorder="1" applyAlignment="1">
      <alignment horizontal="right" vertical="center"/>
    </xf>
    <xf numFmtId="44" fontId="67" fillId="21" borderId="0" xfId="613" applyFont="1" applyFill="1" applyAlignment="1">
      <alignment vertical="center" wrapText="1"/>
    </xf>
    <xf numFmtId="0" fontId="71" fillId="21" borderId="0" xfId="0" applyFont="1" applyFill="1" applyBorder="1" applyAlignment="1">
      <alignment horizontal="center" vertical="center"/>
    </xf>
    <xf numFmtId="0" fontId="67" fillId="21" borderId="0" xfId="0" applyFont="1" applyFill="1"/>
    <xf numFmtId="0" fontId="67" fillId="0" borderId="0" xfId="0" applyFont="1"/>
    <xf numFmtId="188" fontId="67" fillId="21" borderId="0" xfId="614" applyNumberFormat="1" applyFont="1" applyFill="1"/>
    <xf numFmtId="10" fontId="67" fillId="21" borderId="0" xfId="0" applyNumberFormat="1" applyFont="1" applyFill="1"/>
    <xf numFmtId="8" fontId="67" fillId="21" borderId="0" xfId="0" applyNumberFormat="1" applyFont="1" applyFill="1"/>
    <xf numFmtId="0" fontId="66" fillId="21" borderId="34" xfId="0" applyFont="1" applyFill="1" applyBorder="1" applyAlignment="1">
      <alignment vertical="center"/>
    </xf>
    <xf numFmtId="0" fontId="66" fillId="21" borderId="0" xfId="0" applyFont="1" applyFill="1" applyBorder="1" applyAlignment="1">
      <alignment vertical="center"/>
    </xf>
    <xf numFmtId="0" fontId="66" fillId="21" borderId="0" xfId="0" applyFont="1" applyFill="1" applyBorder="1" applyAlignment="1">
      <alignment vertical="center" wrapText="1"/>
    </xf>
    <xf numFmtId="0" fontId="66" fillId="21" borderId="0" xfId="0" applyFont="1" applyFill="1" applyBorder="1" applyAlignment="1">
      <alignment vertical="center"/>
    </xf>
    <xf numFmtId="0" fontId="67" fillId="0" borderId="0" xfId="0" applyFont="1" applyAlignment="1">
      <alignment vertical="center"/>
    </xf>
    <xf numFmtId="44" fontId="67" fillId="0" borderId="0" xfId="613" applyFont="1" applyAlignment="1">
      <alignment vertical="center"/>
    </xf>
    <xf numFmtId="44" fontId="69" fillId="21" borderId="0" xfId="613" applyFont="1" applyFill="1" applyBorder="1" applyAlignment="1">
      <alignment horizontal="right" vertical="center" wrapText="1"/>
    </xf>
    <xf numFmtId="44" fontId="78" fillId="21" borderId="0" xfId="613" applyFont="1" applyFill="1" applyBorder="1" applyAlignment="1">
      <alignment horizontal="center" vertical="center" wrapText="1"/>
    </xf>
    <xf numFmtId="0" fontId="69" fillId="21" borderId="28" xfId="0" quotePrefix="1" applyFont="1" applyFill="1" applyBorder="1" applyAlignment="1">
      <alignment vertical="center"/>
    </xf>
    <xf numFmtId="0" fontId="66" fillId="21" borderId="35" xfId="0" applyFont="1" applyFill="1" applyBorder="1" applyAlignment="1">
      <alignment horizontal="center" vertical="center" wrapText="1"/>
    </xf>
    <xf numFmtId="0" fontId="68" fillId="21" borderId="35" xfId="0" applyFont="1" applyFill="1" applyBorder="1" applyAlignment="1">
      <alignment horizontal="center" vertical="center" wrapText="1"/>
    </xf>
    <xf numFmtId="0" fontId="72" fillId="21" borderId="37" xfId="0" applyFont="1" applyFill="1" applyBorder="1" applyAlignment="1">
      <alignment horizontal="center" vertical="center"/>
    </xf>
    <xf numFmtId="44" fontId="67" fillId="21" borderId="0" xfId="613" applyNumberFormat="1" applyFont="1" applyFill="1" applyBorder="1" applyAlignment="1">
      <alignment horizontal="right" vertical="center"/>
    </xf>
    <xf numFmtId="0" fontId="72" fillId="21" borderId="41" xfId="0" applyFont="1" applyFill="1" applyBorder="1" applyAlignment="1">
      <alignment horizontal="center" vertical="center"/>
    </xf>
    <xf numFmtId="0" fontId="68" fillId="21" borderId="8" xfId="0" applyFont="1" applyFill="1" applyBorder="1" applyAlignment="1">
      <alignment horizontal="left" vertical="center"/>
    </xf>
    <xf numFmtId="0" fontId="68" fillId="21" borderId="9" xfId="0" applyFont="1" applyFill="1" applyBorder="1" applyAlignment="1">
      <alignment horizontal="left" vertical="center"/>
    </xf>
    <xf numFmtId="0" fontId="68" fillId="21" borderId="28" xfId="0" applyFont="1" applyFill="1" applyBorder="1" applyAlignment="1">
      <alignment horizontal="left" vertical="center"/>
    </xf>
    <xf numFmtId="0" fontId="72" fillId="21" borderId="40" xfId="0" applyFont="1" applyFill="1" applyBorder="1" applyAlignment="1">
      <alignment horizontal="center" vertical="center"/>
    </xf>
    <xf numFmtId="0" fontId="70" fillId="21" borderId="0" xfId="0" applyFont="1" applyFill="1" applyBorder="1" applyAlignment="1">
      <alignment horizontal="left" vertical="center" wrapText="1"/>
    </xf>
    <xf numFmtId="0" fontId="70" fillId="21" borderId="0" xfId="0" applyFont="1" applyFill="1" applyBorder="1" applyAlignment="1">
      <alignment horizontal="center" vertical="center"/>
    </xf>
    <xf numFmtId="0" fontId="68" fillId="21" borderId="0" xfId="0" applyFont="1" applyFill="1" applyBorder="1" applyAlignment="1">
      <alignment vertical="center" wrapText="1"/>
    </xf>
    <xf numFmtId="0" fontId="69" fillId="21" borderId="0" xfId="0" applyFont="1" applyFill="1" applyBorder="1" applyAlignment="1">
      <alignment vertical="center" wrapText="1"/>
    </xf>
    <xf numFmtId="0" fontId="68" fillId="21" borderId="0" xfId="0" applyFont="1" applyFill="1" applyBorder="1" applyAlignment="1">
      <alignment horizontal="center" vertical="center"/>
    </xf>
    <xf numFmtId="44" fontId="67" fillId="52" borderId="34" xfId="613" applyNumberFormat="1" applyFont="1" applyFill="1" applyBorder="1" applyAlignment="1">
      <alignment horizontal="right" vertical="center"/>
    </xf>
    <xf numFmtId="10" fontId="69" fillId="21" borderId="0" xfId="614" applyNumberFormat="1" applyFont="1" applyFill="1" applyAlignment="1">
      <alignment horizontal="center" vertical="center"/>
    </xf>
    <xf numFmtId="0" fontId="68" fillId="21" borderId="39" xfId="0" applyFont="1" applyFill="1" applyBorder="1" applyAlignment="1">
      <alignment vertical="center"/>
    </xf>
    <xf numFmtId="0" fontId="0" fillId="21" borderId="0" xfId="0" applyFont="1" applyFill="1" applyBorder="1" applyAlignment="1"/>
    <xf numFmtId="0" fontId="67" fillId="21" borderId="0" xfId="0" applyFont="1" applyFill="1" applyBorder="1" applyAlignment="1"/>
    <xf numFmtId="0" fontId="67" fillId="21" borderId="47" xfId="0" applyFont="1" applyFill="1" applyBorder="1" applyAlignment="1">
      <alignment wrapText="1"/>
    </xf>
    <xf numFmtId="0" fontId="70" fillId="21" borderId="47" xfId="0" applyFont="1" applyFill="1" applyBorder="1" applyAlignment="1">
      <alignment horizontal="center"/>
    </xf>
    <xf numFmtId="10" fontId="67" fillId="21" borderId="47" xfId="614" applyNumberFormat="1" applyFont="1" applyFill="1" applyBorder="1" applyAlignment="1">
      <alignment horizontal="center"/>
    </xf>
    <xf numFmtId="10" fontId="69" fillId="21" borderId="47" xfId="614" applyNumberFormat="1" applyFont="1" applyFill="1" applyBorder="1" applyAlignment="1">
      <alignment horizontal="center"/>
    </xf>
    <xf numFmtId="44" fontId="67" fillId="21" borderId="0" xfId="613" applyFont="1" applyFill="1" applyBorder="1" applyAlignment="1"/>
    <xf numFmtId="0" fontId="66" fillId="21" borderId="35" xfId="0" applyFont="1" applyFill="1" applyBorder="1" applyAlignment="1">
      <alignment vertical="center"/>
    </xf>
    <xf numFmtId="0" fontId="67" fillId="21" borderId="35" xfId="0" applyFont="1" applyFill="1" applyBorder="1" applyAlignment="1">
      <alignment vertical="center" wrapText="1"/>
    </xf>
    <xf numFmtId="0" fontId="66" fillId="21" borderId="0" xfId="0" applyFont="1" applyFill="1" applyAlignment="1">
      <alignment horizontal="center" vertical="center"/>
    </xf>
    <xf numFmtId="0" fontId="70" fillId="21" borderId="0" xfId="0" applyFont="1" applyFill="1" applyBorder="1" applyAlignment="1">
      <alignment horizontal="left" wrapText="1"/>
    </xf>
    <xf numFmtId="0" fontId="67" fillId="21" borderId="0" xfId="0" applyFont="1" applyFill="1" applyBorder="1" applyAlignment="1">
      <alignment wrapText="1"/>
    </xf>
    <xf numFmtId="0" fontId="70" fillId="21" borderId="0" xfId="0" applyFont="1" applyFill="1" applyBorder="1" applyAlignment="1">
      <alignment horizontal="center"/>
    </xf>
    <xf numFmtId="10" fontId="67" fillId="21" borderId="0" xfId="614" applyNumberFormat="1" applyFont="1" applyFill="1" applyBorder="1" applyAlignment="1">
      <alignment horizontal="center"/>
    </xf>
    <xf numFmtId="0" fontId="68" fillId="21" borderId="35" xfId="0" applyFont="1" applyFill="1" applyBorder="1" applyAlignment="1">
      <alignment vertical="center"/>
    </xf>
    <xf numFmtId="0" fontId="71" fillId="21" borderId="42" xfId="0" applyFont="1" applyFill="1" applyBorder="1" applyAlignment="1">
      <alignment horizontal="center" vertical="center" wrapText="1"/>
    </xf>
    <xf numFmtId="0" fontId="72" fillId="21" borderId="0" xfId="0" applyFont="1" applyFill="1" applyAlignment="1">
      <alignment horizontal="center" vertical="center"/>
    </xf>
    <xf numFmtId="0" fontId="70" fillId="21" borderId="0" xfId="0" applyFont="1" applyFill="1" applyAlignment="1">
      <alignment horizontal="center" vertical="center" wrapText="1"/>
    </xf>
    <xf numFmtId="0" fontId="68" fillId="21" borderId="0" xfId="0" applyFont="1" applyFill="1" applyBorder="1" applyAlignment="1">
      <alignment horizontal="center" vertical="center" wrapText="1"/>
    </xf>
    <xf numFmtId="0" fontId="67" fillId="0" borderId="0" xfId="0" applyFont="1" applyAlignment="1">
      <alignment horizontal="center" vertical="center"/>
    </xf>
    <xf numFmtId="44" fontId="69" fillId="52" borderId="45" xfId="613" applyFont="1" applyFill="1" applyBorder="1" applyAlignment="1">
      <alignment horizontal="right" vertical="center" wrapText="1"/>
    </xf>
    <xf numFmtId="0" fontId="70" fillId="21" borderId="27" xfId="0" applyFont="1" applyFill="1" applyBorder="1" applyAlignment="1">
      <alignment horizontal="center" vertical="center"/>
    </xf>
    <xf numFmtId="0" fontId="66" fillId="21" borderId="29" xfId="0" applyFont="1" applyFill="1" applyBorder="1" applyAlignment="1">
      <alignment vertical="center"/>
    </xf>
    <xf numFmtId="0" fontId="67" fillId="21" borderId="29" xfId="0" applyFont="1" applyFill="1" applyBorder="1" applyAlignment="1">
      <alignment vertical="center" wrapText="1"/>
    </xf>
    <xf numFmtId="44" fontId="69" fillId="52" borderId="50" xfId="613" applyFont="1" applyFill="1" applyBorder="1" applyAlignment="1">
      <alignment horizontal="right" vertical="center" wrapText="1"/>
    </xf>
    <xf numFmtId="0" fontId="66" fillId="21" borderId="8" xfId="0" applyFont="1" applyFill="1" applyBorder="1" applyAlignment="1">
      <alignment vertical="center"/>
    </xf>
    <xf numFmtId="0" fontId="67" fillId="21" borderId="8" xfId="0" applyFont="1" applyFill="1" applyBorder="1" applyAlignment="1">
      <alignment horizontal="center" vertical="center" wrapText="1"/>
    </xf>
    <xf numFmtId="0" fontId="66" fillId="21" borderId="48" xfId="0" applyFont="1" applyFill="1" applyBorder="1" applyAlignment="1">
      <alignment horizontal="center" vertical="center" wrapText="1"/>
    </xf>
    <xf numFmtId="0" fontId="68" fillId="21" borderId="48" xfId="0" applyFont="1" applyFill="1" applyBorder="1" applyAlignment="1">
      <alignment horizontal="center" vertical="center" wrapText="1"/>
    </xf>
    <xf numFmtId="44" fontId="69" fillId="52" borderId="52" xfId="613" applyFont="1" applyFill="1" applyBorder="1" applyAlignment="1">
      <alignment horizontal="right" vertical="center" wrapText="1"/>
    </xf>
    <xf numFmtId="0" fontId="68" fillId="21" borderId="31" xfId="0" applyFont="1" applyFill="1" applyBorder="1" applyAlignment="1">
      <alignment vertical="center"/>
    </xf>
    <xf numFmtId="0" fontId="67" fillId="21" borderId="9" xfId="0" applyFont="1" applyFill="1" applyBorder="1" applyAlignment="1">
      <alignment vertical="center" wrapText="1"/>
    </xf>
    <xf numFmtId="0" fontId="67" fillId="53" borderId="35" xfId="0" quotePrefix="1" applyFont="1" applyFill="1" applyBorder="1" applyAlignment="1">
      <alignment horizontal="center" vertical="center" wrapText="1"/>
    </xf>
    <xf numFmtId="44" fontId="67" fillId="53" borderId="45" xfId="613" quotePrefix="1" applyNumberFormat="1" applyFont="1" applyFill="1" applyBorder="1" applyAlignment="1">
      <alignment horizontal="right" vertical="center"/>
    </xf>
    <xf numFmtId="0" fontId="67" fillId="21" borderId="28" xfId="0" applyFont="1" applyFill="1" applyBorder="1" applyAlignment="1">
      <alignment vertical="center" wrapText="1"/>
    </xf>
    <xf numFmtId="44" fontId="69" fillId="52" borderId="54" xfId="613" applyFont="1" applyFill="1" applyBorder="1" applyAlignment="1">
      <alignment horizontal="right" vertical="center" wrapText="1"/>
    </xf>
    <xf numFmtId="0" fontId="66" fillId="21" borderId="9" xfId="0" applyFont="1" applyFill="1" applyBorder="1" applyAlignment="1">
      <alignment vertical="center"/>
    </xf>
    <xf numFmtId="0" fontId="67" fillId="21" borderId="9" xfId="0" applyFont="1" applyFill="1" applyBorder="1" applyAlignment="1">
      <alignment horizontal="center" vertical="center" wrapText="1"/>
    </xf>
    <xf numFmtId="0" fontId="67" fillId="21" borderId="28" xfId="0" applyFont="1" applyFill="1" applyBorder="1" applyAlignment="1">
      <alignment horizontal="center" vertical="center" wrapText="1"/>
    </xf>
    <xf numFmtId="0" fontId="70" fillId="21" borderId="0" xfId="0" applyFont="1" applyFill="1" applyBorder="1" applyAlignment="1">
      <alignment vertical="center"/>
    </xf>
    <xf numFmtId="0" fontId="70" fillId="21" borderId="0" xfId="0" applyFont="1" applyFill="1" applyAlignment="1">
      <alignment vertical="center" wrapText="1"/>
    </xf>
    <xf numFmtId="44" fontId="70" fillId="21" borderId="0" xfId="613" applyFont="1" applyFill="1" applyAlignment="1">
      <alignment horizontal="right" vertical="center"/>
    </xf>
    <xf numFmtId="44" fontId="70" fillId="21" borderId="0" xfId="613" applyFont="1" applyFill="1" applyBorder="1" applyAlignment="1">
      <alignment horizontal="right" vertical="center"/>
    </xf>
    <xf numFmtId="44" fontId="70" fillId="21" borderId="0" xfId="613" applyFont="1" applyFill="1" applyBorder="1" applyAlignment="1">
      <alignment vertical="center"/>
    </xf>
    <xf numFmtId="0" fontId="70" fillId="21" borderId="39" xfId="0" applyFont="1" applyFill="1" applyBorder="1" applyAlignment="1">
      <alignment vertical="center" wrapText="1"/>
    </xf>
    <xf numFmtId="0" fontId="70" fillId="21" borderId="39" xfId="0" applyFont="1" applyFill="1" applyBorder="1" applyAlignment="1">
      <alignment horizontal="left" vertical="center" wrapText="1"/>
    </xf>
    <xf numFmtId="0" fontId="69" fillId="21" borderId="0" xfId="0" applyFont="1" applyFill="1" applyBorder="1" applyAlignment="1">
      <alignment horizontal="left" vertical="center"/>
    </xf>
    <xf numFmtId="0" fontId="70" fillId="21" borderId="0" xfId="0" applyFont="1" applyFill="1" applyAlignment="1">
      <alignment vertical="center"/>
    </xf>
    <xf numFmtId="10" fontId="67" fillId="21" borderId="0" xfId="614" applyNumberFormat="1" applyFont="1" applyFill="1" applyAlignment="1">
      <alignment vertical="center"/>
    </xf>
    <xf numFmtId="10" fontId="69" fillId="21" borderId="0" xfId="614" applyNumberFormat="1" applyFont="1" applyFill="1" applyAlignment="1">
      <alignment vertical="center"/>
    </xf>
    <xf numFmtId="0" fontId="69" fillId="0" borderId="28" xfId="0" applyFont="1" applyBorder="1" applyAlignment="1">
      <alignment horizontal="center" vertical="center"/>
    </xf>
    <xf numFmtId="0" fontId="69" fillId="0" borderId="28" xfId="0" applyFont="1" applyBorder="1" applyAlignment="1">
      <alignment vertical="center"/>
    </xf>
    <xf numFmtId="0" fontId="0" fillId="21" borderId="0" xfId="0" applyFont="1" applyFill="1" applyBorder="1" applyAlignment="1">
      <alignment vertical="center"/>
    </xf>
    <xf numFmtId="0" fontId="67" fillId="21" borderId="0" xfId="0" applyFont="1" applyFill="1" applyBorder="1" applyAlignment="1">
      <alignment vertical="top"/>
    </xf>
    <xf numFmtId="0" fontId="69" fillId="21" borderId="8" xfId="0" applyNumberFormat="1" applyFont="1" applyFill="1" applyBorder="1" applyAlignment="1">
      <alignment horizontal="center" vertical="center" wrapText="1"/>
    </xf>
    <xf numFmtId="0" fontId="69" fillId="21" borderId="8" xfId="0" applyFont="1" applyFill="1" applyBorder="1" applyAlignment="1">
      <alignment horizontal="center" vertical="center" wrapText="1"/>
    </xf>
    <xf numFmtId="10" fontId="69" fillId="21" borderId="8" xfId="0" applyNumberFormat="1" applyFont="1" applyFill="1" applyBorder="1" applyAlignment="1">
      <alignment horizontal="center" vertical="center" wrapText="1"/>
    </xf>
    <xf numFmtId="0" fontId="67" fillId="21" borderId="39" xfId="0" applyFont="1" applyFill="1" applyBorder="1" applyAlignment="1">
      <alignment vertical="top"/>
    </xf>
    <xf numFmtId="0" fontId="68" fillId="21" borderId="0" xfId="1" applyFont="1" applyFill="1" applyBorder="1" applyAlignment="1" applyProtection="1">
      <alignment horizontal="center" vertical="center" wrapText="1"/>
    </xf>
    <xf numFmtId="0" fontId="69" fillId="21" borderId="29" xfId="0" applyFont="1" applyFill="1" applyBorder="1" applyAlignment="1">
      <alignment horizontal="center" vertical="center" wrapText="1"/>
    </xf>
    <xf numFmtId="10" fontId="77" fillId="21" borderId="8" xfId="0" quotePrefix="1" applyNumberFormat="1" applyFont="1" applyFill="1" applyBorder="1" applyAlignment="1">
      <alignment horizontal="center" vertical="center" wrapText="1"/>
    </xf>
    <xf numFmtId="0" fontId="67" fillId="21" borderId="8" xfId="0" applyNumberFormat="1" applyFont="1" applyFill="1" applyBorder="1" applyAlignment="1">
      <alignment horizontal="center" vertical="center" wrapText="1"/>
    </xf>
    <xf numFmtId="0" fontId="67" fillId="21" borderId="29" xfId="0" applyFont="1" applyFill="1" applyBorder="1" applyAlignment="1">
      <alignment horizontal="center" vertical="center" wrapText="1"/>
    </xf>
    <xf numFmtId="0" fontId="68" fillId="21" borderId="0" xfId="1" applyFont="1" applyFill="1" applyBorder="1" applyAlignment="1" applyProtection="1">
      <alignment horizontal="center" vertical="center"/>
    </xf>
    <xf numFmtId="0" fontId="66" fillId="21" borderId="28" xfId="0" applyFont="1" applyFill="1" applyBorder="1" applyAlignment="1">
      <alignment vertical="center"/>
    </xf>
    <xf numFmtId="0" fontId="69" fillId="21" borderId="28" xfId="0" applyNumberFormat="1" applyFont="1" applyFill="1" applyBorder="1" applyAlignment="1">
      <alignment horizontal="center" vertical="center" wrapText="1"/>
    </xf>
    <xf numFmtId="10" fontId="77" fillId="21" borderId="28" xfId="0" quotePrefix="1" applyNumberFormat="1" applyFont="1" applyFill="1" applyBorder="1" applyAlignment="1">
      <alignment horizontal="center" vertical="center" wrapText="1"/>
    </xf>
    <xf numFmtId="44" fontId="68" fillId="21" borderId="35" xfId="613" applyFont="1" applyFill="1" applyBorder="1" applyAlignment="1">
      <alignment horizontal="center" vertical="center" wrapText="1"/>
    </xf>
    <xf numFmtId="10" fontId="68" fillId="21" borderId="48" xfId="614" applyNumberFormat="1" applyFont="1" applyFill="1" applyBorder="1" applyAlignment="1">
      <alignment horizontal="center" vertical="center" wrapText="1"/>
    </xf>
    <xf numFmtId="44" fontId="68" fillId="21" borderId="49" xfId="613" applyFont="1" applyFill="1" applyBorder="1" applyAlignment="1">
      <alignment horizontal="center" vertical="center" wrapText="1"/>
    </xf>
    <xf numFmtId="0" fontId="68" fillId="21" borderId="29" xfId="0" applyFont="1" applyFill="1" applyBorder="1" applyAlignment="1">
      <alignment horizontal="left" vertical="center"/>
    </xf>
    <xf numFmtId="10" fontId="78" fillId="52" borderId="29" xfId="614" applyNumberFormat="1" applyFont="1" applyFill="1" applyBorder="1" applyAlignment="1">
      <alignment horizontal="center" vertical="center"/>
    </xf>
    <xf numFmtId="44" fontId="69" fillId="52" borderId="50" xfId="613" applyFont="1" applyFill="1" applyBorder="1" applyAlignment="1">
      <alignment horizontal="right" vertical="center"/>
    </xf>
    <xf numFmtId="10" fontId="78" fillId="52" borderId="8" xfId="614" applyNumberFormat="1" applyFont="1" applyFill="1" applyBorder="1" applyAlignment="1">
      <alignment horizontal="center" vertical="center"/>
    </xf>
    <xf numFmtId="44" fontId="69" fillId="52" borderId="51" xfId="613" applyFont="1" applyFill="1" applyBorder="1" applyAlignment="1">
      <alignment horizontal="right" vertical="center"/>
    </xf>
    <xf numFmtId="44" fontId="67" fillId="53" borderId="52" xfId="613" quotePrefix="1" applyNumberFormat="1" applyFont="1" applyFill="1" applyBorder="1" applyAlignment="1">
      <alignment horizontal="right" vertical="center"/>
    </xf>
    <xf numFmtId="0" fontId="68" fillId="0" borderId="28" xfId="0" applyFont="1" applyBorder="1" applyAlignment="1">
      <alignment horizontal="left" vertical="center"/>
    </xf>
    <xf numFmtId="0" fontId="69" fillId="0" borderId="28" xfId="0" applyFont="1" applyBorder="1" applyAlignment="1">
      <alignment horizontal="left" vertical="center"/>
    </xf>
    <xf numFmtId="10" fontId="78" fillId="52" borderId="28" xfId="614" applyNumberFormat="1" applyFont="1" applyFill="1" applyBorder="1" applyAlignment="1">
      <alignment horizontal="center" vertical="center"/>
    </xf>
    <xf numFmtId="44" fontId="69" fillId="52" borderId="54" xfId="613" applyFont="1" applyFill="1" applyBorder="1" applyAlignment="1">
      <alignment horizontal="right" vertical="center"/>
    </xf>
    <xf numFmtId="0" fontId="68" fillId="21" borderId="35" xfId="0" applyFont="1" applyFill="1" applyBorder="1" applyAlignment="1">
      <alignment horizontal="left" vertical="center"/>
    </xf>
    <xf numFmtId="0" fontId="69" fillId="21" borderId="35" xfId="0" applyFont="1" applyFill="1" applyBorder="1" applyAlignment="1">
      <alignment horizontal="left" vertical="center"/>
    </xf>
    <xf numFmtId="10" fontId="78" fillId="52" borderId="35" xfId="614" applyNumberFormat="1" applyFont="1" applyFill="1" applyBorder="1" applyAlignment="1">
      <alignment horizontal="center" vertical="center"/>
    </xf>
    <xf numFmtId="44" fontId="67" fillId="53" borderId="50" xfId="613" quotePrefix="1" applyNumberFormat="1" applyFont="1" applyFill="1" applyBorder="1" applyAlignment="1">
      <alignment horizontal="right" vertical="center"/>
    </xf>
    <xf numFmtId="44" fontId="67" fillId="53" borderId="54" xfId="613" quotePrefix="1" applyNumberFormat="1" applyFont="1" applyFill="1" applyBorder="1" applyAlignment="1">
      <alignment horizontal="right" vertical="center"/>
    </xf>
    <xf numFmtId="10" fontId="68" fillId="21" borderId="35" xfId="614" applyNumberFormat="1" applyFont="1" applyFill="1" applyBorder="1" applyAlignment="1">
      <alignment horizontal="center" vertical="center" wrapText="1"/>
    </xf>
    <xf numFmtId="44" fontId="68" fillId="21" borderId="45" xfId="613" applyFont="1" applyFill="1" applyBorder="1" applyAlignment="1">
      <alignment horizontal="center" vertical="center" wrapText="1"/>
    </xf>
    <xf numFmtId="0" fontId="66" fillId="21" borderId="9" xfId="0" applyFont="1" applyFill="1" applyBorder="1" applyAlignment="1">
      <alignment horizontal="left" vertical="center"/>
    </xf>
    <xf numFmtId="10" fontId="78" fillId="52" borderId="9" xfId="614" applyNumberFormat="1" applyFont="1" applyFill="1" applyBorder="1" applyAlignment="1">
      <alignment horizontal="center" vertical="center"/>
    </xf>
    <xf numFmtId="44" fontId="67" fillId="52" borderId="53" xfId="613" applyNumberFormat="1" applyFont="1" applyFill="1" applyBorder="1" applyAlignment="1">
      <alignment horizontal="right" vertical="center"/>
    </xf>
    <xf numFmtId="0" fontId="66" fillId="21" borderId="8" xfId="0" applyFont="1" applyFill="1" applyBorder="1" applyAlignment="1">
      <alignment horizontal="left" vertical="center"/>
    </xf>
    <xf numFmtId="0" fontId="66" fillId="21" borderId="28" xfId="0" applyFont="1" applyFill="1" applyBorder="1" applyAlignment="1">
      <alignment horizontal="left" vertical="center"/>
    </xf>
    <xf numFmtId="44" fontId="67" fillId="52" borderId="54" xfId="613" applyNumberFormat="1" applyFont="1" applyFill="1" applyBorder="1" applyAlignment="1">
      <alignment horizontal="right" vertical="center"/>
    </xf>
    <xf numFmtId="44" fontId="67" fillId="52" borderId="50" xfId="613" applyNumberFormat="1" applyFont="1" applyFill="1" applyBorder="1" applyAlignment="1">
      <alignment horizontal="right" vertical="center"/>
    </xf>
    <xf numFmtId="0" fontId="66" fillId="21" borderId="29" xfId="0" applyFont="1" applyFill="1" applyBorder="1" applyAlignment="1">
      <alignment horizontal="left" vertical="center"/>
    </xf>
    <xf numFmtId="44" fontId="67" fillId="52" borderId="51" xfId="613" applyNumberFormat="1" applyFont="1" applyFill="1" applyBorder="1" applyAlignment="1">
      <alignment horizontal="right" vertical="center"/>
    </xf>
    <xf numFmtId="0" fontId="69" fillId="21" borderId="43" xfId="0" applyFont="1" applyFill="1" applyBorder="1" applyAlignment="1">
      <alignment horizontal="left" vertical="center"/>
    </xf>
    <xf numFmtId="10" fontId="78" fillId="52" borderId="43" xfId="614" applyNumberFormat="1" applyFont="1" applyFill="1" applyBorder="1" applyAlignment="1">
      <alignment horizontal="center" vertical="center"/>
    </xf>
    <xf numFmtId="44" fontId="67" fillId="52" borderId="55" xfId="613" applyNumberFormat="1" applyFont="1" applyFill="1" applyBorder="1" applyAlignment="1">
      <alignment horizontal="right" vertical="center"/>
    </xf>
    <xf numFmtId="0" fontId="66" fillId="21" borderId="35" xfId="0" applyFont="1" applyFill="1" applyBorder="1" applyAlignment="1">
      <alignment horizontal="left" vertical="center"/>
    </xf>
    <xf numFmtId="44" fontId="67" fillId="52" borderId="45" xfId="613" applyNumberFormat="1" applyFont="1" applyFill="1" applyBorder="1" applyAlignment="1">
      <alignment horizontal="right" vertical="center"/>
    </xf>
    <xf numFmtId="44" fontId="67" fillId="53" borderId="51" xfId="613" quotePrefix="1" applyNumberFormat="1" applyFont="1" applyFill="1" applyBorder="1" applyAlignment="1">
      <alignment horizontal="right" vertical="center"/>
    </xf>
    <xf numFmtId="0" fontId="66" fillId="21" borderId="43" xfId="0" applyFont="1" applyFill="1" applyBorder="1" applyAlignment="1">
      <alignment horizontal="left" vertical="center"/>
    </xf>
    <xf numFmtId="7" fontId="67" fillId="52" borderId="51" xfId="613" applyNumberFormat="1" applyFont="1" applyFill="1" applyBorder="1" applyAlignment="1">
      <alignment horizontal="right" vertical="center"/>
    </xf>
    <xf numFmtId="0" fontId="69" fillId="21" borderId="29" xfId="0" applyNumberFormat="1" applyFont="1" applyFill="1" applyBorder="1" applyAlignment="1">
      <alignment horizontal="center" vertical="center" wrapText="1"/>
    </xf>
    <xf numFmtId="0" fontId="79" fillId="21" borderId="40" xfId="0" applyFont="1" applyFill="1" applyBorder="1" applyAlignment="1">
      <alignment horizontal="center" vertical="center"/>
    </xf>
    <xf numFmtId="0" fontId="79" fillId="21" borderId="37" xfId="0" applyFont="1" applyFill="1" applyBorder="1" applyAlignment="1">
      <alignment horizontal="center" vertical="center"/>
    </xf>
    <xf numFmtId="0" fontId="67" fillId="21" borderId="35" xfId="0" applyFont="1" applyFill="1" applyBorder="1" applyAlignment="1">
      <alignment horizontal="center" vertical="center" wrapText="1"/>
    </xf>
    <xf numFmtId="0" fontId="68" fillId="21" borderId="35" xfId="0" quotePrefix="1" applyFont="1" applyFill="1" applyBorder="1" applyAlignment="1">
      <alignment vertical="center"/>
    </xf>
    <xf numFmtId="0" fontId="68" fillId="21" borderId="29" xfId="0" applyFont="1" applyFill="1" applyBorder="1" applyAlignment="1">
      <alignment vertical="center"/>
    </xf>
    <xf numFmtId="0" fontId="68" fillId="21" borderId="28" xfId="0" applyFont="1" applyFill="1" applyBorder="1" applyAlignment="1">
      <alignment vertical="center"/>
    </xf>
    <xf numFmtId="10" fontId="78" fillId="52" borderId="31" xfId="614" applyNumberFormat="1" applyFont="1" applyFill="1" applyBorder="1" applyAlignment="1">
      <alignment horizontal="center" vertical="center"/>
    </xf>
    <xf numFmtId="0" fontId="67" fillId="21" borderId="31" xfId="0" applyFont="1" applyFill="1" applyBorder="1" applyAlignment="1">
      <alignment horizontal="center" vertical="center" wrapText="1"/>
    </xf>
    <xf numFmtId="0" fontId="68" fillId="21" borderId="29" xfId="0" applyFont="1" applyFill="1" applyBorder="1" applyAlignment="1">
      <alignment vertical="center" wrapText="1"/>
    </xf>
    <xf numFmtId="0" fontId="68" fillId="21" borderId="28" xfId="0" applyFont="1" applyFill="1" applyBorder="1" applyAlignment="1">
      <alignment vertical="center" wrapText="1"/>
    </xf>
    <xf numFmtId="44" fontId="67" fillId="53" borderId="53" xfId="613" quotePrefix="1" applyNumberFormat="1" applyFont="1" applyFill="1" applyBorder="1" applyAlignment="1">
      <alignment horizontal="right" vertical="center"/>
    </xf>
    <xf numFmtId="0" fontId="66" fillId="21" borderId="28" xfId="0" applyFont="1" applyFill="1" applyBorder="1" applyAlignment="1">
      <alignment horizontal="left" vertical="center" wrapText="1"/>
    </xf>
    <xf numFmtId="0" fontId="69" fillId="52" borderId="9" xfId="0" applyFont="1" applyFill="1" applyBorder="1" applyAlignment="1">
      <alignment horizontal="left" vertical="center"/>
    </xf>
    <xf numFmtId="0" fontId="69" fillId="52" borderId="8" xfId="0" applyFont="1" applyFill="1" applyBorder="1" applyAlignment="1">
      <alignment horizontal="left" vertical="center"/>
    </xf>
    <xf numFmtId="0" fontId="69" fillId="52" borderId="28" xfId="0" applyFont="1" applyFill="1" applyBorder="1" applyAlignment="1">
      <alignment horizontal="left" vertical="center"/>
    </xf>
    <xf numFmtId="0" fontId="69" fillId="52" borderId="35" xfId="0" applyFont="1" applyFill="1" applyBorder="1" applyAlignment="1">
      <alignment horizontal="left" vertical="center"/>
    </xf>
    <xf numFmtId="0" fontId="0" fillId="21" borderId="39" xfId="0" applyFont="1" applyFill="1" applyBorder="1" applyAlignment="1"/>
    <xf numFmtId="0" fontId="67" fillId="21" borderId="39" xfId="0" applyFont="1" applyFill="1" applyBorder="1" applyAlignment="1"/>
    <xf numFmtId="0" fontId="67" fillId="21" borderId="39" xfId="0" applyFont="1" applyFill="1" applyBorder="1" applyAlignment="1">
      <alignment wrapText="1"/>
    </xf>
    <xf numFmtId="0" fontId="70" fillId="21" borderId="39" xfId="0" applyFont="1" applyFill="1" applyBorder="1" applyAlignment="1">
      <alignment horizontal="center"/>
    </xf>
    <xf numFmtId="10" fontId="67" fillId="21" borderId="39" xfId="614" applyNumberFormat="1" applyFont="1" applyFill="1" applyBorder="1" applyAlignment="1">
      <alignment horizontal="center"/>
    </xf>
    <xf numFmtId="10" fontId="69" fillId="21" borderId="39" xfId="614" applyNumberFormat="1" applyFont="1" applyFill="1" applyBorder="1" applyAlignment="1">
      <alignment horizontal="center"/>
    </xf>
    <xf numFmtId="0" fontId="83" fillId="54" borderId="0" xfId="0" applyFont="1" applyFill="1" applyBorder="1" applyAlignment="1">
      <alignment horizontal="left" vertical="center"/>
    </xf>
    <xf numFmtId="0" fontId="0" fillId="21" borderId="0" xfId="0" applyFont="1" applyFill="1" applyAlignment="1">
      <alignment vertical="center"/>
    </xf>
    <xf numFmtId="0" fontId="82" fillId="21" borderId="0" xfId="0" applyFont="1" applyFill="1" applyBorder="1" applyAlignment="1">
      <alignment horizontal="left" vertical="center" wrapText="1"/>
    </xf>
    <xf numFmtId="0" fontId="82" fillId="21" borderId="0" xfId="0" applyFont="1" applyFill="1" applyBorder="1" applyAlignment="1">
      <alignment horizontal="center" vertical="center" wrapText="1"/>
    </xf>
    <xf numFmtId="0" fontId="74" fillId="21" borderId="0" xfId="0" applyFont="1" applyFill="1" applyBorder="1" applyAlignment="1">
      <alignment horizontal="left" vertical="center" wrapText="1"/>
    </xf>
    <xf numFmtId="44" fontId="74" fillId="21" borderId="0" xfId="613" applyFont="1" applyFill="1" applyAlignment="1">
      <alignment horizontal="right" vertical="center"/>
    </xf>
    <xf numFmtId="44" fontId="0" fillId="21" borderId="0" xfId="613" applyFont="1" applyFill="1" applyAlignment="1">
      <alignment horizontal="right" vertical="center"/>
    </xf>
    <xf numFmtId="44" fontId="0" fillId="21" borderId="0" xfId="613" applyFont="1" applyFill="1" applyBorder="1" applyAlignment="1">
      <alignment vertical="center"/>
    </xf>
    <xf numFmtId="44" fontId="84" fillId="21" borderId="0" xfId="613" applyFont="1" applyFill="1" applyBorder="1" applyAlignment="1">
      <alignment horizontal="right" vertical="center"/>
    </xf>
    <xf numFmtId="0" fontId="80" fillId="54" borderId="0" xfId="0" applyFont="1" applyFill="1" applyBorder="1" applyAlignment="1">
      <alignment horizontal="center" vertical="center" wrapText="1"/>
    </xf>
    <xf numFmtId="0" fontId="80" fillId="54" borderId="0" xfId="0" applyFont="1" applyFill="1" applyBorder="1" applyAlignment="1">
      <alignment horizontal="right" vertical="center"/>
    </xf>
    <xf numFmtId="10" fontId="80" fillId="54" borderId="0" xfId="0" applyNumberFormat="1" applyFont="1" applyFill="1" applyBorder="1" applyAlignment="1">
      <alignment horizontal="center" vertical="center" wrapText="1"/>
    </xf>
    <xf numFmtId="44" fontId="0" fillId="21" borderId="0" xfId="613" applyFont="1" applyFill="1" applyBorder="1" applyAlignment="1">
      <alignment horizontal="right" vertical="center"/>
    </xf>
    <xf numFmtId="0" fontId="81" fillId="21" borderId="0" xfId="0" applyFont="1" applyFill="1" applyAlignment="1">
      <alignment horizontal="center" vertical="center"/>
    </xf>
    <xf numFmtId="0" fontId="85" fillId="21" borderId="44" xfId="0" applyFont="1" applyFill="1" applyBorder="1" applyAlignment="1">
      <alignment horizontal="left" vertical="center"/>
    </xf>
    <xf numFmtId="0" fontId="0" fillId="21" borderId="46" xfId="0" applyFont="1" applyFill="1" applyBorder="1" applyAlignment="1">
      <alignment vertical="center" wrapText="1"/>
    </xf>
    <xf numFmtId="0" fontId="81" fillId="21" borderId="46" xfId="0" applyFont="1" applyFill="1" applyBorder="1" applyAlignment="1">
      <alignment horizontal="center" vertical="center" wrapText="1"/>
    </xf>
    <xf numFmtId="0" fontId="81" fillId="21" borderId="46" xfId="0" applyFont="1" applyFill="1" applyBorder="1" applyAlignment="1">
      <alignment horizontal="left" vertical="center" wrapText="1"/>
    </xf>
    <xf numFmtId="0" fontId="0" fillId="21" borderId="36" xfId="0" applyFont="1" applyFill="1" applyBorder="1" applyAlignment="1">
      <alignment vertical="center" wrapText="1"/>
    </xf>
    <xf numFmtId="0" fontId="80" fillId="54" borderId="57" xfId="0" applyFont="1" applyFill="1" applyBorder="1" applyAlignment="1">
      <alignment horizontal="right" vertical="center"/>
    </xf>
    <xf numFmtId="10" fontId="82" fillId="52" borderId="0" xfId="0" applyNumberFormat="1" applyFont="1" applyFill="1" applyBorder="1" applyAlignment="1">
      <alignment horizontal="center" vertical="center" wrapText="1"/>
    </xf>
    <xf numFmtId="0" fontId="79" fillId="21" borderId="41" xfId="0" applyFont="1" applyFill="1" applyBorder="1" applyAlignment="1">
      <alignment horizontal="center" vertical="center"/>
    </xf>
    <xf numFmtId="0" fontId="72" fillId="21" borderId="56" xfId="0" applyFont="1" applyFill="1" applyBorder="1" applyAlignment="1">
      <alignment horizontal="center" vertical="center"/>
    </xf>
    <xf numFmtId="0" fontId="75" fillId="21" borderId="0" xfId="0" applyFont="1" applyFill="1" applyAlignment="1">
      <alignment horizontal="left" vertical="center"/>
    </xf>
    <xf numFmtId="10" fontId="66" fillId="21" borderId="0" xfId="614" applyNumberFormat="1" applyFont="1" applyFill="1" applyAlignment="1">
      <alignment horizontal="center" vertical="center"/>
    </xf>
    <xf numFmtId="44" fontId="66" fillId="21" borderId="0" xfId="613" applyFont="1" applyFill="1" applyAlignment="1">
      <alignment vertical="center"/>
    </xf>
    <xf numFmtId="0" fontId="69" fillId="21" borderId="0" xfId="0" applyFont="1" applyFill="1" applyBorder="1" applyAlignment="1">
      <alignment vertical="center"/>
    </xf>
    <xf numFmtId="0" fontId="69" fillId="21" borderId="37" xfId="0" applyFont="1" applyFill="1" applyBorder="1" applyAlignment="1">
      <alignment horizontal="center" vertical="center"/>
    </xf>
    <xf numFmtId="10" fontId="69" fillId="52" borderId="29" xfId="614" applyNumberFormat="1" applyFont="1" applyFill="1" applyBorder="1" applyAlignment="1">
      <alignment horizontal="center" vertical="center"/>
    </xf>
    <xf numFmtId="10" fontId="69" fillId="52" borderId="8" xfId="614" applyNumberFormat="1" applyFont="1" applyFill="1" applyBorder="1" applyAlignment="1">
      <alignment horizontal="center" vertical="center"/>
    </xf>
    <xf numFmtId="0" fontId="69" fillId="21" borderId="0" xfId="0" applyFont="1" applyFill="1"/>
    <xf numFmtId="188" fontId="69" fillId="21" borderId="0" xfId="614" applyNumberFormat="1" applyFont="1" applyFill="1"/>
    <xf numFmtId="0" fontId="69" fillId="0" borderId="0" xfId="0" applyFont="1"/>
    <xf numFmtId="10" fontId="69" fillId="21" borderId="8" xfId="0" quotePrefix="1" applyNumberFormat="1" applyFont="1" applyFill="1" applyBorder="1" applyAlignment="1">
      <alignment horizontal="center" vertical="center" wrapText="1"/>
    </xf>
    <xf numFmtId="0" fontId="66" fillId="21" borderId="9" xfId="0" applyFont="1" applyFill="1" applyBorder="1" applyAlignment="1">
      <alignment horizontal="left" vertical="center" wrapText="1"/>
    </xf>
    <xf numFmtId="0" fontId="68" fillId="21" borderId="0" xfId="0" applyFont="1" applyFill="1" applyAlignment="1">
      <alignment horizontal="left" vertical="center" wrapText="1"/>
    </xf>
    <xf numFmtId="0" fontId="82" fillId="53" borderId="44" xfId="0" applyFont="1" applyFill="1" applyBorder="1" applyAlignment="1">
      <alignment horizontal="left" vertical="center" wrapText="1"/>
    </xf>
    <xf numFmtId="0" fontId="82" fillId="53" borderId="46" xfId="0" applyFont="1" applyFill="1" applyBorder="1" applyAlignment="1">
      <alignment horizontal="left" vertical="center" wrapText="1"/>
    </xf>
    <xf numFmtId="0" fontId="82" fillId="53" borderId="36" xfId="0" applyFont="1" applyFill="1" applyBorder="1" applyAlignment="1">
      <alignment horizontal="left" vertical="center" wrapText="1"/>
    </xf>
    <xf numFmtId="0" fontId="85" fillId="21" borderId="44" xfId="0" applyFont="1" applyFill="1" applyBorder="1" applyAlignment="1">
      <alignment horizontal="left" vertical="center"/>
    </xf>
    <xf numFmtId="0" fontId="85" fillId="21" borderId="46" xfId="0" applyFont="1" applyFill="1" applyBorder="1" applyAlignment="1">
      <alignment horizontal="left" vertical="center"/>
    </xf>
    <xf numFmtId="0" fontId="85" fillId="21" borderId="36" xfId="0" applyFont="1" applyFill="1" applyBorder="1" applyAlignment="1">
      <alignment horizontal="left" vertical="center"/>
    </xf>
    <xf numFmtId="0" fontId="68" fillId="21" borderId="39" xfId="0" applyFont="1" applyFill="1" applyBorder="1" applyAlignment="1">
      <alignment horizontal="left" vertical="center" wrapText="1"/>
    </xf>
    <xf numFmtId="0" fontId="68" fillId="21" borderId="0" xfId="1" applyFont="1" applyFill="1" applyBorder="1" applyAlignment="1" applyProtection="1">
      <alignment horizontal="center" vertical="center" wrapText="1"/>
    </xf>
    <xf numFmtId="0" fontId="68" fillId="21" borderId="31" xfId="0" applyFont="1" applyFill="1" applyBorder="1" applyAlignment="1">
      <alignment horizontal="left" vertical="center"/>
    </xf>
    <xf numFmtId="0" fontId="69" fillId="21" borderId="31" xfId="0" applyFont="1" applyFill="1" applyBorder="1" applyAlignment="1">
      <alignment horizontal="center" vertical="center"/>
    </xf>
    <xf numFmtId="0" fontId="68" fillId="21" borderId="0" xfId="0" applyFont="1" applyFill="1" applyAlignment="1">
      <alignment vertical="center" wrapText="1"/>
    </xf>
    <xf numFmtId="44" fontId="68" fillId="21" borderId="0" xfId="613" applyFont="1" applyFill="1" applyAlignment="1">
      <alignment horizontal="left" vertical="center" wrapText="1"/>
    </xf>
    <xf numFmtId="0" fontId="71" fillId="55" borderId="0" xfId="0" applyFont="1" applyFill="1" applyAlignment="1">
      <alignment horizontal="left" vertical="center"/>
    </xf>
    <xf numFmtId="44" fontId="71" fillId="55" borderId="0" xfId="613" applyFont="1" applyFill="1" applyAlignment="1">
      <alignment vertical="center" wrapText="1"/>
    </xf>
    <xf numFmtId="0" fontId="67" fillId="55" borderId="0" xfId="0" applyFont="1" applyFill="1" applyBorder="1" applyAlignment="1">
      <alignment horizontal="center"/>
    </xf>
    <xf numFmtId="0" fontId="67" fillId="55" borderId="0" xfId="0" applyFont="1" applyFill="1" applyAlignment="1">
      <alignment vertical="center"/>
    </xf>
    <xf numFmtId="0" fontId="72" fillId="55" borderId="0" xfId="0" applyFont="1" applyFill="1" applyAlignment="1">
      <alignment horizontal="center" vertical="center"/>
    </xf>
    <xf numFmtId="0" fontId="67" fillId="55" borderId="0" xfId="0" applyFont="1" applyFill="1" applyAlignment="1">
      <alignment vertical="center" wrapText="1"/>
    </xf>
    <xf numFmtId="0" fontId="66" fillId="55" borderId="0" xfId="0" applyFont="1" applyFill="1" applyAlignment="1">
      <alignment horizontal="center" vertical="center" wrapText="1"/>
    </xf>
    <xf numFmtId="193" fontId="69" fillId="52" borderId="50" xfId="613" applyNumberFormat="1" applyFont="1" applyFill="1" applyBorder="1" applyAlignment="1">
      <alignment horizontal="right" vertical="center"/>
    </xf>
    <xf numFmtId="193" fontId="69" fillId="52" borderId="54" xfId="613" applyNumberFormat="1" applyFont="1" applyFill="1" applyBorder="1" applyAlignment="1">
      <alignment horizontal="right" vertical="center"/>
    </xf>
    <xf numFmtId="193" fontId="69" fillId="52" borderId="45" xfId="613" applyNumberFormat="1" applyFont="1" applyFill="1" applyBorder="1" applyAlignment="1">
      <alignment horizontal="right" vertical="center"/>
    </xf>
    <xf numFmtId="193" fontId="69" fillId="52" borderId="51" xfId="613" applyNumberFormat="1" applyFont="1" applyFill="1" applyBorder="1" applyAlignment="1">
      <alignment horizontal="right" vertical="center"/>
    </xf>
    <xf numFmtId="0" fontId="67" fillId="55" borderId="0" xfId="0" applyFont="1" applyFill="1" applyAlignment="1">
      <alignment horizontal="left" vertical="center" wrapText="1"/>
    </xf>
    <xf numFmtId="0" fontId="67" fillId="55" borderId="0" xfId="0" applyFont="1" applyFill="1" applyAlignment="1">
      <alignment horizontal="left" vertical="center"/>
    </xf>
    <xf numFmtId="0" fontId="67" fillId="55" borderId="0" xfId="0" applyFont="1" applyFill="1" applyBorder="1" applyAlignment="1">
      <alignment vertical="center"/>
    </xf>
    <xf numFmtId="0" fontId="66" fillId="55" borderId="0" xfId="0" applyFont="1" applyFill="1" applyAlignment="1">
      <alignment horizontal="left" vertical="center"/>
    </xf>
    <xf numFmtId="0" fontId="67" fillId="55" borderId="0" xfId="0" applyFont="1" applyFill="1" applyAlignment="1">
      <alignment horizontal="center" vertical="center" wrapText="1"/>
    </xf>
    <xf numFmtId="0" fontId="69" fillId="55" borderId="0" xfId="0" applyFont="1" applyFill="1" applyAlignment="1">
      <alignment horizontal="left" vertical="center"/>
    </xf>
    <xf numFmtId="0" fontId="68" fillId="55" borderId="0" xfId="0" applyFont="1" applyFill="1" applyAlignment="1">
      <alignment horizontal="left" vertical="center"/>
    </xf>
    <xf numFmtId="0" fontId="0" fillId="55" borderId="0" xfId="0" applyFill="1"/>
    <xf numFmtId="0" fontId="9" fillId="55" borderId="0" xfId="0" applyFont="1" applyFill="1" applyBorder="1" applyAlignment="1">
      <alignment vertical="center"/>
    </xf>
    <xf numFmtId="0" fontId="88" fillId="55" borderId="0" xfId="0" applyFont="1" applyFill="1" applyBorder="1" applyAlignment="1">
      <alignment horizontal="center" vertical="center" wrapText="1"/>
    </xf>
    <xf numFmtId="0" fontId="0" fillId="55" borderId="0" xfId="0" applyFill="1" applyBorder="1" applyAlignment="1">
      <alignment vertical="center" wrapText="1"/>
    </xf>
  </cellXfs>
  <cellStyles count="672">
    <cellStyle name="_20060703_Peugeot Contract_Appendices v5" xfId="2"/>
    <cellStyle name="_Appendices Contract_English_Citroen_2006_0600209" xfId="3"/>
    <cellStyle name="_Appendices Contract_English_Citroen_2006_060518" xfId="4"/>
    <cellStyle name="_Appendix 4 - Medianet" xfId="5"/>
    <cellStyle name="_ITA OMD Fees and Incentive schemes version 1" xfId="6"/>
    <cellStyle name="_Optics exterior 2ª fase" xfId="7"/>
    <cellStyle name="_Òptics Trànsit juliol 2011" xfId="8"/>
    <cellStyle name="_òptics TV LOCALS Trànsit estiu 2011" xfId="9"/>
    <cellStyle name="_Trànsit Exterior Juliol" xfId="10"/>
    <cellStyle name="=C:\WINNT\SYSTEM32\COMMAND.COM" xfId="11"/>
    <cellStyle name="20% - Accent1" xfId="12"/>
    <cellStyle name="20% - Accent2" xfId="13"/>
    <cellStyle name="20% - Accent3" xfId="14"/>
    <cellStyle name="20% - Accent4" xfId="15"/>
    <cellStyle name="20% - Accent5" xfId="16"/>
    <cellStyle name="20% - Accent6" xfId="17"/>
    <cellStyle name="20% - Èmfasi1 2" xfId="18"/>
    <cellStyle name="20% - Èmfasi2 2" xfId="19"/>
    <cellStyle name="20% - Èmfasi3 2" xfId="20"/>
    <cellStyle name="20% - Èmfasi4 2" xfId="21"/>
    <cellStyle name="20% - Èmfasi5 2" xfId="22"/>
    <cellStyle name="20% - Èmfasi6 2" xfId="23"/>
    <cellStyle name="20% - Énfasis1 2" xfId="453"/>
    <cellStyle name="20% - Énfasis2 2" xfId="454"/>
    <cellStyle name="20% - Énfasis3 2" xfId="455"/>
    <cellStyle name="20% - Énfasis4 2" xfId="456"/>
    <cellStyle name="40% - Accent1" xfId="24"/>
    <cellStyle name="40% - Accent2" xfId="25"/>
    <cellStyle name="40% - Accent3" xfId="26"/>
    <cellStyle name="40% - Accent4" xfId="27"/>
    <cellStyle name="40% - Accent5" xfId="28"/>
    <cellStyle name="40% - Accent6" xfId="29"/>
    <cellStyle name="40% - Èmfasi1 2" xfId="30"/>
    <cellStyle name="40% - Èmfasi2 2" xfId="31"/>
    <cellStyle name="40% - Èmfasi3 2" xfId="32"/>
    <cellStyle name="40% - Èmfasi4 2" xfId="33"/>
    <cellStyle name="40% - Èmfasi5 2" xfId="34"/>
    <cellStyle name="40% - Èmfasi6 2" xfId="35"/>
    <cellStyle name="40% - Énfasis1 2" xfId="457"/>
    <cellStyle name="40% - Énfasis3 2" xfId="458"/>
    <cellStyle name="40% - Énfasis4 2" xfId="459"/>
    <cellStyle name="40% - Énfasis6 2" xfId="460"/>
    <cellStyle name="60% - Accent1" xfId="36"/>
    <cellStyle name="60% - Accent2" xfId="37"/>
    <cellStyle name="60% - Accent3" xfId="38"/>
    <cellStyle name="60% - Accent4" xfId="39"/>
    <cellStyle name="60% - Accent5" xfId="40"/>
    <cellStyle name="60% - Accent6" xfId="41"/>
    <cellStyle name="60% - Èmfasi1 2" xfId="42"/>
    <cellStyle name="60% - Èmfasi2 2" xfId="43"/>
    <cellStyle name="60% - Èmfasi3 2" xfId="44"/>
    <cellStyle name="60% - Èmfasi4 2" xfId="45"/>
    <cellStyle name="60% - Èmfasi5 2" xfId="46"/>
    <cellStyle name="60% - Èmfasi6 2" xfId="47"/>
    <cellStyle name="60% - Énfasis1 2" xfId="461"/>
    <cellStyle name="60% - Énfasis3 2" xfId="462"/>
    <cellStyle name="60% - Énfasis4 2" xfId="463"/>
    <cellStyle name="60% - Énfasis6 2" xfId="464"/>
    <cellStyle name="Accent1 2" xfId="48"/>
    <cellStyle name="Accent2 2" xfId="49"/>
    <cellStyle name="Accent3 2" xfId="50"/>
    <cellStyle name="Accent4 2" xfId="51"/>
    <cellStyle name="Accent5 2" xfId="52"/>
    <cellStyle name="Accent6 2" xfId="53"/>
    <cellStyle name="Bad" xfId="54"/>
    <cellStyle name="bch" xfId="55"/>
    <cellStyle name="bch 2" xfId="56"/>
    <cellStyle name="bch 2 2" xfId="57"/>
    <cellStyle name="bch 3" xfId="58"/>
    <cellStyle name="bch 4" xfId="59"/>
    <cellStyle name="bch 5" xfId="60"/>
    <cellStyle name="bci" xfId="61"/>
    <cellStyle name="bci 2" xfId="62"/>
    <cellStyle name="bci 2 2" xfId="63"/>
    <cellStyle name="bci 3" xfId="64"/>
    <cellStyle name="bci 4" xfId="65"/>
    <cellStyle name="bci 5" xfId="66"/>
    <cellStyle name="Bé 2" xfId="67"/>
    <cellStyle name="Càlcul 2" xfId="69"/>
    <cellStyle name="Càlcul 3" xfId="601"/>
    <cellStyle name="Calculation" xfId="68"/>
    <cellStyle name="Calculation 2" xfId="600"/>
    <cellStyle name="Cálculo 2" xfId="465"/>
    <cellStyle name="Cel·la de comprovació 2" xfId="70"/>
    <cellStyle name="Cel·la enllaçada 2" xfId="71"/>
    <cellStyle name="cell" xfId="72"/>
    <cellStyle name="cell 2" xfId="73"/>
    <cellStyle name="cell 3" xfId="74"/>
    <cellStyle name="ch" xfId="75"/>
    <cellStyle name="ch 2" xfId="76"/>
    <cellStyle name="ch 3" xfId="77"/>
    <cellStyle name="ch 3 2" xfId="602"/>
    <cellStyle name="Check Cell" xfId="78"/>
    <cellStyle name="Column Heading" xfId="79"/>
    <cellStyle name="Coma 2" xfId="466"/>
    <cellStyle name="Coma 3" xfId="599"/>
    <cellStyle name="Comma [0]" xfId="80"/>
    <cellStyle name="Comma [0] 2" xfId="616"/>
    <cellStyle name="Comma_~0005621" xfId="81"/>
    <cellStyle name="Currency [0]" xfId="82"/>
    <cellStyle name="Currency_~0005621" xfId="83"/>
    <cellStyle name="dah" xfId="84"/>
    <cellStyle name="dan" xfId="85"/>
    <cellStyle name="Data" xfId="86"/>
    <cellStyle name="DATE" xfId="87"/>
    <cellStyle name="Èmfasi1 2" xfId="89"/>
    <cellStyle name="Èmfasi2 2" xfId="90"/>
    <cellStyle name="Èmfasi3 2" xfId="91"/>
    <cellStyle name="Èmfasi4 2" xfId="92"/>
    <cellStyle name="Èmfasi5 2" xfId="93"/>
    <cellStyle name="Èmfasi6 2" xfId="94"/>
    <cellStyle name="Encabezado 4 2" xfId="467"/>
    <cellStyle name="Énfasis1 2" xfId="468"/>
    <cellStyle name="Énfasis2 2" xfId="469"/>
    <cellStyle name="Énfasis3 2" xfId="470"/>
    <cellStyle name="Énfasis4 2" xfId="471"/>
    <cellStyle name="Entrada 2" xfId="95"/>
    <cellStyle name="Entrada 3" xfId="603"/>
    <cellStyle name="Estilo 1" xfId="96"/>
    <cellStyle name="Euro" xfId="97"/>
    <cellStyle name="Euro 2" xfId="98"/>
    <cellStyle name="Euro 2 2" xfId="580"/>
    <cellStyle name="Euro 2 2 2" xfId="625"/>
    <cellStyle name="Euro 2 2 3" xfId="638"/>
    <cellStyle name="Euro 2 2 4" xfId="651"/>
    <cellStyle name="Euro 2 2 5" xfId="666"/>
    <cellStyle name="Euro 2 3" xfId="617"/>
    <cellStyle name="Euro 2 4" xfId="630"/>
    <cellStyle name="Euro 2 5" xfId="643"/>
    <cellStyle name="Euro 2 6" xfId="657"/>
    <cellStyle name="Euro 3" xfId="448"/>
    <cellStyle name="Euro 3 2" xfId="621"/>
    <cellStyle name="Euro 3 3" xfId="634"/>
    <cellStyle name="Euro 3 4" xfId="647"/>
    <cellStyle name="Euro 3 5" xfId="662"/>
    <cellStyle name="Euro 4" xfId="576"/>
    <cellStyle name="Euro 5" xfId="656"/>
    <cellStyle name="Euro_Plan radio" xfId="99"/>
    <cellStyle name="Excel Built-in Normal" xfId="100"/>
    <cellStyle name="Explanatory Text" xfId="101"/>
    <cellStyle name="Followed Hyperlink 10" xfId="472"/>
    <cellStyle name="Followed Hyperlink 11" xfId="473"/>
    <cellStyle name="Followed Hyperlink 2" xfId="474"/>
    <cellStyle name="Followed Hyperlink 3" xfId="475"/>
    <cellStyle name="Followed Hyperlink 4" xfId="476"/>
    <cellStyle name="Followed Hyperlink 5" xfId="477"/>
    <cellStyle name="Followed Hyperlink 6" xfId="478"/>
    <cellStyle name="Followed Hyperlink 7" xfId="479"/>
    <cellStyle name="Followed Hyperlink 8" xfId="480"/>
    <cellStyle name="Followed Hyperlink 9" xfId="481"/>
    <cellStyle name="Followed Hyperlink_CPM-sh0405-Mar 21" xfId="102"/>
    <cellStyle name="Good" xfId="103"/>
    <cellStyle name="Heading 1" xfId="104"/>
    <cellStyle name="Heading 2" xfId="105"/>
    <cellStyle name="Heading 3" xfId="106"/>
    <cellStyle name="Heading 4" xfId="107"/>
    <cellStyle name="Hipervínculo 2" xfId="108"/>
    <cellStyle name="Hipervínculo 2 2" xfId="482"/>
    <cellStyle name="Hipervínculo 3" xfId="483"/>
    <cellStyle name="Hipervínculo 4" xfId="484"/>
    <cellStyle name="Hyperlink 2" xfId="485"/>
    <cellStyle name="Hyperlink 3" xfId="486"/>
    <cellStyle name="Hyperlink_CPM-sh0405-Mar 21" xfId="109"/>
    <cellStyle name="Incorrecte 2" xfId="110"/>
    <cellStyle name="Incorrecto 2" xfId="487"/>
    <cellStyle name="Input" xfId="111"/>
    <cellStyle name="Input 2" xfId="604"/>
    <cellStyle name="Komma [0]_PLDT" xfId="112"/>
    <cellStyle name="Komma_PLDT" xfId="113"/>
    <cellStyle name="Lien hypertexte" xfId="488"/>
    <cellStyle name="Linked Cell" xfId="114"/>
    <cellStyle name="millar" xfId="115"/>
    <cellStyle name="Millares [0] 2" xfId="489"/>
    <cellStyle name="Millares [0] 2 2" xfId="567"/>
    <cellStyle name="Millares [0] 3" xfId="116"/>
    <cellStyle name="Millares 2" xfId="117"/>
    <cellStyle name="Millares 2 2" xfId="449"/>
    <cellStyle name="Millares 2 3" xfId="578"/>
    <cellStyle name="Millares 3" xfId="118"/>
    <cellStyle name="Millares 3 2" xfId="490"/>
    <cellStyle name="Millares 3 3" xfId="558"/>
    <cellStyle name="Millares 4" xfId="446"/>
    <cellStyle name="Millares 4 2" xfId="569"/>
    <cellStyle name="Millares 4 3" xfId="592"/>
    <cellStyle name="Millares 5" xfId="575"/>
    <cellStyle name="Millares 6" xfId="583"/>
    <cellStyle name="Millares 7" xfId="597"/>
    <cellStyle name="Milliers [0]_budget" xfId="119"/>
    <cellStyle name="Milliers_budget" xfId="120"/>
    <cellStyle name="Moneda" xfId="613" builtinId="4"/>
    <cellStyle name="Moneda 10" xfId="642"/>
    <cellStyle name="Moneda 11" xfId="655"/>
    <cellStyle name="Moneda 12" xfId="671"/>
    <cellStyle name="Moneda 2" xfId="121"/>
    <cellStyle name="Moneda 2 2" xfId="556"/>
    <cellStyle name="Moneda 2 2 2" xfId="623"/>
    <cellStyle name="Moneda 2 2 3" xfId="636"/>
    <cellStyle name="Moneda 2 2 4" xfId="649"/>
    <cellStyle name="Moneda 2 2 5" xfId="664"/>
    <cellStyle name="Moneda 2 3" xfId="618"/>
    <cellStyle name="Moneda 2 4" xfId="631"/>
    <cellStyle name="Moneda 2 5" xfId="644"/>
    <cellStyle name="Moneda 2 6" xfId="658"/>
    <cellStyle name="Moneda 3" xfId="122"/>
    <cellStyle name="Moneda 3 2" xfId="491"/>
    <cellStyle name="Moneda 3 2 2" xfId="622"/>
    <cellStyle name="Moneda 3 2 3" xfId="635"/>
    <cellStyle name="Moneda 3 2 4" xfId="648"/>
    <cellStyle name="Moneda 3 2 5" xfId="663"/>
    <cellStyle name="Moneda 3 3" xfId="619"/>
    <cellStyle name="Moneda 3 4" xfId="632"/>
    <cellStyle name="Moneda 3 5" xfId="645"/>
    <cellStyle name="Moneda 3 6" xfId="659"/>
    <cellStyle name="Moneda 4" xfId="447"/>
    <cellStyle name="Moneda 4 2" xfId="620"/>
    <cellStyle name="Moneda 4 3" xfId="633"/>
    <cellStyle name="Moneda 4 4" xfId="646"/>
    <cellStyle name="Moneda 4 5" xfId="661"/>
    <cellStyle name="Moneda 5" xfId="579"/>
    <cellStyle name="Moneda 5 2" xfId="624"/>
    <cellStyle name="Moneda 5 3" xfId="637"/>
    <cellStyle name="Moneda 5 4" xfId="650"/>
    <cellStyle name="Moneda 5 5" xfId="665"/>
    <cellStyle name="Moneda 6" xfId="594"/>
    <cellStyle name="Moneda 6 2" xfId="627"/>
    <cellStyle name="Moneda 6 3" xfId="640"/>
    <cellStyle name="Moneda 6 4" xfId="653"/>
    <cellStyle name="Moneda 6 5" xfId="668"/>
    <cellStyle name="Moneda 7" xfId="595"/>
    <cellStyle name="Moneda 7 2" xfId="628"/>
    <cellStyle name="Moneda 7 3" xfId="641"/>
    <cellStyle name="Moneda 7 4" xfId="654"/>
    <cellStyle name="Moneda 7 5" xfId="669"/>
    <cellStyle name="Moneda 8" xfId="589"/>
    <cellStyle name="Moneda 8 2" xfId="626"/>
    <cellStyle name="Moneda 8 3" xfId="639"/>
    <cellStyle name="Moneda 8 4" xfId="652"/>
    <cellStyle name="Moneda 8 5" xfId="667"/>
    <cellStyle name="Moneda 9" xfId="629"/>
    <cellStyle name="Monétaire [0]_budget" xfId="123"/>
    <cellStyle name="Monétaire_budget" xfId="124"/>
    <cellStyle name="Navadno_Appendix 2 - Financial case final1" xfId="125"/>
    <cellStyle name="Neutral 2" xfId="127"/>
    <cellStyle name="Neutral 3" xfId="126"/>
    <cellStyle name="no dec" xfId="128"/>
    <cellStyle name="Normal" xfId="0" builtinId="0"/>
    <cellStyle name="Normal - Style1" xfId="129"/>
    <cellStyle name="Normal 10" xfId="130"/>
    <cellStyle name="Normal 10 10" xfId="131"/>
    <cellStyle name="Normal 10 11" xfId="555"/>
    <cellStyle name="Normal 10 2" xfId="132"/>
    <cellStyle name="Normal 10 3" xfId="133"/>
    <cellStyle name="Normal 10 4" xfId="134"/>
    <cellStyle name="Normal 10 5" xfId="135"/>
    <cellStyle name="Normal 10 6" xfId="136"/>
    <cellStyle name="Normal 10 7" xfId="137"/>
    <cellStyle name="Normal 10 8" xfId="138"/>
    <cellStyle name="Normal 10 9" xfId="139"/>
    <cellStyle name="Normal 10_ACPG ormacio es la clau mpg" xfId="140"/>
    <cellStyle name="Normal 11" xfId="141"/>
    <cellStyle name="Normal 11 10" xfId="142"/>
    <cellStyle name="Normal 11 2" xfId="143"/>
    <cellStyle name="Normal 11 3" xfId="144"/>
    <cellStyle name="Normal 11 4" xfId="145"/>
    <cellStyle name="Normal 11 5" xfId="146"/>
    <cellStyle name="Normal 11 6" xfId="147"/>
    <cellStyle name="Normal 11 7" xfId="148"/>
    <cellStyle name="Normal 11 8" xfId="149"/>
    <cellStyle name="Normal 11 9" xfId="150"/>
    <cellStyle name="Normal 11_ACPG ormacio es la clau mpg" xfId="151"/>
    <cellStyle name="Normal 12" xfId="152"/>
    <cellStyle name="Normal 12 10" xfId="153"/>
    <cellStyle name="Normal 12 2" xfId="154"/>
    <cellStyle name="Normal 12 3" xfId="155"/>
    <cellStyle name="Normal 12 4" xfId="156"/>
    <cellStyle name="Normal 12 5" xfId="157"/>
    <cellStyle name="Normal 12 6" xfId="158"/>
    <cellStyle name="Normal 12 7" xfId="159"/>
    <cellStyle name="Normal 12 8" xfId="160"/>
    <cellStyle name="Normal 12 9" xfId="161"/>
    <cellStyle name="Normal 12_ACPG ormacio es la clau mpg" xfId="162"/>
    <cellStyle name="Normal 13" xfId="163"/>
    <cellStyle name="Normal 13 10" xfId="164"/>
    <cellStyle name="Normal 13 2" xfId="165"/>
    <cellStyle name="Normal 13 3" xfId="166"/>
    <cellStyle name="Normal 13 4" xfId="167"/>
    <cellStyle name="Normal 13 5" xfId="168"/>
    <cellStyle name="Normal 13 6" xfId="169"/>
    <cellStyle name="Normal 13 7" xfId="170"/>
    <cellStyle name="Normal 13 8" xfId="171"/>
    <cellStyle name="Normal 13 9" xfId="172"/>
    <cellStyle name="Normal 13_ACPG ormacio es la clau mpg" xfId="173"/>
    <cellStyle name="Normal 137" xfId="615"/>
    <cellStyle name="Normal 14" xfId="174"/>
    <cellStyle name="Normal 14 10" xfId="175"/>
    <cellStyle name="Normal 14 2" xfId="176"/>
    <cellStyle name="Normal 14 3" xfId="177"/>
    <cellStyle name="Normal 14 4" xfId="178"/>
    <cellStyle name="Normal 14 5" xfId="179"/>
    <cellStyle name="Normal 14 6" xfId="180"/>
    <cellStyle name="Normal 14 7" xfId="181"/>
    <cellStyle name="Normal 14 8" xfId="182"/>
    <cellStyle name="Normal 14 9" xfId="183"/>
    <cellStyle name="Normal 14_ACPG ormacio es la clau mpg" xfId="184"/>
    <cellStyle name="Normal 15" xfId="185"/>
    <cellStyle name="Normal 15 10" xfId="186"/>
    <cellStyle name="Normal 15 2" xfId="187"/>
    <cellStyle name="Normal 15 3" xfId="188"/>
    <cellStyle name="Normal 15 4" xfId="189"/>
    <cellStyle name="Normal 15 5" xfId="190"/>
    <cellStyle name="Normal 15 6" xfId="191"/>
    <cellStyle name="Normal 15 7" xfId="192"/>
    <cellStyle name="Normal 15 8" xfId="193"/>
    <cellStyle name="Normal 15 9" xfId="194"/>
    <cellStyle name="Normal 15_ACPG ormacio es la clau mpg" xfId="195"/>
    <cellStyle name="Normal 16" xfId="196"/>
    <cellStyle name="Normal 16 10" xfId="197"/>
    <cellStyle name="Normal 16 2" xfId="198"/>
    <cellStyle name="Normal 16 3" xfId="199"/>
    <cellStyle name="Normal 16 4" xfId="200"/>
    <cellStyle name="Normal 16 5" xfId="201"/>
    <cellStyle name="Normal 16 6" xfId="202"/>
    <cellStyle name="Normal 16 7" xfId="203"/>
    <cellStyle name="Normal 16 8" xfId="204"/>
    <cellStyle name="Normal 16 9" xfId="205"/>
    <cellStyle name="Normal 16_ACPG ormacio es la clau mpg" xfId="206"/>
    <cellStyle name="Normal 17" xfId="207"/>
    <cellStyle name="Normal 17 10" xfId="208"/>
    <cellStyle name="Normal 17 11" xfId="577"/>
    <cellStyle name="Normal 17 2" xfId="209"/>
    <cellStyle name="Normal 17 3" xfId="210"/>
    <cellStyle name="Normal 17 4" xfId="211"/>
    <cellStyle name="Normal 17 5" xfId="212"/>
    <cellStyle name="Normal 17 6" xfId="213"/>
    <cellStyle name="Normal 17 7" xfId="214"/>
    <cellStyle name="Normal 17 8" xfId="215"/>
    <cellStyle name="Normal 17 9" xfId="216"/>
    <cellStyle name="Normal 17_ACPG ormacio es la clau mpg" xfId="217"/>
    <cellStyle name="Normal 18" xfId="218"/>
    <cellStyle name="Normal 18 10" xfId="219"/>
    <cellStyle name="Normal 18 2" xfId="220"/>
    <cellStyle name="Normal 18 3" xfId="221"/>
    <cellStyle name="Normal 18 4" xfId="222"/>
    <cellStyle name="Normal 18 5" xfId="223"/>
    <cellStyle name="Normal 18 6" xfId="224"/>
    <cellStyle name="Normal 18 7" xfId="225"/>
    <cellStyle name="Normal 18 8" xfId="226"/>
    <cellStyle name="Normal 18 9" xfId="227"/>
    <cellStyle name="Normal 18_ACPG ormacio es la clau mpg" xfId="228"/>
    <cellStyle name="Normal 19" xfId="229"/>
    <cellStyle name="Normal 19 10" xfId="230"/>
    <cellStyle name="Normal 19 2" xfId="231"/>
    <cellStyle name="Normal 19 3" xfId="232"/>
    <cellStyle name="Normal 19 4" xfId="233"/>
    <cellStyle name="Normal 19 5" xfId="234"/>
    <cellStyle name="Normal 19 6" xfId="235"/>
    <cellStyle name="Normal 19 7" xfId="236"/>
    <cellStyle name="Normal 19 8" xfId="237"/>
    <cellStyle name="Normal 19 9" xfId="238"/>
    <cellStyle name="Normal 19_ACPG ormacio es la clau mpg" xfId="239"/>
    <cellStyle name="Normal 2" xfId="1"/>
    <cellStyle name="Normal 2 2" xfId="241"/>
    <cellStyle name="Normal 2 2 2" xfId="242"/>
    <cellStyle name="Normal 2 2 2 2" xfId="492"/>
    <cellStyle name="Normal 2 2 2 2 2" xfId="493"/>
    <cellStyle name="Normal 2 2 2 2 3" xfId="494"/>
    <cellStyle name="Normal 2 2 2 2 4" xfId="495"/>
    <cellStyle name="Normal 2 2 2 2 5" xfId="496"/>
    <cellStyle name="Normal 2 2 2 2 6" xfId="497"/>
    <cellStyle name="Normal 2 2 2 3" xfId="498"/>
    <cellStyle name="Normal 2 2 2 3 2" xfId="499"/>
    <cellStyle name="Normal 2 2 2 4" xfId="570"/>
    <cellStyle name="Normal 2 2 3" xfId="450"/>
    <cellStyle name="Normal 2 2 3 2" xfId="500"/>
    <cellStyle name="Normal 2 2 3 2 2" xfId="501"/>
    <cellStyle name="Normal 2 2 3 2 3" xfId="502"/>
    <cellStyle name="Normal 2 2 3 3" xfId="503"/>
    <cellStyle name="Normal 2 2 3 4" xfId="504"/>
    <cellStyle name="Normal 2 2 4" xfId="505"/>
    <cellStyle name="Normal 2 2 5" xfId="506"/>
    <cellStyle name="Normal 2 2 6" xfId="566"/>
    <cellStyle name="Normal 2 2 7" xfId="568"/>
    <cellStyle name="Normal 2 2 7 2" xfId="588"/>
    <cellStyle name="Normal 2 3" xfId="243"/>
    <cellStyle name="Normal 2 3 2" xfId="507"/>
    <cellStyle name="Normal 2 3 3" xfId="508"/>
    <cellStyle name="Normal 2 4" xfId="509"/>
    <cellStyle name="Normal 2 4 2" xfId="510"/>
    <cellStyle name="Normal 2 4 3" xfId="511"/>
    <cellStyle name="Normal 2 4 4" xfId="512"/>
    <cellStyle name="Normal 2 4 4 2" xfId="513"/>
    <cellStyle name="Normal 2 5" xfId="514"/>
    <cellStyle name="Normal 2 6" xfId="560"/>
    <cellStyle name="Normal 2_excel internet" xfId="244"/>
    <cellStyle name="Normal 20" xfId="245"/>
    <cellStyle name="Normal 20 10" xfId="246"/>
    <cellStyle name="Normal 20 2" xfId="247"/>
    <cellStyle name="Normal 20 3" xfId="248"/>
    <cellStyle name="Normal 20 4" xfId="249"/>
    <cellStyle name="Normal 20 5" xfId="250"/>
    <cellStyle name="Normal 20 6" xfId="251"/>
    <cellStyle name="Normal 20 7" xfId="252"/>
    <cellStyle name="Normal 20 8" xfId="253"/>
    <cellStyle name="Normal 20 9" xfId="254"/>
    <cellStyle name="Normal 20_ACPG ormacio es la clau mpg" xfId="255"/>
    <cellStyle name="Normal 21" xfId="256"/>
    <cellStyle name="Normal 21 10" xfId="257"/>
    <cellStyle name="Normal 21 2" xfId="258"/>
    <cellStyle name="Normal 21 3" xfId="259"/>
    <cellStyle name="Normal 21 4" xfId="260"/>
    <cellStyle name="Normal 21 5" xfId="261"/>
    <cellStyle name="Normal 21 6" xfId="262"/>
    <cellStyle name="Normal 21 7" xfId="263"/>
    <cellStyle name="Normal 21 8" xfId="264"/>
    <cellStyle name="Normal 21 9" xfId="265"/>
    <cellStyle name="Normal 21_ACPG ormacio es la clau mpg" xfId="266"/>
    <cellStyle name="Normal 22" xfId="267"/>
    <cellStyle name="Normal 23" xfId="268"/>
    <cellStyle name="Normal 24" xfId="269"/>
    <cellStyle name="Normal 25" xfId="270"/>
    <cellStyle name="Normal 26" xfId="271"/>
    <cellStyle name="Normal 27" xfId="272"/>
    <cellStyle name="Normal 28" xfId="273"/>
    <cellStyle name="Normal 29" xfId="274"/>
    <cellStyle name="Normal 3" xfId="275"/>
    <cellStyle name="Normal 3 10" xfId="276"/>
    <cellStyle name="Normal 3 2" xfId="277"/>
    <cellStyle name="Normal 3 2 2" xfId="515"/>
    <cellStyle name="Normal 3 2 2 2" xfId="516"/>
    <cellStyle name="Normal 3 2 2 3" xfId="517"/>
    <cellStyle name="Normal 3 2 3" xfId="518"/>
    <cellStyle name="Normal 3 2 3 2" xfId="519"/>
    <cellStyle name="Normal 3 2 3 3" xfId="520"/>
    <cellStyle name="Normal 3 2 4" xfId="521"/>
    <cellStyle name="Normal 3 2 5" xfId="522"/>
    <cellStyle name="Normal 3 2 5 2" xfId="523"/>
    <cellStyle name="Normal 3 2 5 2 2" xfId="524"/>
    <cellStyle name="Normal 3 2 6" xfId="525"/>
    <cellStyle name="Normal 3 3" xfId="278"/>
    <cellStyle name="Normal 3 3 2" xfId="526"/>
    <cellStyle name="Normal 3 3 2 2" xfId="527"/>
    <cellStyle name="Normal 3 3 2 2 2" xfId="528"/>
    <cellStyle name="Normal 3 3 2 2 2 2" xfId="529"/>
    <cellStyle name="Normal 3 3 2 2 2 3" xfId="530"/>
    <cellStyle name="Normal 3 3 2 2 3" xfId="531"/>
    <cellStyle name="Normal 3 3 2 2 3 2" xfId="532"/>
    <cellStyle name="Normal 3 3 2 3" xfId="533"/>
    <cellStyle name="Normal 3 3 3" xfId="534"/>
    <cellStyle name="Normal 3 3 3 2" xfId="535"/>
    <cellStyle name="Normal 3 3 3 3" xfId="536"/>
    <cellStyle name="Normal 3 3 4" xfId="537"/>
    <cellStyle name="Normal 3 3 5" xfId="538"/>
    <cellStyle name="Normal 3 4" xfId="279"/>
    <cellStyle name="Normal 3 4 2" xfId="539"/>
    <cellStyle name="Normal 3 4 2 2" xfId="540"/>
    <cellStyle name="Normal 3 4 3" xfId="541"/>
    <cellStyle name="Normal 3 5" xfId="280"/>
    <cellStyle name="Normal 3 5 2" xfId="542"/>
    <cellStyle name="Normal 3 5 2 2" xfId="543"/>
    <cellStyle name="Normal 3 6" xfId="281"/>
    <cellStyle name="Normal 3 7" xfId="282"/>
    <cellStyle name="Normal 3 8" xfId="283"/>
    <cellStyle name="Normal 3 9" xfId="284"/>
    <cellStyle name="Normal 3_ACPG ormacio es la clau mpg" xfId="285"/>
    <cellStyle name="Normal 30" xfId="286"/>
    <cellStyle name="Normal 31" xfId="287"/>
    <cellStyle name="Normal 32" xfId="288"/>
    <cellStyle name="Normal 33" xfId="289"/>
    <cellStyle name="Normal 34" xfId="290"/>
    <cellStyle name="Normal 35" xfId="291"/>
    <cellStyle name="Normal 36" xfId="292"/>
    <cellStyle name="Normal 37" xfId="293"/>
    <cellStyle name="Normal 38" xfId="294"/>
    <cellStyle name="Normal 39" xfId="295"/>
    <cellStyle name="Normal 4" xfId="296"/>
    <cellStyle name="Normal 4 10" xfId="297"/>
    <cellStyle name="Normal 4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4 9" xfId="305"/>
    <cellStyle name="Normal 4_ACPG ormacio es la clau mpg" xfId="306"/>
    <cellStyle name="Normal 40" xfId="307"/>
    <cellStyle name="Normal 41" xfId="308"/>
    <cellStyle name="Normal 42" xfId="309"/>
    <cellStyle name="Normal 43" xfId="310"/>
    <cellStyle name="Normal 44" xfId="311"/>
    <cellStyle name="Normal 45" xfId="312"/>
    <cellStyle name="Normal 46" xfId="313"/>
    <cellStyle name="Normal 47" xfId="314"/>
    <cellStyle name="Normal 48" xfId="315"/>
    <cellStyle name="Normal 49" xfId="316"/>
    <cellStyle name="Normal 5" xfId="317"/>
    <cellStyle name="Normal 5 10" xfId="318"/>
    <cellStyle name="Normal 5 2" xfId="319"/>
    <cellStyle name="Normal 5 3" xfId="320"/>
    <cellStyle name="Normal 5 4" xfId="321"/>
    <cellStyle name="Normal 5 5" xfId="322"/>
    <cellStyle name="Normal 5 6" xfId="323"/>
    <cellStyle name="Normal 5 7" xfId="324"/>
    <cellStyle name="Normal 5 8" xfId="325"/>
    <cellStyle name="Normal 5 9" xfId="326"/>
    <cellStyle name="Normal 5_ACPG ormacio es la clau mpg" xfId="327"/>
    <cellStyle name="Normal 50" xfId="328"/>
    <cellStyle name="Normal 51" xfId="329"/>
    <cellStyle name="Normal 52" xfId="330"/>
    <cellStyle name="Normal 53" xfId="331"/>
    <cellStyle name="Normal 54" xfId="332"/>
    <cellStyle name="Normal 55" xfId="333"/>
    <cellStyle name="Normal 56" xfId="334"/>
    <cellStyle name="Normal 57" xfId="335"/>
    <cellStyle name="Normal 58" xfId="336"/>
    <cellStyle name="Normal 59" xfId="337"/>
    <cellStyle name="Normal 6" xfId="338"/>
    <cellStyle name="Normal 6 10" xfId="339"/>
    <cellStyle name="Normal 6 2" xfId="340"/>
    <cellStyle name="Normal 6 3" xfId="341"/>
    <cellStyle name="Normal 6 4" xfId="342"/>
    <cellStyle name="Normal 6 5" xfId="343"/>
    <cellStyle name="Normal 6 6" xfId="344"/>
    <cellStyle name="Normal 6 7" xfId="345"/>
    <cellStyle name="Normal 6 8" xfId="346"/>
    <cellStyle name="Normal 6 9" xfId="347"/>
    <cellStyle name="Normal 6_ACPG ormacio es la clau mpg" xfId="348"/>
    <cellStyle name="Normal 60" xfId="349"/>
    <cellStyle name="Normal 61" xfId="350"/>
    <cellStyle name="Normal 62" xfId="351"/>
    <cellStyle name="Normal 63" xfId="352"/>
    <cellStyle name="Normal 64" xfId="353"/>
    <cellStyle name="Normal 65" xfId="354"/>
    <cellStyle name="Normal 66" xfId="355"/>
    <cellStyle name="Normal 67" xfId="356"/>
    <cellStyle name="Normal 68" xfId="357"/>
    <cellStyle name="Normal 69" xfId="358"/>
    <cellStyle name="Normal 7" xfId="359"/>
    <cellStyle name="Normal 7 10" xfId="360"/>
    <cellStyle name="Normal 7 2" xfId="361"/>
    <cellStyle name="Normal 7 3" xfId="362"/>
    <cellStyle name="Normal 7 4" xfId="363"/>
    <cellStyle name="Normal 7 5" xfId="364"/>
    <cellStyle name="Normal 7 6" xfId="365"/>
    <cellStyle name="Normal 7 7" xfId="366"/>
    <cellStyle name="Normal 7 8" xfId="367"/>
    <cellStyle name="Normal 7 9" xfId="368"/>
    <cellStyle name="Normal 7_ACPG ormacio es la clau mpg" xfId="369"/>
    <cellStyle name="Normal 70" xfId="370"/>
    <cellStyle name="Normal 71" xfId="371"/>
    <cellStyle name="Normal 72" xfId="372"/>
    <cellStyle name="Normal 73" xfId="373"/>
    <cellStyle name="Normal 74" xfId="374"/>
    <cellStyle name="Normal 74 2" xfId="451"/>
    <cellStyle name="Normal 75" xfId="444"/>
    <cellStyle name="Normal 75 2" xfId="591"/>
    <cellStyle name="Normal 76" xfId="559"/>
    <cellStyle name="Normal 77" xfId="561"/>
    <cellStyle name="Normal 77 2" xfId="572"/>
    <cellStyle name="Normal 77 2 2" xfId="586"/>
    <cellStyle name="Normal 77 3" xfId="573"/>
    <cellStyle name="Normal 77 4" xfId="585"/>
    <cellStyle name="Normal 78" xfId="562"/>
    <cellStyle name="Normal 79" xfId="375"/>
    <cellStyle name="Normal 8" xfId="376"/>
    <cellStyle name="Normal 8 10" xfId="377"/>
    <cellStyle name="Normal 8 2" xfId="378"/>
    <cellStyle name="Normal 8 3" xfId="379"/>
    <cellStyle name="Normal 8 4" xfId="380"/>
    <cellStyle name="Normal 8 5" xfId="381"/>
    <cellStyle name="Normal 8 6" xfId="382"/>
    <cellStyle name="Normal 8 7" xfId="383"/>
    <cellStyle name="Normal 8 8" xfId="384"/>
    <cellStyle name="Normal 8 9" xfId="385"/>
    <cellStyle name="Normal 8_ACPG ormacio es la clau mpg" xfId="386"/>
    <cellStyle name="Normal 80" xfId="387"/>
    <cellStyle name="Normal 81" xfId="563"/>
    <cellStyle name="Normal 82" xfId="564"/>
    <cellStyle name="Normal 83" xfId="565"/>
    <cellStyle name="Normal 84" xfId="574"/>
    <cellStyle name="Normal 85" xfId="582"/>
    <cellStyle name="Normal 86" xfId="584"/>
    <cellStyle name="Normal 87" xfId="587"/>
    <cellStyle name="Normal 88" xfId="590"/>
    <cellStyle name="Normal 89" xfId="598"/>
    <cellStyle name="Normal 9" xfId="388"/>
    <cellStyle name="Normal 9 10" xfId="389"/>
    <cellStyle name="Normal 9 2" xfId="390"/>
    <cellStyle name="Normal 9 3" xfId="391"/>
    <cellStyle name="Normal 9 4" xfId="392"/>
    <cellStyle name="Normal 9 5" xfId="393"/>
    <cellStyle name="Normal 9 6" xfId="394"/>
    <cellStyle name="Normal 9 7" xfId="395"/>
    <cellStyle name="Normal 9 8" xfId="396"/>
    <cellStyle name="Normal 9 9" xfId="397"/>
    <cellStyle name="Normal 9_ACPG ormacio es la clau mpg" xfId="398"/>
    <cellStyle name="Normal 90" xfId="240"/>
    <cellStyle name="Normalny_Arkusz1" xfId="399"/>
    <cellStyle name="Nota 2" xfId="400"/>
    <cellStyle name="Nota 2 2" xfId="660"/>
    <cellStyle name="Nota 3" xfId="605"/>
    <cellStyle name="Nota 3 2" xfId="670"/>
    <cellStyle name="Notas 2" xfId="544"/>
    <cellStyle name="Note" xfId="401"/>
    <cellStyle name="Note 2" xfId="606"/>
    <cellStyle name="orh" xfId="402"/>
    <cellStyle name="orh 2" xfId="607"/>
    <cellStyle name="Output" xfId="403"/>
    <cellStyle name="Output 2" xfId="608"/>
    <cellStyle name="Percent [0]" xfId="404"/>
    <cellStyle name="Percent [00]_#6 Temps &amp; Contractors_Oct-Nov" xfId="405"/>
    <cellStyle name="Percent_#B P&amp;L Evolution" xfId="406"/>
    <cellStyle name="Percentatge" xfId="614" builtinId="5"/>
    <cellStyle name="Percentatge 2" xfId="545"/>
    <cellStyle name="Percentatge 3" xfId="407"/>
    <cellStyle name="Porcentaje 2" xfId="408"/>
    <cellStyle name="Porcentaje 2 2" xfId="452"/>
    <cellStyle name="Porcentaje 2 3" xfId="557"/>
    <cellStyle name="Porcentaje 3" xfId="409"/>
    <cellStyle name="Porcentaje 3 2" xfId="571"/>
    <cellStyle name="Porcentaje 4" xfId="410"/>
    <cellStyle name="Porcentaje 5" xfId="411"/>
    <cellStyle name="Porcentaje 6" xfId="445"/>
    <cellStyle name="Porcentaje 6 2" xfId="593"/>
    <cellStyle name="Porcentaje 7" xfId="581"/>
    <cellStyle name="Porcentaje 8" xfId="596"/>
    <cellStyle name="Porcentual 2" xfId="412"/>
    <cellStyle name="Porcentual 2 2" xfId="546"/>
    <cellStyle name="Porcentual 3" xfId="547"/>
    <cellStyle name="Porcentual 3 2" xfId="548"/>
    <cellStyle name="PrePop Currency (0)" xfId="413"/>
    <cellStyle name="PRINT - Style1" xfId="414"/>
    <cellStyle name="Resultat 2" xfId="417"/>
    <cellStyle name="Resultat 3" xfId="609"/>
    <cellStyle name="rh" xfId="415"/>
    <cellStyle name="rh 2" xfId="416"/>
    <cellStyle name="Salida 2" xfId="549"/>
    <cellStyle name="srh" xfId="418"/>
    <cellStyle name="Standaard_Financial report 2001" xfId="419"/>
    <cellStyle name="Standard_EPKB_TV_Detailpl_Deo_DryLinie_intern_01" xfId="420"/>
    <cellStyle name="Text d'advertiment 2" xfId="421"/>
    <cellStyle name="Text explicatiu 2" xfId="422"/>
    <cellStyle name="Title" xfId="423"/>
    <cellStyle name="Titles" xfId="424"/>
    <cellStyle name="Titles 2" xfId="610"/>
    <cellStyle name="Títol 1 2" xfId="426"/>
    <cellStyle name="Títol 2 2" xfId="427"/>
    <cellStyle name="Títol 3 2" xfId="428"/>
    <cellStyle name="Títol 4 2" xfId="88"/>
    <cellStyle name="Títol 5" xfId="425"/>
    <cellStyle name="Título 1 2" xfId="550"/>
    <cellStyle name="Título 2 2" xfId="551"/>
    <cellStyle name="Título 3 2" xfId="552"/>
    <cellStyle name="Título 4" xfId="553"/>
    <cellStyle name="Total 2" xfId="430"/>
    <cellStyle name="Total 2 2" xfId="554"/>
    <cellStyle name="Total 2 3" xfId="612"/>
    <cellStyle name="Total 3" xfId="429"/>
    <cellStyle name="Total 4" xfId="611"/>
    <cellStyle name="Total1" xfId="431"/>
    <cellStyle name="Total2" xfId="432"/>
    <cellStyle name="Valuta [0]_PLDT" xfId="433"/>
    <cellStyle name="Valuta_PLDT" xfId="434"/>
    <cellStyle name="Warning Text" xfId="435"/>
    <cellStyle name="千位[0]_laroux" xfId="436"/>
    <cellStyle name="千位_laroux" xfId="437"/>
    <cellStyle name="千分位[0]_Action   (2)uur" xfId="438"/>
    <cellStyle name="千分位_Action   (2))2)" xfId="439"/>
    <cellStyle name="常规_(A增加市场明细东风雪铁龙.xsl" xfId="440"/>
    <cellStyle name="普通_4City" xfId="441"/>
    <cellStyle name="桁区切り_IcentivepenaltyJapan15032003" xfId="442"/>
    <cellStyle name="標準_Contract appendices 2003 - revised PJ" xfId="443"/>
  </cellStyles>
  <dxfs count="0"/>
  <tableStyles count="0" defaultTableStyle="TableStyleMedium2" defaultPivotStyle="PivotStyleLight16"/>
  <colors>
    <mruColors>
      <color rgb="FFFFFFCC"/>
      <color rgb="FFFFFF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232"/>
  <sheetViews>
    <sheetView showGridLines="0" tabSelected="1" zoomScaleNormal="100" zoomScaleSheetLayoutView="100" workbookViewId="0">
      <selection activeCell="C8" sqref="C8"/>
    </sheetView>
  </sheetViews>
  <sheetFormatPr defaultColWidth="9.08984375" defaultRowHeight="10.5"/>
  <cols>
    <col min="1" max="1" width="5.6328125" style="32" customWidth="1"/>
    <col min="2" max="2" width="5.6328125" style="75" customWidth="1"/>
    <col min="3" max="3" width="35" style="75" customWidth="1"/>
    <col min="4" max="4" width="19.81640625" style="75" customWidth="1"/>
    <col min="5" max="5" width="8.6328125" style="116" customWidth="1"/>
    <col min="6" max="6" width="27.1796875" style="75" bestFit="1" customWidth="1"/>
    <col min="7" max="7" width="11.6328125" style="76" customWidth="1"/>
    <col min="8" max="8" width="4.08984375" style="7" customWidth="1"/>
    <col min="9" max="45" width="9.08984375" style="66"/>
    <col min="46" max="16384" width="9.08984375" style="67"/>
  </cols>
  <sheetData>
    <row r="1" spans="1:40" s="32" customFormat="1" ht="20" customHeight="1" thickBot="1">
      <c r="B1" s="60"/>
      <c r="C1" s="1"/>
      <c r="D1" s="61"/>
      <c r="E1" s="114"/>
      <c r="F1" s="61"/>
      <c r="G1" s="1"/>
      <c r="H1" s="62"/>
      <c r="I1" s="59"/>
      <c r="J1" s="14"/>
      <c r="K1" s="15"/>
      <c r="L1" s="8"/>
      <c r="M1" s="63"/>
      <c r="N1" s="63"/>
      <c r="O1" s="63"/>
      <c r="P1" s="8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</row>
    <row r="2" spans="1:40" s="225" customFormat="1" ht="30" customHeight="1" thickBot="1">
      <c r="B2" s="260" t="s">
        <v>548</v>
      </c>
      <c r="C2" s="261"/>
      <c r="D2" s="261"/>
      <c r="E2" s="261"/>
      <c r="F2" s="261"/>
      <c r="G2" s="262"/>
      <c r="H2" s="237"/>
      <c r="I2" s="229"/>
      <c r="J2" s="230"/>
      <c r="K2" s="226"/>
      <c r="L2" s="231"/>
      <c r="M2" s="232"/>
      <c r="N2" s="232"/>
      <c r="O2" s="232"/>
      <c r="P2" s="231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40" s="225" customFormat="1" ht="9" customHeight="1">
      <c r="B3" s="226"/>
      <c r="C3" s="226"/>
      <c r="D3" s="226"/>
      <c r="E3" s="227"/>
      <c r="F3" s="226"/>
      <c r="G3" s="228"/>
      <c r="H3" s="226"/>
      <c r="I3" s="229"/>
      <c r="J3" s="230"/>
      <c r="K3" s="226"/>
      <c r="L3" s="231"/>
      <c r="M3" s="232"/>
      <c r="N3" s="232"/>
      <c r="O3" s="232"/>
      <c r="P3" s="231"/>
      <c r="Q3" s="149"/>
      <c r="R3" s="149"/>
      <c r="S3" s="149"/>
      <c r="T3" s="149"/>
      <c r="U3" s="149"/>
      <c r="V3" s="149"/>
      <c r="W3" s="149"/>
      <c r="X3" s="149"/>
      <c r="Y3" s="149"/>
      <c r="Z3" s="149"/>
      <c r="AA3" s="149"/>
      <c r="AB3" s="149"/>
      <c r="AC3" s="149"/>
      <c r="AD3" s="149"/>
      <c r="AE3" s="149"/>
      <c r="AF3" s="149"/>
      <c r="AG3" s="149"/>
      <c r="AH3" s="149"/>
      <c r="AI3" s="149"/>
      <c r="AJ3" s="149"/>
      <c r="AK3" s="149"/>
      <c r="AL3" s="149"/>
      <c r="AM3" s="149"/>
      <c r="AN3" s="149"/>
    </row>
    <row r="4" spans="1:40" s="149" customFormat="1" ht="20" customHeight="1">
      <c r="B4" s="224" t="s">
        <v>596</v>
      </c>
      <c r="C4" s="224"/>
      <c r="D4" s="233"/>
      <c r="E4" s="234"/>
      <c r="F4" s="234" t="s">
        <v>595</v>
      </c>
      <c r="G4" s="244" t="s">
        <v>530</v>
      </c>
      <c r="I4" s="236"/>
      <c r="J4" s="236"/>
      <c r="K4" s="231"/>
      <c r="L4" s="232"/>
      <c r="M4" s="232"/>
      <c r="N4" s="232"/>
      <c r="O4" s="231"/>
    </row>
    <row r="5" spans="1:40" s="225" customFormat="1" ht="20" customHeight="1" thickBot="1">
      <c r="G5" s="228"/>
      <c r="H5" s="237"/>
      <c r="I5" s="229"/>
      <c r="J5" s="230"/>
      <c r="K5" s="236"/>
      <c r="L5" s="231"/>
      <c r="M5" s="232"/>
      <c r="N5" s="232"/>
      <c r="O5" s="232"/>
      <c r="P5" s="231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E5" s="149"/>
      <c r="AF5" s="149"/>
      <c r="AG5" s="149"/>
      <c r="AH5" s="149"/>
      <c r="AI5" s="149"/>
      <c r="AJ5" s="149"/>
      <c r="AK5" s="149"/>
      <c r="AL5" s="149"/>
      <c r="AM5" s="149"/>
      <c r="AN5" s="149"/>
    </row>
    <row r="6" spans="1:40" s="225" customFormat="1" ht="20" customHeight="1" thickBot="1">
      <c r="B6" s="238" t="s">
        <v>123</v>
      </c>
      <c r="C6" s="239"/>
      <c r="D6" s="241"/>
      <c r="E6" s="240"/>
      <c r="F6" s="241"/>
      <c r="G6" s="242"/>
      <c r="H6" s="237"/>
      <c r="I6" s="229"/>
      <c r="J6" s="230"/>
      <c r="K6" s="236"/>
      <c r="L6" s="231"/>
      <c r="M6" s="232"/>
      <c r="N6" s="232"/>
      <c r="O6" s="232"/>
      <c r="P6" s="231"/>
      <c r="Q6" s="149"/>
      <c r="R6" s="149"/>
      <c r="S6" s="149"/>
      <c r="T6" s="149"/>
      <c r="U6" s="149"/>
      <c r="V6" s="149"/>
      <c r="W6" s="149"/>
      <c r="X6" s="149"/>
      <c r="Y6" s="149"/>
      <c r="Z6" s="149"/>
      <c r="AA6" s="149"/>
      <c r="AB6" s="149"/>
      <c r="AC6" s="149"/>
      <c r="AD6" s="149"/>
      <c r="AE6" s="149"/>
      <c r="AF6" s="149"/>
      <c r="AG6" s="149"/>
      <c r="AH6" s="149"/>
      <c r="AI6" s="149"/>
      <c r="AJ6" s="149"/>
      <c r="AK6" s="149"/>
      <c r="AL6" s="149"/>
      <c r="AM6" s="149"/>
      <c r="AN6" s="149"/>
    </row>
    <row r="7" spans="1:40" s="32" customFormat="1" ht="25" customHeight="1" thickBot="1">
      <c r="B7" s="112" t="s">
        <v>169</v>
      </c>
      <c r="C7" s="124" t="s">
        <v>0</v>
      </c>
      <c r="D7" s="125" t="s">
        <v>550</v>
      </c>
      <c r="E7" s="165" t="s">
        <v>549</v>
      </c>
      <c r="F7" s="165" t="s">
        <v>542</v>
      </c>
      <c r="G7" s="166" t="s">
        <v>543</v>
      </c>
      <c r="H7" s="64"/>
      <c r="I7" s="15"/>
      <c r="J7" s="8" t="s">
        <v>534</v>
      </c>
      <c r="K7" s="63"/>
      <c r="L7" s="63"/>
      <c r="M7" s="63"/>
      <c r="N7" s="8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5"/>
    </row>
    <row r="8" spans="1:40" ht="14" customHeight="1" thickBot="1">
      <c r="A8" s="45"/>
      <c r="B8" s="202">
        <v>1</v>
      </c>
      <c r="C8" s="104" t="s">
        <v>124</v>
      </c>
      <c r="D8" s="105" t="s">
        <v>554</v>
      </c>
      <c r="E8" s="129" t="s">
        <v>537</v>
      </c>
      <c r="F8" s="204" t="s">
        <v>560</v>
      </c>
      <c r="G8" s="117" t="s">
        <v>529</v>
      </c>
      <c r="H8" s="77"/>
    </row>
    <row r="9" spans="1:40" ht="14" customHeight="1" thickBot="1">
      <c r="A9" s="45"/>
      <c r="B9" s="203">
        <v>2</v>
      </c>
      <c r="C9" s="205" t="s">
        <v>125</v>
      </c>
      <c r="D9" s="105" t="s">
        <v>554</v>
      </c>
      <c r="E9" s="129" t="s">
        <v>537</v>
      </c>
      <c r="F9" s="204" t="s">
        <v>558</v>
      </c>
      <c r="G9" s="117" t="s">
        <v>529</v>
      </c>
      <c r="H9" s="77"/>
    </row>
    <row r="10" spans="1:40" ht="14" customHeight="1" thickBot="1">
      <c r="A10" s="45"/>
      <c r="B10" s="203">
        <v>2</v>
      </c>
      <c r="C10" s="111" t="s">
        <v>126</v>
      </c>
      <c r="D10" s="105" t="s">
        <v>554</v>
      </c>
      <c r="E10" s="129" t="s">
        <v>537</v>
      </c>
      <c r="F10" s="204" t="s">
        <v>558</v>
      </c>
      <c r="G10" s="117" t="s">
        <v>529</v>
      </c>
      <c r="H10" s="77"/>
    </row>
    <row r="11" spans="1:40" ht="14" customHeight="1" thickBot="1">
      <c r="A11" s="45"/>
      <c r="B11" s="203">
        <v>2</v>
      </c>
      <c r="C11" s="111" t="s">
        <v>127</v>
      </c>
      <c r="D11" s="105" t="s">
        <v>554</v>
      </c>
      <c r="E11" s="129" t="s">
        <v>537</v>
      </c>
      <c r="F11" s="204" t="s">
        <v>558</v>
      </c>
      <c r="G11" s="117" t="s">
        <v>529</v>
      </c>
      <c r="H11" s="77"/>
    </row>
    <row r="12" spans="1:40" ht="14" customHeight="1" thickBot="1">
      <c r="A12" s="45"/>
      <c r="B12" s="203">
        <v>2</v>
      </c>
      <c r="C12" s="111" t="s">
        <v>163</v>
      </c>
      <c r="D12" s="105" t="s">
        <v>554</v>
      </c>
      <c r="E12" s="129" t="s">
        <v>537</v>
      </c>
      <c r="F12" s="204" t="s">
        <v>558</v>
      </c>
      <c r="G12" s="117" t="s">
        <v>529</v>
      </c>
      <c r="H12" s="66"/>
    </row>
    <row r="13" spans="1:40" ht="14" customHeight="1" thickBot="1">
      <c r="A13" s="45"/>
      <c r="B13" s="245">
        <v>2</v>
      </c>
      <c r="C13" s="111" t="s">
        <v>128</v>
      </c>
      <c r="D13" s="105" t="s">
        <v>555</v>
      </c>
      <c r="E13" s="179" t="s">
        <v>533</v>
      </c>
      <c r="F13" s="204" t="s">
        <v>541</v>
      </c>
      <c r="G13" s="130" t="s">
        <v>537</v>
      </c>
      <c r="H13" s="66"/>
    </row>
    <row r="14" spans="1:40" ht="14" customHeight="1">
      <c r="A14" s="45"/>
      <c r="B14" s="82">
        <v>3</v>
      </c>
      <c r="C14" s="206" t="s">
        <v>162</v>
      </c>
      <c r="D14" s="120" t="s">
        <v>747</v>
      </c>
      <c r="E14" s="168" t="s">
        <v>533</v>
      </c>
      <c r="F14" s="159" t="s">
        <v>558</v>
      </c>
      <c r="G14" s="121" t="s">
        <v>529</v>
      </c>
      <c r="H14" s="66"/>
    </row>
    <row r="15" spans="1:40" ht="14" customHeight="1" thickBot="1">
      <c r="A15" s="45"/>
      <c r="B15" s="82">
        <v>4</v>
      </c>
      <c r="C15" s="207" t="s">
        <v>162</v>
      </c>
      <c r="D15" s="131" t="s">
        <v>745</v>
      </c>
      <c r="E15" s="175" t="s">
        <v>533</v>
      </c>
      <c r="F15" s="135" t="s">
        <v>558</v>
      </c>
      <c r="G15" s="132" t="s">
        <v>529</v>
      </c>
      <c r="H15" s="66"/>
    </row>
    <row r="16" spans="1:40" ht="14" customHeight="1">
      <c r="A16" s="45"/>
      <c r="B16" s="82">
        <v>3</v>
      </c>
      <c r="C16" s="206" t="s">
        <v>569</v>
      </c>
      <c r="D16" s="120" t="s">
        <v>747</v>
      </c>
      <c r="E16" s="168" t="s">
        <v>533</v>
      </c>
      <c r="F16" s="159" t="s">
        <v>558</v>
      </c>
      <c r="G16" s="121" t="s">
        <v>529</v>
      </c>
      <c r="H16" s="66"/>
    </row>
    <row r="17" spans="1:45" ht="14" customHeight="1" thickBot="1">
      <c r="A17" s="45"/>
      <c r="B17" s="84">
        <v>4</v>
      </c>
      <c r="C17" s="207" t="s">
        <v>569</v>
      </c>
      <c r="D17" s="131" t="s">
        <v>745</v>
      </c>
      <c r="E17" s="175" t="s">
        <v>533</v>
      </c>
      <c r="F17" s="135" t="s">
        <v>558</v>
      </c>
      <c r="G17" s="132" t="s">
        <v>529</v>
      </c>
      <c r="H17" s="66"/>
    </row>
    <row r="18" spans="1:45" ht="14" customHeight="1">
      <c r="A18" s="45"/>
      <c r="B18" s="82">
        <v>3</v>
      </c>
      <c r="C18" s="206" t="s">
        <v>129</v>
      </c>
      <c r="D18" s="120" t="s">
        <v>744</v>
      </c>
      <c r="E18" s="168" t="s">
        <v>533</v>
      </c>
      <c r="F18" s="159" t="s">
        <v>558</v>
      </c>
      <c r="G18" s="121" t="s">
        <v>529</v>
      </c>
      <c r="H18" s="66"/>
    </row>
    <row r="19" spans="1:45" ht="14" customHeight="1" thickBot="1">
      <c r="A19" s="45"/>
      <c r="B19" s="82">
        <v>4</v>
      </c>
      <c r="C19" s="207" t="s">
        <v>129</v>
      </c>
      <c r="D19" s="131" t="s">
        <v>557</v>
      </c>
      <c r="E19" s="175" t="s">
        <v>533</v>
      </c>
      <c r="F19" s="135" t="s">
        <v>558</v>
      </c>
      <c r="G19" s="132" t="s">
        <v>529</v>
      </c>
      <c r="H19" s="66"/>
    </row>
    <row r="20" spans="1:45" ht="14" customHeight="1">
      <c r="A20" s="45"/>
      <c r="B20" s="82">
        <v>3</v>
      </c>
      <c r="C20" s="206" t="s">
        <v>130</v>
      </c>
      <c r="D20" s="120" t="s">
        <v>745</v>
      </c>
      <c r="E20" s="168" t="s">
        <v>533</v>
      </c>
      <c r="F20" s="159" t="s">
        <v>558</v>
      </c>
      <c r="G20" s="121" t="s">
        <v>529</v>
      </c>
      <c r="H20" s="66"/>
    </row>
    <row r="21" spans="1:45" ht="14" customHeight="1" thickBot="1">
      <c r="A21" s="45"/>
      <c r="B21" s="82">
        <v>4</v>
      </c>
      <c r="C21" s="207" t="s">
        <v>130</v>
      </c>
      <c r="D21" s="131" t="s">
        <v>746</v>
      </c>
      <c r="E21" s="175" t="s">
        <v>533</v>
      </c>
      <c r="F21" s="135" t="s">
        <v>558</v>
      </c>
      <c r="G21" s="132" t="s">
        <v>529</v>
      </c>
      <c r="H21" s="66"/>
    </row>
    <row r="22" spans="1:45" ht="14" customHeight="1">
      <c r="A22" s="45"/>
      <c r="B22" s="82">
        <v>3</v>
      </c>
      <c r="C22" s="206" t="s">
        <v>131</v>
      </c>
      <c r="D22" s="120" t="s">
        <v>747</v>
      </c>
      <c r="E22" s="168" t="s">
        <v>533</v>
      </c>
      <c r="F22" s="159" t="s">
        <v>558</v>
      </c>
      <c r="G22" s="121" t="s">
        <v>529</v>
      </c>
      <c r="H22" s="66"/>
    </row>
    <row r="23" spans="1:45" ht="14" customHeight="1" thickBot="1">
      <c r="A23" s="45"/>
      <c r="B23" s="82">
        <v>4</v>
      </c>
      <c r="C23" s="207" t="s">
        <v>131</v>
      </c>
      <c r="D23" s="131" t="s">
        <v>745</v>
      </c>
      <c r="E23" s="175" t="s">
        <v>533</v>
      </c>
      <c r="F23" s="135" t="s">
        <v>558</v>
      </c>
      <c r="G23" s="132" t="s">
        <v>529</v>
      </c>
      <c r="H23" s="66"/>
    </row>
    <row r="24" spans="1:45" ht="14" customHeight="1">
      <c r="A24" s="45"/>
      <c r="B24" s="82">
        <v>3</v>
      </c>
      <c r="C24" s="206" t="s">
        <v>132</v>
      </c>
      <c r="D24" s="120" t="s">
        <v>747</v>
      </c>
      <c r="E24" s="168" t="s">
        <v>533</v>
      </c>
      <c r="F24" s="159" t="s">
        <v>558</v>
      </c>
      <c r="G24" s="121" t="s">
        <v>529</v>
      </c>
      <c r="H24" s="66"/>
    </row>
    <row r="25" spans="1:45" ht="14" customHeight="1" thickBot="1">
      <c r="A25" s="45"/>
      <c r="B25" s="82">
        <v>4</v>
      </c>
      <c r="C25" s="127" t="s">
        <v>132</v>
      </c>
      <c r="D25" s="131" t="s">
        <v>745</v>
      </c>
      <c r="E25" s="208" t="s">
        <v>533</v>
      </c>
      <c r="F25" s="209" t="s">
        <v>558</v>
      </c>
      <c r="G25" s="126" t="s">
        <v>529</v>
      </c>
      <c r="H25" s="66"/>
    </row>
    <row r="26" spans="1:45" ht="14" customHeight="1">
      <c r="A26" s="45"/>
      <c r="B26" s="82">
        <v>3</v>
      </c>
      <c r="C26" s="210" t="s">
        <v>157</v>
      </c>
      <c r="D26" s="120" t="s">
        <v>556</v>
      </c>
      <c r="E26" s="168" t="s">
        <v>533</v>
      </c>
      <c r="F26" s="159" t="s">
        <v>558</v>
      </c>
      <c r="G26" s="121" t="s">
        <v>529</v>
      </c>
      <c r="H26" s="66"/>
    </row>
    <row r="27" spans="1:45" ht="14" customHeight="1" thickBot="1">
      <c r="A27" s="45"/>
      <c r="B27" s="82">
        <v>4</v>
      </c>
      <c r="C27" s="211" t="s">
        <v>157</v>
      </c>
      <c r="D27" s="131" t="s">
        <v>557</v>
      </c>
      <c r="E27" s="175" t="s">
        <v>533</v>
      </c>
      <c r="F27" s="135" t="s">
        <v>558</v>
      </c>
      <c r="G27" s="132" t="s">
        <v>529</v>
      </c>
      <c r="H27" s="66"/>
    </row>
    <row r="28" spans="1:45" ht="14" customHeight="1">
      <c r="A28" s="45"/>
      <c r="B28" s="82">
        <v>3</v>
      </c>
      <c r="C28" s="210" t="s">
        <v>133</v>
      </c>
      <c r="D28" s="120" t="s">
        <v>556</v>
      </c>
      <c r="E28" s="168" t="s">
        <v>533</v>
      </c>
      <c r="F28" s="159" t="s">
        <v>558</v>
      </c>
      <c r="G28" s="121" t="s">
        <v>529</v>
      </c>
      <c r="H28" s="66"/>
      <c r="I28" s="68"/>
      <c r="M28" s="69"/>
      <c r="N28" s="70"/>
    </row>
    <row r="29" spans="1:45" ht="14" customHeight="1" thickBot="1">
      <c r="A29" s="45"/>
      <c r="B29" s="82">
        <v>4</v>
      </c>
      <c r="C29" s="211" t="s">
        <v>133</v>
      </c>
      <c r="D29" s="131" t="s">
        <v>557</v>
      </c>
      <c r="E29" s="175" t="s">
        <v>533</v>
      </c>
      <c r="F29" s="135" t="s">
        <v>558</v>
      </c>
      <c r="G29" s="132" t="s">
        <v>529</v>
      </c>
      <c r="H29" s="66"/>
      <c r="I29" s="68"/>
      <c r="M29" s="69"/>
      <c r="N29" s="70"/>
    </row>
    <row r="30" spans="1:45" ht="14" customHeight="1">
      <c r="A30" s="45"/>
      <c r="B30" s="82">
        <v>3</v>
      </c>
      <c r="C30" s="206" t="s">
        <v>134</v>
      </c>
      <c r="D30" s="120" t="s">
        <v>747</v>
      </c>
      <c r="E30" s="168" t="s">
        <v>533</v>
      </c>
      <c r="F30" s="159" t="s">
        <v>558</v>
      </c>
      <c r="G30" s="121" t="s">
        <v>529</v>
      </c>
      <c r="H30" s="66"/>
      <c r="I30" s="68"/>
    </row>
    <row r="31" spans="1:45" ht="14" customHeight="1" thickBot="1">
      <c r="A31" s="45"/>
      <c r="B31" s="82">
        <v>4</v>
      </c>
      <c r="C31" s="127" t="s">
        <v>134</v>
      </c>
      <c r="D31" s="131" t="s">
        <v>745</v>
      </c>
      <c r="E31" s="208" t="s">
        <v>533</v>
      </c>
      <c r="F31" s="209" t="s">
        <v>558</v>
      </c>
      <c r="G31" s="126" t="s">
        <v>529</v>
      </c>
      <c r="H31" s="66"/>
      <c r="I31" s="68"/>
    </row>
    <row r="32" spans="1:45" s="256" customFormat="1" ht="14" customHeight="1">
      <c r="A32" s="250"/>
      <c r="B32" s="251">
        <v>3</v>
      </c>
      <c r="C32" s="206" t="s">
        <v>551</v>
      </c>
      <c r="D32" s="120" t="s">
        <v>747</v>
      </c>
      <c r="E32" s="252" t="s">
        <v>533</v>
      </c>
      <c r="F32" s="156" t="s">
        <v>558</v>
      </c>
      <c r="G32" s="121" t="s">
        <v>529</v>
      </c>
      <c r="H32" s="254"/>
      <c r="I32" s="255"/>
      <c r="J32" s="254"/>
      <c r="K32" s="254"/>
      <c r="L32" s="254"/>
      <c r="M32" s="254"/>
      <c r="N32" s="254"/>
      <c r="O32" s="254"/>
      <c r="P32" s="254"/>
      <c r="Q32" s="254"/>
      <c r="R32" s="254"/>
      <c r="S32" s="254"/>
      <c r="T32" s="254"/>
      <c r="U32" s="254"/>
      <c r="V32" s="254"/>
      <c r="W32" s="254"/>
      <c r="X32" s="254"/>
      <c r="Y32" s="254"/>
      <c r="Z32" s="254"/>
      <c r="AA32" s="254"/>
      <c r="AB32" s="254"/>
      <c r="AC32" s="254"/>
      <c r="AD32" s="254"/>
      <c r="AE32" s="254"/>
      <c r="AF32" s="254"/>
      <c r="AG32" s="254"/>
      <c r="AH32" s="254"/>
      <c r="AI32" s="254"/>
      <c r="AJ32" s="254"/>
      <c r="AK32" s="254"/>
      <c r="AL32" s="254"/>
      <c r="AM32" s="254"/>
      <c r="AN32" s="254"/>
      <c r="AO32" s="254"/>
      <c r="AP32" s="254"/>
      <c r="AQ32" s="254"/>
      <c r="AR32" s="254"/>
      <c r="AS32" s="254"/>
    </row>
    <row r="33" spans="1:38" ht="14" customHeight="1" thickBot="1">
      <c r="A33" s="45"/>
      <c r="B33" s="82">
        <v>4</v>
      </c>
      <c r="C33" s="207" t="s">
        <v>551</v>
      </c>
      <c r="D33" s="131" t="s">
        <v>745</v>
      </c>
      <c r="E33" s="175" t="s">
        <v>533</v>
      </c>
      <c r="F33" s="135" t="s">
        <v>558</v>
      </c>
      <c r="G33" s="132" t="s">
        <v>529</v>
      </c>
      <c r="H33" s="66"/>
      <c r="I33" s="68"/>
    </row>
    <row r="34" spans="1:38" ht="14" customHeight="1">
      <c r="A34" s="45"/>
      <c r="B34" s="82">
        <v>3</v>
      </c>
      <c r="C34" s="206" t="s">
        <v>135</v>
      </c>
      <c r="D34" s="120" t="s">
        <v>747</v>
      </c>
      <c r="E34" s="168" t="s">
        <v>533</v>
      </c>
      <c r="F34" s="159" t="s">
        <v>558</v>
      </c>
      <c r="G34" s="121" t="s">
        <v>529</v>
      </c>
      <c r="H34" s="66"/>
      <c r="I34" s="68"/>
    </row>
    <row r="35" spans="1:38" ht="14" customHeight="1" thickBot="1">
      <c r="A35" s="45"/>
      <c r="B35" s="82">
        <v>4</v>
      </c>
      <c r="C35" s="207" t="s">
        <v>135</v>
      </c>
      <c r="D35" s="131" t="s">
        <v>745</v>
      </c>
      <c r="E35" s="175" t="s">
        <v>533</v>
      </c>
      <c r="F35" s="135" t="s">
        <v>558</v>
      </c>
      <c r="G35" s="132" t="s">
        <v>529</v>
      </c>
      <c r="H35" s="66"/>
      <c r="I35" s="68"/>
    </row>
    <row r="36" spans="1:38" ht="14" customHeight="1">
      <c r="A36" s="45"/>
      <c r="B36" s="82">
        <v>3</v>
      </c>
      <c r="C36" s="206" t="s">
        <v>552</v>
      </c>
      <c r="D36" s="120" t="s">
        <v>747</v>
      </c>
      <c r="E36" s="168" t="s">
        <v>533</v>
      </c>
      <c r="F36" s="159" t="s">
        <v>558</v>
      </c>
      <c r="G36" s="121" t="s">
        <v>529</v>
      </c>
      <c r="H36" s="66"/>
      <c r="I36" s="68"/>
    </row>
    <row r="37" spans="1:38" ht="14" customHeight="1" thickBot="1">
      <c r="A37" s="45"/>
      <c r="B37" s="82">
        <v>4</v>
      </c>
      <c r="C37" s="207" t="s">
        <v>552</v>
      </c>
      <c r="D37" s="131" t="s">
        <v>745</v>
      </c>
      <c r="E37" s="175" t="s">
        <v>533</v>
      </c>
      <c r="F37" s="135" t="s">
        <v>558</v>
      </c>
      <c r="G37" s="132" t="s">
        <v>529</v>
      </c>
      <c r="H37" s="66"/>
      <c r="I37" s="68"/>
    </row>
    <row r="38" spans="1:38" ht="14" customHeight="1">
      <c r="A38" s="45"/>
      <c r="B38" s="82">
        <v>3</v>
      </c>
      <c r="C38" s="210" t="s">
        <v>553</v>
      </c>
      <c r="D38" s="120" t="s">
        <v>747</v>
      </c>
      <c r="E38" s="168" t="s">
        <v>533</v>
      </c>
      <c r="F38" s="159" t="s">
        <v>558</v>
      </c>
      <c r="G38" s="121" t="s">
        <v>529</v>
      </c>
      <c r="H38" s="66"/>
      <c r="I38" s="68"/>
    </row>
    <row r="39" spans="1:38" ht="14" customHeight="1" thickBot="1">
      <c r="A39" s="45"/>
      <c r="B39" s="82">
        <v>4</v>
      </c>
      <c r="C39" s="211" t="s">
        <v>553</v>
      </c>
      <c r="D39" s="131" t="s">
        <v>745</v>
      </c>
      <c r="E39" s="175" t="s">
        <v>533</v>
      </c>
      <c r="F39" s="135" t="s">
        <v>558</v>
      </c>
      <c r="G39" s="132" t="s">
        <v>529</v>
      </c>
      <c r="H39" s="66"/>
      <c r="I39" s="68"/>
    </row>
    <row r="40" spans="1:38" ht="14" customHeight="1">
      <c r="A40" s="45"/>
      <c r="B40" s="82"/>
      <c r="C40" s="133" t="s">
        <v>531</v>
      </c>
      <c r="D40" s="128" t="s">
        <v>290</v>
      </c>
      <c r="E40" s="185" t="s">
        <v>533</v>
      </c>
      <c r="F40" s="134" t="s">
        <v>541</v>
      </c>
      <c r="G40" s="212" t="s">
        <v>537</v>
      </c>
      <c r="H40" s="66"/>
    </row>
    <row r="41" spans="1:38" ht="14" customHeight="1" thickBot="1">
      <c r="A41" s="45"/>
      <c r="B41" s="84"/>
      <c r="C41" s="161" t="s">
        <v>532</v>
      </c>
      <c r="D41" s="131" t="s">
        <v>290</v>
      </c>
      <c r="E41" s="175" t="s">
        <v>533</v>
      </c>
      <c r="F41" s="135" t="s">
        <v>541</v>
      </c>
      <c r="G41" s="181" t="s">
        <v>537</v>
      </c>
      <c r="H41" s="66"/>
    </row>
    <row r="42" spans="1:38" ht="14" customHeight="1">
      <c r="A42" s="45"/>
      <c r="B42" s="45"/>
      <c r="C42" s="72"/>
      <c r="D42" s="73"/>
      <c r="E42" s="55"/>
      <c r="F42" s="73"/>
      <c r="G42" s="78"/>
      <c r="H42" s="78"/>
    </row>
    <row r="43" spans="1:38" s="32" customFormat="1" ht="14" customHeight="1">
      <c r="B43" s="65"/>
      <c r="C43" s="56"/>
      <c r="D43" s="91"/>
      <c r="E43" s="71" t="s">
        <v>603</v>
      </c>
      <c r="F43" s="118"/>
      <c r="G43" s="94" t="s">
        <v>529</v>
      </c>
      <c r="H43" s="77"/>
      <c r="J43" s="83"/>
      <c r="K43" s="8"/>
      <c r="L43" s="66"/>
      <c r="M43" s="66"/>
      <c r="N43" s="66"/>
      <c r="O43" s="8"/>
      <c r="P43" s="45"/>
      <c r="Q43" s="45"/>
      <c r="R43" s="45"/>
      <c r="S43" s="45"/>
      <c r="T43" s="45"/>
      <c r="U43" s="45"/>
      <c r="V43" s="45"/>
      <c r="W43" s="45"/>
      <c r="X43" s="45"/>
      <c r="Y43" s="45"/>
      <c r="Z43" s="45"/>
      <c r="AA43" s="45"/>
      <c r="AB43" s="45"/>
      <c r="AC43" s="45"/>
      <c r="AD43" s="45"/>
      <c r="AE43" s="45"/>
      <c r="AF43" s="45"/>
      <c r="AG43" s="45"/>
      <c r="AH43" s="45"/>
      <c r="AI43" s="45"/>
      <c r="AJ43" s="45"/>
      <c r="AK43" s="45"/>
    </row>
    <row r="44" spans="1:38" s="32" customFormat="1" ht="14" customHeight="1">
      <c r="B44" s="65"/>
      <c r="C44" s="56"/>
      <c r="D44" s="91"/>
      <c r="E44" s="115"/>
      <c r="F44" s="91"/>
      <c r="G44" s="92"/>
      <c r="H44" s="93"/>
      <c r="I44" s="18"/>
      <c r="J44" s="17"/>
      <c r="K44" s="17"/>
      <c r="L44" s="8"/>
      <c r="M44" s="63"/>
      <c r="N44" s="63"/>
      <c r="O44" s="63"/>
      <c r="P44" s="8"/>
      <c r="Q44" s="45"/>
      <c r="R44" s="45"/>
      <c r="S44" s="45"/>
      <c r="T44" s="45"/>
      <c r="U44" s="45"/>
      <c r="V44" s="45"/>
      <c r="W44" s="45"/>
      <c r="X44" s="45"/>
      <c r="Y44" s="45"/>
      <c r="Z44" s="45"/>
      <c r="AA44" s="45"/>
      <c r="AB44" s="45"/>
      <c r="AC44" s="45"/>
      <c r="AD44" s="45"/>
      <c r="AE44" s="45"/>
      <c r="AF44" s="45"/>
      <c r="AG44" s="45"/>
      <c r="AH44" s="45"/>
      <c r="AI44" s="45"/>
      <c r="AJ44" s="45"/>
      <c r="AK44" s="45"/>
      <c r="AL44" s="45"/>
    </row>
    <row r="45" spans="1:38" s="45" customFormat="1" ht="14" customHeight="1">
      <c r="B45" s="57"/>
      <c r="C45" s="1"/>
      <c r="D45" s="89"/>
      <c r="E45" s="56"/>
      <c r="F45" s="90"/>
      <c r="G45" s="3"/>
      <c r="H45" s="18"/>
      <c r="I45" s="15"/>
      <c r="J45" s="17"/>
      <c r="K45" s="17"/>
      <c r="L45" s="8"/>
      <c r="M45" s="63"/>
      <c r="N45" s="63"/>
    </row>
    <row r="46" spans="1:38" s="136" customFormat="1" ht="25" customHeight="1">
      <c r="B46" s="259" t="s">
        <v>752</v>
      </c>
      <c r="C46" s="259"/>
      <c r="D46" s="259"/>
      <c r="E46" s="259"/>
      <c r="F46" s="259"/>
      <c r="G46" s="259"/>
      <c r="H46" s="58"/>
      <c r="I46" s="139"/>
      <c r="J46" s="139"/>
      <c r="K46" s="139"/>
      <c r="L46" s="140"/>
      <c r="M46" s="139"/>
      <c r="N46" s="139"/>
    </row>
    <row r="47" spans="1:38" s="45" customFormat="1" ht="14" customHeight="1">
      <c r="B47" s="57" t="s">
        <v>545</v>
      </c>
      <c r="C47" s="1"/>
      <c r="D47" s="61"/>
      <c r="E47" s="1"/>
      <c r="F47" s="62"/>
      <c r="G47" s="2"/>
      <c r="H47" s="95"/>
      <c r="I47" s="15"/>
      <c r="J47" s="17"/>
      <c r="K47" s="17"/>
      <c r="L47" s="8"/>
      <c r="M47" s="63"/>
      <c r="N47" s="63"/>
    </row>
    <row r="48" spans="1:38" s="45" customFormat="1" ht="14" customHeight="1">
      <c r="B48" s="57"/>
      <c r="C48" s="1"/>
      <c r="D48" s="61"/>
      <c r="E48" s="1"/>
      <c r="F48" s="62"/>
      <c r="G48" s="2"/>
      <c r="H48" s="95"/>
      <c r="I48" s="14"/>
      <c r="J48" s="15"/>
      <c r="K48" s="17"/>
      <c r="L48" s="8"/>
      <c r="M48" s="63"/>
      <c r="N48" s="63"/>
    </row>
    <row r="49" spans="1:28" s="45" customFormat="1" ht="25" customHeight="1">
      <c r="B49" s="259" t="s">
        <v>602</v>
      </c>
      <c r="C49" s="259"/>
      <c r="D49" s="259"/>
      <c r="E49" s="259"/>
      <c r="F49" s="259"/>
      <c r="G49" s="259"/>
      <c r="H49" s="95"/>
      <c r="I49" s="14"/>
      <c r="J49" s="15"/>
      <c r="K49" s="17"/>
      <c r="L49" s="8"/>
      <c r="M49" s="63"/>
      <c r="N49" s="63"/>
    </row>
    <row r="50" spans="1:28" s="45" customFormat="1" ht="14" customHeight="1">
      <c r="B50" s="74" t="s">
        <v>559</v>
      </c>
      <c r="D50" s="61"/>
      <c r="E50" s="1"/>
      <c r="F50" s="62"/>
      <c r="G50" s="2"/>
      <c r="H50" s="95"/>
      <c r="I50" s="14"/>
      <c r="J50" s="15"/>
      <c r="K50" s="17"/>
      <c r="L50" s="8"/>
      <c r="M50" s="63"/>
      <c r="N50" s="63"/>
    </row>
    <row r="51" spans="1:28" s="136" customFormat="1" ht="14" customHeight="1">
      <c r="B51" s="96" t="s">
        <v>561</v>
      </c>
      <c r="C51" s="141"/>
      <c r="D51" s="142"/>
      <c r="E51" s="137"/>
      <c r="F51" s="62"/>
      <c r="G51" s="58"/>
      <c r="H51" s="95"/>
      <c r="I51" s="14"/>
      <c r="J51" s="139"/>
      <c r="K51" s="139"/>
      <c r="L51" s="140"/>
      <c r="M51" s="139"/>
      <c r="N51" s="139"/>
    </row>
    <row r="52" spans="1:28" s="98" customFormat="1" ht="24.5" customHeight="1">
      <c r="B52" s="149" t="s">
        <v>546</v>
      </c>
      <c r="D52" s="107"/>
      <c r="E52" s="99"/>
      <c r="F52" s="100"/>
      <c r="G52" s="101"/>
      <c r="H52" s="95"/>
      <c r="I52" s="14"/>
      <c r="J52" s="103"/>
      <c r="K52" s="17"/>
      <c r="L52" s="8"/>
      <c r="M52" s="63"/>
      <c r="N52" s="63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  <c r="Z52" s="45"/>
      <c r="AA52" s="45"/>
      <c r="AB52" s="45"/>
    </row>
    <row r="53" spans="1:28" s="32" customFormat="1" ht="91.5" customHeight="1">
      <c r="B53" s="113"/>
      <c r="D53" s="21"/>
      <c r="F53" s="5"/>
      <c r="G53" s="2"/>
      <c r="H53" s="7"/>
    </row>
    <row r="54" spans="1:28" s="32" customFormat="1" ht="10" customHeight="1">
      <c r="B54" s="272" t="s">
        <v>617</v>
      </c>
      <c r="C54" s="273">
        <f>SUMIF($B$8:$B$41,"1",$G$8:$G$41)</f>
        <v>0</v>
      </c>
      <c r="D54" s="283">
        <v>6</v>
      </c>
      <c r="F54" s="5"/>
      <c r="G54" s="2"/>
      <c r="H54" s="7"/>
    </row>
    <row r="55" spans="1:28" s="32" customFormat="1" ht="10" customHeight="1">
      <c r="B55" s="272" t="s">
        <v>618</v>
      </c>
      <c r="C55" s="273">
        <f>SUMIF($B$8:$B$41,"2",$G$8:$G$41)</f>
        <v>0</v>
      </c>
      <c r="D55" s="283">
        <v>2</v>
      </c>
      <c r="F55" s="5"/>
      <c r="G55" s="2"/>
      <c r="H55" s="7"/>
    </row>
    <row r="56" spans="1:28" ht="10" customHeight="1">
      <c r="A56" s="45"/>
      <c r="B56" s="272" t="s">
        <v>619</v>
      </c>
      <c r="C56" s="273">
        <f>SUMIF($B$8:$B$41,"3",$G$8:$G$41)</f>
        <v>0</v>
      </c>
      <c r="D56" s="284">
        <v>1</v>
      </c>
      <c r="L56" s="8"/>
      <c r="M56" s="63"/>
      <c r="N56" s="63"/>
      <c r="O56" s="63"/>
      <c r="P56" s="8"/>
      <c r="Q56" s="45"/>
      <c r="R56" s="45"/>
      <c r="S56" s="45"/>
      <c r="T56" s="45"/>
      <c r="U56" s="45"/>
      <c r="V56" s="45"/>
    </row>
    <row r="57" spans="1:28" ht="10" customHeight="1">
      <c r="A57" s="45"/>
      <c r="B57" s="272" t="s">
        <v>620</v>
      </c>
      <c r="C57" s="273">
        <f>SUMIF($B$8:$B$41,"4",$G$8:$G$41)</f>
        <v>0</v>
      </c>
      <c r="D57" s="284">
        <v>2</v>
      </c>
      <c r="L57" s="8"/>
      <c r="M57" s="63"/>
      <c r="N57" s="63"/>
      <c r="O57" s="63"/>
      <c r="P57" s="8"/>
      <c r="Q57" s="45"/>
      <c r="R57" s="45"/>
      <c r="S57" s="45"/>
      <c r="T57" s="45"/>
      <c r="U57" s="45"/>
      <c r="V57" s="45"/>
    </row>
    <row r="58" spans="1:28" ht="10" customHeight="1">
      <c r="A58" s="45"/>
      <c r="B58" s="285"/>
      <c r="C58" s="275"/>
      <c r="D58" s="286">
        <f>SUM(D54:D57)</f>
        <v>11</v>
      </c>
      <c r="L58" s="8"/>
      <c r="M58" s="63"/>
      <c r="N58" s="63"/>
      <c r="O58" s="63"/>
      <c r="P58" s="8"/>
      <c r="Q58" s="45"/>
      <c r="R58" s="45"/>
      <c r="S58" s="45"/>
      <c r="T58" s="45"/>
      <c r="U58" s="45"/>
      <c r="V58" s="45"/>
    </row>
    <row r="59" spans="1:28">
      <c r="A59" s="45"/>
      <c r="B59" s="45"/>
      <c r="L59" s="8"/>
      <c r="M59" s="63"/>
      <c r="N59" s="63"/>
      <c r="O59" s="63"/>
      <c r="P59" s="8"/>
      <c r="Q59" s="45"/>
      <c r="R59" s="45"/>
      <c r="S59" s="45"/>
      <c r="T59" s="45"/>
      <c r="U59" s="45"/>
      <c r="V59" s="45"/>
    </row>
    <row r="60" spans="1:28">
      <c r="A60" s="45"/>
      <c r="B60" s="45"/>
      <c r="L60" s="8"/>
      <c r="M60" s="63"/>
      <c r="N60" s="63"/>
      <c r="O60" s="63"/>
      <c r="P60" s="8"/>
      <c r="Q60" s="45"/>
      <c r="R60" s="45"/>
      <c r="S60" s="45"/>
      <c r="T60" s="45"/>
      <c r="U60" s="45"/>
      <c r="V60" s="45"/>
    </row>
    <row r="61" spans="1:28">
      <c r="A61" s="45"/>
      <c r="B61" s="45"/>
      <c r="L61" s="8"/>
      <c r="M61" s="63"/>
      <c r="N61" s="63"/>
      <c r="O61" s="63"/>
      <c r="P61" s="8"/>
      <c r="Q61" s="45"/>
      <c r="R61" s="45"/>
      <c r="S61" s="45"/>
      <c r="T61" s="45"/>
      <c r="U61" s="45"/>
      <c r="V61" s="45"/>
    </row>
    <row r="62" spans="1:28">
      <c r="A62" s="45"/>
      <c r="B62" s="45"/>
      <c r="L62" s="8"/>
      <c r="M62" s="63"/>
      <c r="N62" s="63"/>
      <c r="O62" s="63"/>
      <c r="P62" s="8"/>
      <c r="Q62" s="45"/>
      <c r="R62" s="45"/>
      <c r="S62" s="45"/>
      <c r="T62" s="45"/>
      <c r="U62" s="45"/>
      <c r="V62" s="45"/>
    </row>
    <row r="63" spans="1:28">
      <c r="A63" s="45"/>
      <c r="B63" s="45"/>
      <c r="L63" s="8"/>
      <c r="M63" s="63"/>
      <c r="N63" s="63"/>
      <c r="O63" s="63"/>
      <c r="P63" s="8"/>
      <c r="Q63" s="45"/>
      <c r="R63" s="45"/>
      <c r="S63" s="45"/>
      <c r="T63" s="45"/>
      <c r="U63" s="45"/>
      <c r="V63" s="45"/>
    </row>
    <row r="64" spans="1:28">
      <c r="A64" s="45"/>
      <c r="B64" s="45"/>
      <c r="L64" s="8"/>
      <c r="M64" s="63"/>
      <c r="N64" s="63"/>
      <c r="O64" s="63"/>
      <c r="P64" s="8"/>
      <c r="Q64" s="45"/>
      <c r="R64" s="45"/>
      <c r="S64" s="45"/>
      <c r="T64" s="45"/>
      <c r="U64" s="45"/>
      <c r="V64" s="45"/>
    </row>
    <row r="65" spans="1:22">
      <c r="A65" s="45"/>
      <c r="B65" s="45"/>
      <c r="L65" s="8"/>
      <c r="M65" s="63"/>
      <c r="N65" s="63"/>
      <c r="O65" s="63"/>
      <c r="P65" s="8"/>
      <c r="Q65" s="45"/>
      <c r="R65" s="45"/>
      <c r="S65" s="45"/>
      <c r="T65" s="45"/>
      <c r="U65" s="45"/>
      <c r="V65" s="45"/>
    </row>
    <row r="66" spans="1:22">
      <c r="A66" s="45"/>
      <c r="B66" s="45"/>
      <c r="L66" s="8"/>
      <c r="M66" s="63"/>
      <c r="N66" s="63"/>
      <c r="O66" s="63"/>
      <c r="P66" s="8"/>
      <c r="Q66" s="45"/>
      <c r="R66" s="45"/>
      <c r="S66" s="45"/>
      <c r="T66" s="45"/>
      <c r="U66" s="45"/>
      <c r="V66" s="45"/>
    </row>
    <row r="67" spans="1:22">
      <c r="A67" s="45"/>
      <c r="B67" s="45"/>
      <c r="L67" s="8"/>
      <c r="M67" s="63"/>
      <c r="N67" s="63"/>
      <c r="O67" s="63"/>
      <c r="P67" s="8"/>
      <c r="Q67" s="45"/>
      <c r="R67" s="45"/>
      <c r="S67" s="45"/>
      <c r="T67" s="45"/>
      <c r="U67" s="45"/>
      <c r="V67" s="45"/>
    </row>
    <row r="68" spans="1:22">
      <c r="A68" s="45"/>
      <c r="B68" s="45"/>
      <c r="L68" s="8"/>
      <c r="M68" s="63"/>
      <c r="N68" s="63"/>
      <c r="O68" s="63"/>
      <c r="P68" s="8"/>
      <c r="Q68" s="45"/>
      <c r="R68" s="45"/>
      <c r="S68" s="45"/>
      <c r="T68" s="45"/>
      <c r="U68" s="45"/>
      <c r="V68" s="45"/>
    </row>
    <row r="69" spans="1:22">
      <c r="A69" s="45"/>
      <c r="B69" s="45"/>
      <c r="L69" s="8"/>
      <c r="M69" s="63"/>
      <c r="N69" s="63"/>
      <c r="O69" s="63"/>
      <c r="P69" s="8"/>
      <c r="Q69" s="45"/>
      <c r="R69" s="45"/>
      <c r="S69" s="45"/>
      <c r="T69" s="45"/>
      <c r="U69" s="45"/>
      <c r="V69" s="45"/>
    </row>
    <row r="70" spans="1:22">
      <c r="A70" s="45"/>
      <c r="B70" s="45"/>
      <c r="L70" s="8"/>
      <c r="M70" s="63"/>
      <c r="N70" s="63"/>
      <c r="O70" s="63"/>
      <c r="P70" s="8"/>
      <c r="Q70" s="45"/>
      <c r="R70" s="45"/>
      <c r="S70" s="45"/>
      <c r="T70" s="45"/>
      <c r="U70" s="45"/>
      <c r="V70" s="45"/>
    </row>
    <row r="71" spans="1:22">
      <c r="A71" s="45"/>
      <c r="B71" s="45"/>
      <c r="L71" s="8"/>
      <c r="M71" s="63"/>
      <c r="N71" s="63"/>
      <c r="O71" s="63"/>
      <c r="P71" s="8"/>
      <c r="Q71" s="45"/>
      <c r="R71" s="45"/>
      <c r="S71" s="45"/>
      <c r="T71" s="45"/>
      <c r="U71" s="45"/>
      <c r="V71" s="45"/>
    </row>
    <row r="72" spans="1:22">
      <c r="A72" s="45"/>
      <c r="B72" s="45"/>
      <c r="L72" s="8"/>
      <c r="M72" s="63"/>
      <c r="N72" s="63"/>
      <c r="O72" s="63"/>
      <c r="P72" s="8"/>
      <c r="Q72" s="45"/>
      <c r="R72" s="45"/>
      <c r="S72" s="45"/>
      <c r="T72" s="45"/>
      <c r="U72" s="45"/>
      <c r="V72" s="45"/>
    </row>
    <row r="73" spans="1:22">
      <c r="A73" s="45"/>
      <c r="B73" s="45"/>
      <c r="L73" s="8"/>
      <c r="M73" s="63"/>
      <c r="N73" s="63"/>
      <c r="O73" s="63"/>
      <c r="P73" s="8"/>
      <c r="Q73" s="45"/>
      <c r="R73" s="45"/>
      <c r="S73" s="45"/>
      <c r="T73" s="45"/>
      <c r="U73" s="45"/>
      <c r="V73" s="45"/>
    </row>
    <row r="74" spans="1:22">
      <c r="A74" s="45"/>
      <c r="B74" s="45"/>
      <c r="L74" s="8"/>
      <c r="M74" s="63"/>
      <c r="N74" s="63"/>
      <c r="O74" s="63"/>
      <c r="P74" s="8"/>
      <c r="Q74" s="45"/>
      <c r="R74" s="45"/>
      <c r="S74" s="45"/>
      <c r="T74" s="45"/>
      <c r="U74" s="45"/>
      <c r="V74" s="45"/>
    </row>
    <row r="75" spans="1:22">
      <c r="A75" s="45"/>
      <c r="B75" s="45"/>
      <c r="L75" s="8"/>
      <c r="M75" s="63"/>
      <c r="N75" s="63"/>
      <c r="O75" s="63"/>
      <c r="P75" s="8"/>
      <c r="Q75" s="45"/>
      <c r="R75" s="45"/>
      <c r="S75" s="45"/>
      <c r="T75" s="45"/>
      <c r="U75" s="45"/>
      <c r="V75" s="45"/>
    </row>
    <row r="76" spans="1:22">
      <c r="A76" s="45"/>
      <c r="B76" s="45"/>
      <c r="L76" s="8"/>
      <c r="M76" s="63"/>
      <c r="N76" s="63"/>
      <c r="O76" s="63"/>
      <c r="P76" s="8"/>
      <c r="Q76" s="45"/>
      <c r="R76" s="45"/>
      <c r="S76" s="45"/>
      <c r="T76" s="45"/>
      <c r="U76" s="45"/>
      <c r="V76" s="45"/>
    </row>
    <row r="77" spans="1:22">
      <c r="A77" s="45"/>
      <c r="B77" s="45"/>
      <c r="L77" s="8"/>
      <c r="M77" s="63"/>
      <c r="N77" s="63"/>
      <c r="O77" s="63"/>
      <c r="P77" s="8"/>
      <c r="Q77" s="45"/>
      <c r="R77" s="45"/>
      <c r="S77" s="45"/>
      <c r="T77" s="45"/>
      <c r="U77" s="45"/>
      <c r="V77" s="45"/>
    </row>
    <row r="78" spans="1:22">
      <c r="A78" s="45"/>
      <c r="B78" s="45"/>
      <c r="L78" s="8"/>
      <c r="M78" s="63"/>
      <c r="N78" s="63"/>
      <c r="O78" s="63"/>
      <c r="P78" s="8"/>
      <c r="Q78" s="45"/>
      <c r="R78" s="45"/>
      <c r="S78" s="45"/>
      <c r="T78" s="45"/>
      <c r="U78" s="45"/>
      <c r="V78" s="45"/>
    </row>
    <row r="79" spans="1:22">
      <c r="A79" s="45"/>
      <c r="B79" s="45"/>
      <c r="L79" s="8"/>
      <c r="M79" s="63"/>
      <c r="N79" s="63"/>
      <c r="O79" s="63"/>
      <c r="P79" s="8"/>
      <c r="Q79" s="45"/>
      <c r="R79" s="45"/>
      <c r="S79" s="45"/>
      <c r="T79" s="45"/>
      <c r="U79" s="45"/>
      <c r="V79" s="45"/>
    </row>
    <row r="80" spans="1:22">
      <c r="A80" s="45"/>
      <c r="B80" s="45"/>
      <c r="L80" s="8"/>
      <c r="M80" s="63"/>
      <c r="N80" s="63"/>
      <c r="O80" s="63"/>
      <c r="P80" s="8"/>
      <c r="Q80" s="45"/>
      <c r="R80" s="45"/>
      <c r="S80" s="45"/>
      <c r="T80" s="45"/>
      <c r="U80" s="45"/>
      <c r="V80" s="45"/>
    </row>
    <row r="81" spans="1:22">
      <c r="A81" s="45"/>
      <c r="B81" s="45"/>
      <c r="L81" s="8"/>
      <c r="M81" s="63"/>
      <c r="N81" s="63"/>
      <c r="O81" s="63"/>
      <c r="P81" s="8"/>
      <c r="Q81" s="45"/>
      <c r="R81" s="45"/>
      <c r="S81" s="45"/>
      <c r="T81" s="45"/>
      <c r="U81" s="45"/>
      <c r="V81" s="45"/>
    </row>
    <row r="82" spans="1:22">
      <c r="A82" s="45"/>
      <c r="B82" s="45"/>
      <c r="L82" s="8"/>
      <c r="M82" s="63"/>
      <c r="N82" s="63"/>
      <c r="O82" s="63"/>
      <c r="P82" s="8"/>
      <c r="Q82" s="45"/>
      <c r="R82" s="45"/>
      <c r="S82" s="45"/>
      <c r="T82" s="45"/>
      <c r="U82" s="45"/>
      <c r="V82" s="45"/>
    </row>
    <row r="83" spans="1:22">
      <c r="A83" s="45"/>
      <c r="B83" s="45"/>
      <c r="L83" s="8"/>
      <c r="M83" s="63"/>
      <c r="N83" s="63"/>
      <c r="O83" s="63"/>
      <c r="P83" s="8"/>
      <c r="Q83" s="45"/>
      <c r="R83" s="45"/>
      <c r="S83" s="45"/>
      <c r="T83" s="45"/>
      <c r="U83" s="45"/>
      <c r="V83" s="45"/>
    </row>
    <row r="84" spans="1:22">
      <c r="A84" s="45"/>
      <c r="B84" s="45"/>
      <c r="L84" s="8"/>
      <c r="M84" s="63"/>
      <c r="N84" s="63"/>
      <c r="O84" s="63"/>
      <c r="P84" s="8"/>
      <c r="Q84" s="45"/>
      <c r="R84" s="45"/>
      <c r="S84" s="45"/>
      <c r="T84" s="45"/>
      <c r="U84" s="45"/>
      <c r="V84" s="45"/>
    </row>
    <row r="85" spans="1:22">
      <c r="A85" s="45"/>
      <c r="B85" s="45"/>
      <c r="L85" s="8"/>
      <c r="M85" s="63"/>
      <c r="N85" s="63"/>
      <c r="O85" s="63"/>
      <c r="P85" s="8"/>
      <c r="Q85" s="45"/>
      <c r="R85" s="45"/>
      <c r="S85" s="45"/>
      <c r="T85" s="45"/>
      <c r="U85" s="45"/>
      <c r="V85" s="45"/>
    </row>
    <row r="86" spans="1:22">
      <c r="A86" s="45"/>
      <c r="B86" s="45"/>
      <c r="L86" s="8"/>
      <c r="M86" s="63"/>
      <c r="N86" s="63"/>
      <c r="O86" s="63"/>
      <c r="P86" s="8"/>
      <c r="Q86" s="45"/>
      <c r="R86" s="45"/>
      <c r="S86" s="45"/>
      <c r="T86" s="45"/>
      <c r="U86" s="45"/>
      <c r="V86" s="45"/>
    </row>
    <row r="87" spans="1:22">
      <c r="A87" s="45"/>
      <c r="B87" s="45"/>
      <c r="L87" s="8"/>
      <c r="M87" s="63"/>
      <c r="N87" s="63"/>
      <c r="O87" s="63"/>
      <c r="P87" s="8"/>
      <c r="Q87" s="45"/>
      <c r="R87" s="45"/>
      <c r="S87" s="45"/>
      <c r="T87" s="45"/>
      <c r="U87" s="45"/>
      <c r="V87" s="45"/>
    </row>
    <row r="88" spans="1:22">
      <c r="A88" s="45"/>
      <c r="B88" s="45"/>
      <c r="L88" s="8"/>
      <c r="M88" s="63"/>
      <c r="N88" s="63"/>
      <c r="O88" s="63"/>
      <c r="P88" s="8"/>
      <c r="Q88" s="45"/>
      <c r="R88" s="45"/>
      <c r="S88" s="45"/>
      <c r="T88" s="45"/>
      <c r="U88" s="45"/>
      <c r="V88" s="45"/>
    </row>
    <row r="89" spans="1:22">
      <c r="A89" s="45"/>
      <c r="B89" s="45"/>
      <c r="L89" s="8"/>
      <c r="M89" s="63"/>
      <c r="N89" s="63"/>
      <c r="O89" s="63"/>
      <c r="P89" s="8"/>
      <c r="Q89" s="45"/>
      <c r="R89" s="45"/>
      <c r="S89" s="45"/>
      <c r="T89" s="45"/>
      <c r="U89" s="45"/>
      <c r="V89" s="45"/>
    </row>
    <row r="90" spans="1:22">
      <c r="A90" s="45"/>
      <c r="B90" s="45"/>
      <c r="L90" s="8"/>
      <c r="M90" s="63"/>
      <c r="N90" s="63"/>
      <c r="O90" s="63"/>
      <c r="P90" s="8"/>
      <c r="Q90" s="45"/>
      <c r="R90" s="45"/>
      <c r="S90" s="45"/>
      <c r="T90" s="45"/>
      <c r="U90" s="45"/>
      <c r="V90" s="45"/>
    </row>
    <row r="91" spans="1:22">
      <c r="A91" s="45"/>
      <c r="B91" s="45"/>
      <c r="L91" s="8"/>
      <c r="M91" s="63"/>
      <c r="N91" s="63"/>
      <c r="O91" s="63"/>
      <c r="P91" s="8"/>
      <c r="Q91" s="45"/>
      <c r="R91" s="45"/>
      <c r="S91" s="45"/>
      <c r="T91" s="45"/>
      <c r="U91" s="45"/>
      <c r="V91" s="45"/>
    </row>
    <row r="92" spans="1:22">
      <c r="A92" s="45"/>
      <c r="B92" s="45"/>
      <c r="L92" s="8"/>
      <c r="M92" s="63"/>
      <c r="N92" s="63"/>
      <c r="O92" s="63"/>
      <c r="P92" s="8"/>
      <c r="Q92" s="45"/>
      <c r="R92" s="45"/>
      <c r="S92" s="45"/>
      <c r="T92" s="45"/>
      <c r="U92" s="45"/>
      <c r="V92" s="45"/>
    </row>
    <row r="93" spans="1:22">
      <c r="A93" s="45"/>
      <c r="B93" s="45"/>
      <c r="L93" s="8"/>
      <c r="M93" s="63"/>
      <c r="N93" s="63"/>
      <c r="O93" s="63"/>
      <c r="P93" s="8"/>
      <c r="Q93" s="45"/>
      <c r="R93" s="45"/>
      <c r="S93" s="45"/>
      <c r="T93" s="45"/>
      <c r="U93" s="45"/>
      <c r="V93" s="45"/>
    </row>
    <row r="94" spans="1:22">
      <c r="A94" s="45"/>
      <c r="B94" s="45"/>
      <c r="L94" s="8"/>
      <c r="M94" s="63"/>
      <c r="N94" s="63"/>
      <c r="O94" s="63"/>
      <c r="P94" s="8"/>
      <c r="Q94" s="45"/>
      <c r="R94" s="45"/>
      <c r="S94" s="45"/>
      <c r="T94" s="45"/>
      <c r="U94" s="45"/>
      <c r="V94" s="45"/>
    </row>
    <row r="95" spans="1:22">
      <c r="A95" s="45"/>
      <c r="B95" s="45"/>
      <c r="L95" s="8"/>
      <c r="M95" s="63"/>
      <c r="N95" s="63"/>
      <c r="O95" s="63"/>
      <c r="P95" s="8"/>
      <c r="Q95" s="45"/>
      <c r="R95" s="45"/>
      <c r="S95" s="45"/>
      <c r="T95" s="45"/>
      <c r="U95" s="45"/>
      <c r="V95" s="45"/>
    </row>
    <row r="96" spans="1:22">
      <c r="B96" s="32"/>
      <c r="L96" s="8"/>
      <c r="M96" s="63"/>
      <c r="N96" s="63"/>
      <c r="O96" s="63"/>
      <c r="P96" s="8"/>
      <c r="Q96" s="45"/>
      <c r="R96" s="45"/>
      <c r="S96" s="45"/>
      <c r="T96" s="45"/>
      <c r="U96" s="45"/>
      <c r="V96" s="45"/>
    </row>
    <row r="97" spans="2:22">
      <c r="B97" s="32"/>
      <c r="L97" s="8"/>
      <c r="M97" s="63"/>
      <c r="N97" s="63"/>
      <c r="O97" s="63"/>
      <c r="P97" s="8"/>
      <c r="Q97" s="45"/>
      <c r="R97" s="45"/>
      <c r="S97" s="45"/>
      <c r="T97" s="45"/>
      <c r="U97" s="45"/>
      <c r="V97" s="45"/>
    </row>
    <row r="98" spans="2:22">
      <c r="B98" s="32"/>
      <c r="L98" s="8"/>
      <c r="M98" s="63"/>
      <c r="N98" s="63"/>
      <c r="O98" s="63"/>
      <c r="P98" s="8"/>
      <c r="Q98" s="45"/>
      <c r="R98" s="45"/>
      <c r="S98" s="45"/>
      <c r="T98" s="45"/>
      <c r="U98" s="45"/>
      <c r="V98" s="45"/>
    </row>
    <row r="99" spans="2:22">
      <c r="B99" s="32"/>
      <c r="L99" s="8"/>
      <c r="M99" s="63"/>
      <c r="N99" s="63"/>
      <c r="O99" s="63"/>
      <c r="P99" s="8"/>
      <c r="Q99" s="45"/>
      <c r="R99" s="45"/>
      <c r="S99" s="45"/>
      <c r="T99" s="45"/>
      <c r="U99" s="45"/>
      <c r="V99" s="45"/>
    </row>
    <row r="100" spans="2:22">
      <c r="B100" s="32"/>
      <c r="L100" s="8"/>
      <c r="M100" s="63"/>
      <c r="N100" s="63"/>
      <c r="O100" s="63"/>
      <c r="P100" s="8"/>
      <c r="Q100" s="45"/>
      <c r="R100" s="45"/>
      <c r="S100" s="45"/>
      <c r="T100" s="45"/>
      <c r="U100" s="45"/>
      <c r="V100" s="45"/>
    </row>
    <row r="101" spans="2:22">
      <c r="B101" s="32"/>
      <c r="L101" s="8"/>
      <c r="M101" s="63"/>
      <c r="N101" s="63"/>
      <c r="O101" s="63"/>
      <c r="P101" s="8"/>
      <c r="Q101" s="45"/>
      <c r="R101" s="45"/>
      <c r="S101" s="45"/>
      <c r="T101" s="45"/>
      <c r="U101" s="45"/>
      <c r="V101" s="45"/>
    </row>
    <row r="102" spans="2:22">
      <c r="B102" s="32"/>
      <c r="L102" s="8"/>
      <c r="M102" s="63"/>
      <c r="N102" s="63"/>
      <c r="O102" s="63"/>
      <c r="P102" s="8"/>
      <c r="Q102" s="45"/>
      <c r="R102" s="45"/>
      <c r="S102" s="45"/>
      <c r="T102" s="45"/>
      <c r="U102" s="45"/>
      <c r="V102" s="45"/>
    </row>
    <row r="103" spans="2:22">
      <c r="B103" s="32"/>
    </row>
    <row r="104" spans="2:22">
      <c r="B104" s="32"/>
    </row>
    <row r="105" spans="2:22">
      <c r="B105" s="32"/>
    </row>
    <row r="106" spans="2:22">
      <c r="B106" s="32"/>
    </row>
    <row r="107" spans="2:22">
      <c r="B107" s="32"/>
    </row>
    <row r="108" spans="2:22">
      <c r="B108" s="32"/>
    </row>
    <row r="109" spans="2:22">
      <c r="B109" s="32"/>
    </row>
    <row r="110" spans="2:22">
      <c r="B110" s="32"/>
    </row>
    <row r="111" spans="2:22">
      <c r="B111" s="32"/>
    </row>
    <row r="112" spans="2:22">
      <c r="B112" s="32"/>
    </row>
    <row r="113" spans="2:2">
      <c r="B113" s="32"/>
    </row>
    <row r="114" spans="2:2">
      <c r="B114" s="32"/>
    </row>
    <row r="115" spans="2:2">
      <c r="B115" s="32"/>
    </row>
    <row r="116" spans="2:2">
      <c r="B116" s="32"/>
    </row>
    <row r="117" spans="2:2">
      <c r="B117" s="32"/>
    </row>
    <row r="118" spans="2:2">
      <c r="B118" s="32"/>
    </row>
    <row r="119" spans="2:2">
      <c r="B119" s="32"/>
    </row>
    <row r="120" spans="2:2">
      <c r="B120" s="32"/>
    </row>
    <row r="121" spans="2:2">
      <c r="B121" s="32"/>
    </row>
    <row r="122" spans="2:2">
      <c r="B122" s="32"/>
    </row>
    <row r="123" spans="2:2">
      <c r="B123" s="32"/>
    </row>
    <row r="124" spans="2:2">
      <c r="B124" s="32"/>
    </row>
    <row r="125" spans="2:2">
      <c r="B125" s="32"/>
    </row>
    <row r="126" spans="2:2">
      <c r="B126" s="32"/>
    </row>
    <row r="127" spans="2:2">
      <c r="B127" s="32"/>
    </row>
    <row r="128" spans="2:2">
      <c r="B128" s="32"/>
    </row>
    <row r="129" spans="2:2">
      <c r="B129" s="32"/>
    </row>
    <row r="130" spans="2:2">
      <c r="B130" s="32"/>
    </row>
    <row r="131" spans="2:2">
      <c r="B131" s="32"/>
    </row>
    <row r="132" spans="2:2">
      <c r="B132" s="32"/>
    </row>
    <row r="133" spans="2:2">
      <c r="B133" s="32"/>
    </row>
    <row r="134" spans="2:2">
      <c r="B134" s="32"/>
    </row>
    <row r="135" spans="2:2">
      <c r="B135" s="32"/>
    </row>
    <row r="136" spans="2:2">
      <c r="B136" s="32"/>
    </row>
    <row r="137" spans="2:2">
      <c r="B137" s="32"/>
    </row>
    <row r="138" spans="2:2">
      <c r="B138" s="32"/>
    </row>
    <row r="139" spans="2:2">
      <c r="B139" s="32"/>
    </row>
    <row r="140" spans="2:2">
      <c r="B140" s="32"/>
    </row>
    <row r="141" spans="2:2">
      <c r="B141" s="32"/>
    </row>
    <row r="142" spans="2:2">
      <c r="B142" s="32"/>
    </row>
    <row r="143" spans="2:2">
      <c r="B143" s="32"/>
    </row>
    <row r="144" spans="2:2">
      <c r="B144" s="32"/>
    </row>
    <row r="145" spans="2:2">
      <c r="B145" s="32"/>
    </row>
    <row r="146" spans="2:2">
      <c r="B146" s="32"/>
    </row>
    <row r="147" spans="2:2">
      <c r="B147" s="32"/>
    </row>
    <row r="148" spans="2:2">
      <c r="B148" s="32"/>
    </row>
    <row r="149" spans="2:2">
      <c r="B149" s="32"/>
    </row>
    <row r="150" spans="2:2">
      <c r="B150" s="32"/>
    </row>
    <row r="151" spans="2:2">
      <c r="B151" s="32"/>
    </row>
    <row r="152" spans="2:2">
      <c r="B152" s="32"/>
    </row>
    <row r="153" spans="2:2">
      <c r="B153" s="32"/>
    </row>
    <row r="154" spans="2:2">
      <c r="B154" s="32"/>
    </row>
    <row r="155" spans="2:2">
      <c r="B155" s="32"/>
    </row>
    <row r="156" spans="2:2">
      <c r="B156" s="32"/>
    </row>
    <row r="157" spans="2:2">
      <c r="B157" s="32"/>
    </row>
    <row r="158" spans="2:2">
      <c r="B158" s="32"/>
    </row>
    <row r="159" spans="2:2">
      <c r="B159" s="32"/>
    </row>
    <row r="160" spans="2:2">
      <c r="B160" s="32"/>
    </row>
    <row r="161" spans="2:2">
      <c r="B161" s="32"/>
    </row>
    <row r="162" spans="2:2">
      <c r="B162" s="32"/>
    </row>
    <row r="163" spans="2:2">
      <c r="B163" s="32"/>
    </row>
    <row r="164" spans="2:2">
      <c r="B164" s="32"/>
    </row>
    <row r="165" spans="2:2">
      <c r="B165" s="32"/>
    </row>
    <row r="166" spans="2:2">
      <c r="B166" s="32"/>
    </row>
    <row r="167" spans="2:2">
      <c r="B167" s="32"/>
    </row>
    <row r="168" spans="2:2">
      <c r="B168" s="32"/>
    </row>
    <row r="169" spans="2:2">
      <c r="B169" s="32"/>
    </row>
    <row r="170" spans="2:2">
      <c r="B170" s="32"/>
    </row>
    <row r="171" spans="2:2">
      <c r="B171" s="32"/>
    </row>
    <row r="172" spans="2:2">
      <c r="B172" s="32"/>
    </row>
    <row r="173" spans="2:2">
      <c r="B173" s="32"/>
    </row>
    <row r="174" spans="2:2">
      <c r="B174" s="32"/>
    </row>
    <row r="175" spans="2:2">
      <c r="B175" s="32"/>
    </row>
    <row r="176" spans="2:2">
      <c r="B176" s="32"/>
    </row>
    <row r="177" spans="2:2">
      <c r="B177" s="32"/>
    </row>
    <row r="178" spans="2:2">
      <c r="B178" s="32"/>
    </row>
    <row r="179" spans="2:2">
      <c r="B179" s="32"/>
    </row>
    <row r="180" spans="2:2">
      <c r="B180" s="32"/>
    </row>
    <row r="181" spans="2:2">
      <c r="B181" s="32"/>
    </row>
    <row r="182" spans="2:2">
      <c r="B182" s="32"/>
    </row>
    <row r="183" spans="2:2">
      <c r="B183" s="32"/>
    </row>
    <row r="184" spans="2:2">
      <c r="B184" s="32"/>
    </row>
    <row r="185" spans="2:2">
      <c r="B185" s="32"/>
    </row>
    <row r="186" spans="2:2">
      <c r="B186" s="32"/>
    </row>
    <row r="187" spans="2:2">
      <c r="B187" s="32"/>
    </row>
    <row r="188" spans="2:2">
      <c r="B188" s="32"/>
    </row>
    <row r="189" spans="2:2">
      <c r="B189" s="32"/>
    </row>
    <row r="190" spans="2:2">
      <c r="B190" s="32"/>
    </row>
    <row r="191" spans="2:2">
      <c r="B191" s="32"/>
    </row>
    <row r="192" spans="2:2">
      <c r="B192" s="32"/>
    </row>
    <row r="193" spans="2:2">
      <c r="B193" s="32"/>
    </row>
    <row r="194" spans="2:2">
      <c r="B194" s="32"/>
    </row>
    <row r="195" spans="2:2">
      <c r="B195" s="32"/>
    </row>
    <row r="196" spans="2:2">
      <c r="B196" s="32"/>
    </row>
    <row r="197" spans="2:2">
      <c r="B197" s="32"/>
    </row>
    <row r="198" spans="2:2">
      <c r="B198" s="32"/>
    </row>
    <row r="199" spans="2:2">
      <c r="B199" s="32"/>
    </row>
    <row r="200" spans="2:2">
      <c r="B200" s="32"/>
    </row>
    <row r="201" spans="2:2">
      <c r="B201" s="32"/>
    </row>
    <row r="202" spans="2:2">
      <c r="B202" s="32"/>
    </row>
    <row r="203" spans="2:2">
      <c r="B203" s="32"/>
    </row>
    <row r="204" spans="2:2">
      <c r="B204" s="32"/>
    </row>
    <row r="205" spans="2:2">
      <c r="B205" s="32"/>
    </row>
    <row r="206" spans="2:2">
      <c r="B206" s="32"/>
    </row>
    <row r="207" spans="2:2">
      <c r="B207" s="32"/>
    </row>
    <row r="208" spans="2:2">
      <c r="B208" s="32"/>
    </row>
    <row r="209" spans="2:2">
      <c r="B209" s="32"/>
    </row>
    <row r="210" spans="2:2">
      <c r="B210" s="32"/>
    </row>
    <row r="211" spans="2:2">
      <c r="B211" s="32"/>
    </row>
    <row r="212" spans="2:2">
      <c r="B212" s="32"/>
    </row>
    <row r="213" spans="2:2">
      <c r="B213" s="32"/>
    </row>
    <row r="214" spans="2:2">
      <c r="B214" s="32"/>
    </row>
    <row r="215" spans="2:2">
      <c r="B215" s="32"/>
    </row>
    <row r="216" spans="2:2">
      <c r="B216" s="32"/>
    </row>
    <row r="217" spans="2:2">
      <c r="B217" s="32"/>
    </row>
    <row r="218" spans="2:2">
      <c r="B218" s="32"/>
    </row>
    <row r="219" spans="2:2">
      <c r="B219" s="32"/>
    </row>
    <row r="220" spans="2:2">
      <c r="B220" s="32"/>
    </row>
    <row r="221" spans="2:2">
      <c r="B221" s="32"/>
    </row>
    <row r="222" spans="2:2">
      <c r="B222" s="32"/>
    </row>
    <row r="223" spans="2:2">
      <c r="B223" s="32"/>
    </row>
    <row r="224" spans="2:2">
      <c r="B224" s="32"/>
    </row>
    <row r="225" spans="2:2">
      <c r="B225" s="32"/>
    </row>
    <row r="226" spans="2:2">
      <c r="B226" s="32"/>
    </row>
    <row r="227" spans="2:2">
      <c r="B227" s="32"/>
    </row>
    <row r="228" spans="2:2">
      <c r="B228" s="32"/>
    </row>
    <row r="229" spans="2:2">
      <c r="B229" s="32"/>
    </row>
    <row r="230" spans="2:2">
      <c r="B230" s="32"/>
    </row>
    <row r="231" spans="2:2">
      <c r="B231" s="32"/>
    </row>
    <row r="232" spans="2:2">
      <c r="B232" s="32"/>
    </row>
  </sheetData>
  <protectedRanges>
    <protectedRange sqref="G9:H11 H43 G42:H42 G12:G41" name="Interval3_1"/>
    <protectedRange sqref="G8:H8" name="Interval3_1_1"/>
  </protectedRanges>
  <mergeCells count="3">
    <mergeCell ref="B46:G46"/>
    <mergeCell ref="B49:G49"/>
    <mergeCell ref="B2:G2"/>
  </mergeCells>
  <pageMargins left="0.7" right="0.7" top="0.75" bottom="0.75" header="0.3" footer="0.3"/>
  <pageSetup paperSize="9" scale="81" fitToHeight="0" orientation="portrait" horizontalDpi="4294967293" r:id="rId1"/>
  <headerFooter>
    <oddHeader>&amp;L&amp;F&amp;C&amp;A&amp;R&amp;P de &amp;N</oddHeader>
  </headerFooter>
  <rowBreaks count="1" manualBreakCount="1">
    <brk id="11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213"/>
  <sheetViews>
    <sheetView showGridLines="0" topLeftCell="A2" zoomScaleNormal="100" zoomScaleSheetLayoutView="100" workbookViewId="0">
      <pane ySplit="3410" topLeftCell="A198" activePane="bottomLeft"/>
      <selection activeCell="L6" sqref="L6"/>
      <selection pane="bottomLeft" activeCell="L6" sqref="L6"/>
    </sheetView>
  </sheetViews>
  <sheetFormatPr defaultColWidth="9.1796875" defaultRowHeight="15" customHeight="1"/>
  <cols>
    <col min="1" max="1" width="5.6328125" style="32" customWidth="1"/>
    <col min="2" max="2" width="5.6328125" style="113" customWidth="1"/>
    <col min="3" max="3" width="20.1796875" style="1" customWidth="1"/>
    <col min="4" max="4" width="12.1796875" style="20" customWidth="1"/>
    <col min="5" max="5" width="24.6328125" style="32" bestFit="1" customWidth="1"/>
    <col min="6" max="6" width="21" style="5" customWidth="1"/>
    <col min="7" max="7" width="8.6328125" style="2" customWidth="1"/>
    <col min="8" max="8" width="11.6328125" style="7" customWidth="1"/>
    <col min="9" max="16384" width="9.1796875" style="32"/>
  </cols>
  <sheetData>
    <row r="1" spans="1:40" ht="20" customHeight="1" thickBot="1">
      <c r="B1" s="60"/>
      <c r="D1" s="61"/>
      <c r="E1" s="114"/>
      <c r="F1" s="61"/>
      <c r="G1" s="1"/>
      <c r="H1" s="62"/>
      <c r="I1" s="59"/>
      <c r="J1" s="14"/>
      <c r="K1" s="15"/>
      <c r="L1" s="8"/>
      <c r="M1" s="63"/>
      <c r="N1" s="63"/>
      <c r="O1" s="63"/>
      <c r="P1" s="8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</row>
    <row r="2" spans="1:40" s="225" customFormat="1" ht="30" customHeight="1" thickBot="1">
      <c r="B2" s="260" t="s">
        <v>548</v>
      </c>
      <c r="C2" s="261"/>
      <c r="D2" s="261"/>
      <c r="E2" s="261"/>
      <c r="F2" s="261"/>
      <c r="G2" s="261"/>
      <c r="H2" s="262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</row>
    <row r="3" spans="1:40" s="225" customFormat="1" ht="9" customHeight="1">
      <c r="B3" s="226"/>
      <c r="C3" s="226"/>
      <c r="D3" s="226"/>
      <c r="E3" s="227"/>
      <c r="F3" s="226"/>
      <c r="G3" s="228"/>
      <c r="H3" s="226"/>
      <c r="I3" s="229"/>
      <c r="J3" s="230"/>
      <c r="K3" s="226"/>
      <c r="L3" s="231"/>
      <c r="M3" s="232"/>
      <c r="N3" s="232"/>
      <c r="O3" s="232"/>
      <c r="P3" s="231"/>
      <c r="Q3" s="149"/>
      <c r="R3" s="149"/>
      <c r="S3" s="149"/>
      <c r="T3" s="149"/>
      <c r="U3" s="149"/>
      <c r="V3" s="149"/>
      <c r="W3" s="149"/>
      <c r="X3" s="149"/>
      <c r="Y3" s="149"/>
      <c r="Z3" s="149"/>
      <c r="AA3" s="149"/>
      <c r="AB3" s="149"/>
      <c r="AC3" s="149"/>
      <c r="AD3" s="149"/>
      <c r="AE3" s="149"/>
      <c r="AF3" s="149"/>
      <c r="AG3" s="149"/>
      <c r="AH3" s="149"/>
      <c r="AI3" s="149"/>
      <c r="AJ3" s="149"/>
      <c r="AK3" s="149"/>
      <c r="AL3" s="149"/>
      <c r="AM3" s="149"/>
      <c r="AN3" s="149"/>
    </row>
    <row r="4" spans="1:40" s="225" customFormat="1" ht="20" customHeight="1">
      <c r="B4" s="224" t="s">
        <v>596</v>
      </c>
      <c r="C4" s="224"/>
      <c r="D4" s="233"/>
      <c r="E4" s="243"/>
      <c r="F4" s="234"/>
      <c r="G4" s="234" t="s">
        <v>595</v>
      </c>
      <c r="H4" s="235" t="str">
        <f>TELEVISIÓ!G4</f>
        <v>... %</v>
      </c>
      <c r="I4" s="230"/>
      <c r="J4" s="236"/>
      <c r="K4" s="231"/>
      <c r="L4" s="232"/>
      <c r="M4" s="232"/>
      <c r="N4" s="232"/>
      <c r="O4" s="231"/>
      <c r="P4" s="149"/>
      <c r="Q4" s="149"/>
      <c r="R4" s="149"/>
      <c r="S4" s="149"/>
      <c r="T4" s="149"/>
      <c r="U4" s="149"/>
      <c r="V4" s="149"/>
      <c r="W4" s="149"/>
      <c r="X4" s="149"/>
      <c r="Y4" s="149"/>
      <c r="Z4" s="149"/>
      <c r="AA4" s="149"/>
      <c r="AB4" s="149"/>
      <c r="AC4" s="149"/>
      <c r="AD4" s="149"/>
      <c r="AE4" s="149"/>
      <c r="AF4" s="149"/>
      <c r="AG4" s="149"/>
      <c r="AH4" s="149"/>
      <c r="AI4" s="149"/>
      <c r="AJ4" s="149"/>
      <c r="AK4" s="149"/>
      <c r="AL4" s="149"/>
      <c r="AM4" s="149"/>
    </row>
    <row r="5" spans="1:40" s="225" customFormat="1" ht="20" customHeight="1" thickBot="1">
      <c r="G5" s="228"/>
      <c r="H5" s="237"/>
      <c r="I5" s="229"/>
      <c r="J5" s="230"/>
      <c r="K5" s="236"/>
      <c r="L5" s="231"/>
      <c r="M5" s="232"/>
      <c r="N5" s="232"/>
      <c r="O5" s="232"/>
      <c r="P5" s="231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E5" s="149"/>
      <c r="AF5" s="149"/>
      <c r="AG5" s="149"/>
      <c r="AH5" s="149"/>
      <c r="AI5" s="149"/>
      <c r="AJ5" s="149"/>
      <c r="AK5" s="149"/>
      <c r="AL5" s="149"/>
      <c r="AM5" s="149"/>
      <c r="AN5" s="149"/>
    </row>
    <row r="6" spans="1:40" s="225" customFormat="1" ht="20" customHeight="1" thickBot="1">
      <c r="B6" s="238" t="s">
        <v>158</v>
      </c>
      <c r="C6" s="239"/>
      <c r="D6" s="241"/>
      <c r="E6" s="240"/>
      <c r="F6" s="241"/>
      <c r="G6" s="241"/>
      <c r="H6" s="242"/>
      <c r="I6" s="229"/>
      <c r="J6" s="230"/>
      <c r="K6" s="236"/>
      <c r="L6" s="231"/>
      <c r="M6" s="232"/>
      <c r="N6" s="232"/>
      <c r="O6" s="232"/>
      <c r="P6" s="231"/>
      <c r="Q6" s="149"/>
      <c r="R6" s="149"/>
      <c r="S6" s="149"/>
      <c r="T6" s="149"/>
      <c r="U6" s="149"/>
      <c r="V6" s="149"/>
      <c r="W6" s="149"/>
      <c r="X6" s="149"/>
      <c r="Y6" s="149"/>
      <c r="Z6" s="149"/>
      <c r="AA6" s="149"/>
      <c r="AB6" s="149"/>
      <c r="AC6" s="149"/>
      <c r="AD6" s="149"/>
      <c r="AE6" s="149"/>
      <c r="AF6" s="149"/>
      <c r="AG6" s="149"/>
      <c r="AH6" s="149"/>
      <c r="AI6" s="149"/>
      <c r="AJ6" s="149"/>
      <c r="AK6" s="149"/>
      <c r="AL6" s="149"/>
      <c r="AM6" s="149"/>
      <c r="AN6" s="149"/>
    </row>
    <row r="7" spans="1:40" ht="25" customHeight="1" thickBot="1">
      <c r="B7" s="112" t="s">
        <v>169</v>
      </c>
      <c r="C7" s="80" t="s">
        <v>0</v>
      </c>
      <c r="D7" s="81" t="s">
        <v>6</v>
      </c>
      <c r="E7" s="164" t="s">
        <v>547</v>
      </c>
      <c r="F7" s="81" t="s">
        <v>2</v>
      </c>
      <c r="G7" s="165" t="s">
        <v>549</v>
      </c>
      <c r="H7" s="166" t="s">
        <v>543</v>
      </c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</row>
    <row r="8" spans="1:40" s="39" customFormat="1" ht="14" customHeight="1">
      <c r="A8" s="9"/>
      <c r="B8" s="88">
        <v>5</v>
      </c>
      <c r="C8" s="167" t="s">
        <v>4</v>
      </c>
      <c r="D8" s="36" t="s">
        <v>114</v>
      </c>
      <c r="E8" s="37" t="s">
        <v>12</v>
      </c>
      <c r="F8" s="51" t="s">
        <v>565</v>
      </c>
      <c r="G8" s="168" t="s">
        <v>530</v>
      </c>
      <c r="H8" s="169" t="s">
        <v>529</v>
      </c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</row>
    <row r="9" spans="1:40" s="41" customFormat="1" ht="14" customHeight="1">
      <c r="A9" s="9"/>
      <c r="B9" s="82">
        <v>5</v>
      </c>
      <c r="C9" s="85" t="s">
        <v>4</v>
      </c>
      <c r="D9" s="35" t="s">
        <v>114</v>
      </c>
      <c r="E9" s="34" t="s">
        <v>8</v>
      </c>
      <c r="F9" s="40" t="s">
        <v>565</v>
      </c>
      <c r="G9" s="170" t="s">
        <v>530</v>
      </c>
      <c r="H9" s="282" t="s">
        <v>529</v>
      </c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</row>
    <row r="10" spans="1:40" s="41" customFormat="1" ht="14" customHeight="1">
      <c r="A10" s="9"/>
      <c r="B10" s="82">
        <v>6</v>
      </c>
      <c r="C10" s="85" t="s">
        <v>4</v>
      </c>
      <c r="D10" s="35" t="s">
        <v>115</v>
      </c>
      <c r="E10" s="34" t="s">
        <v>7</v>
      </c>
      <c r="F10" s="40" t="s">
        <v>565</v>
      </c>
      <c r="G10" s="170" t="s">
        <v>530</v>
      </c>
      <c r="H10" s="282" t="s">
        <v>529</v>
      </c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</row>
    <row r="11" spans="1:40" s="41" customFormat="1" ht="14" customHeight="1">
      <c r="A11" s="9"/>
      <c r="B11" s="82">
        <v>6</v>
      </c>
      <c r="C11" s="85" t="s">
        <v>4</v>
      </c>
      <c r="D11" s="35" t="s">
        <v>115</v>
      </c>
      <c r="E11" s="34" t="s">
        <v>9</v>
      </c>
      <c r="F11" s="40" t="s">
        <v>565</v>
      </c>
      <c r="G11" s="170" t="s">
        <v>530</v>
      </c>
      <c r="H11" s="282" t="s">
        <v>529</v>
      </c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  <row r="12" spans="1:40" s="41" customFormat="1" ht="14" customHeight="1">
      <c r="A12" s="9"/>
      <c r="B12" s="82">
        <v>6</v>
      </c>
      <c r="C12" s="85" t="s">
        <v>4</v>
      </c>
      <c r="D12" s="35" t="s">
        <v>115</v>
      </c>
      <c r="E12" s="34" t="s">
        <v>10</v>
      </c>
      <c r="F12" s="40" t="s">
        <v>565</v>
      </c>
      <c r="G12" s="170" t="s">
        <v>530</v>
      </c>
      <c r="H12" s="282" t="s">
        <v>529</v>
      </c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  <row r="13" spans="1:40" s="10" customFormat="1" ht="14" customHeight="1">
      <c r="A13" s="9"/>
      <c r="B13" s="82">
        <v>7</v>
      </c>
      <c r="C13" s="85" t="s">
        <v>4</v>
      </c>
      <c r="D13" s="35" t="s">
        <v>114</v>
      </c>
      <c r="E13" s="34" t="s">
        <v>11</v>
      </c>
      <c r="F13" s="40" t="s">
        <v>14</v>
      </c>
      <c r="G13" s="170" t="s">
        <v>530</v>
      </c>
      <c r="H13" s="282" t="s">
        <v>529</v>
      </c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  <row r="14" spans="1:40" s="10" customFormat="1" ht="14" customHeight="1">
      <c r="A14" s="9"/>
      <c r="B14" s="82">
        <v>7</v>
      </c>
      <c r="C14" s="85" t="s">
        <v>4</v>
      </c>
      <c r="D14" s="35" t="s">
        <v>114</v>
      </c>
      <c r="E14" s="34" t="s">
        <v>15</v>
      </c>
      <c r="F14" s="40" t="s">
        <v>14</v>
      </c>
      <c r="G14" s="170" t="s">
        <v>530</v>
      </c>
      <c r="H14" s="282" t="s">
        <v>529</v>
      </c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</row>
    <row r="15" spans="1:40" s="10" customFormat="1" ht="14" customHeight="1">
      <c r="A15" s="9"/>
      <c r="B15" s="82">
        <v>7</v>
      </c>
      <c r="C15" s="85" t="s">
        <v>4</v>
      </c>
      <c r="D15" s="35" t="s">
        <v>115</v>
      </c>
      <c r="E15" s="34" t="s">
        <v>110</v>
      </c>
      <c r="F15" s="40" t="s">
        <v>14</v>
      </c>
      <c r="G15" s="170" t="s">
        <v>530</v>
      </c>
      <c r="H15" s="282" t="s">
        <v>529</v>
      </c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</row>
    <row r="16" spans="1:40" s="10" customFormat="1" ht="14" customHeight="1">
      <c r="A16" s="9"/>
      <c r="B16" s="82">
        <v>7</v>
      </c>
      <c r="C16" s="85" t="s">
        <v>4</v>
      </c>
      <c r="D16" s="35" t="s">
        <v>115</v>
      </c>
      <c r="E16" s="34" t="s">
        <v>7</v>
      </c>
      <c r="F16" s="40" t="s">
        <v>119</v>
      </c>
      <c r="G16" s="170" t="s">
        <v>530</v>
      </c>
      <c r="H16" s="282" t="s">
        <v>529</v>
      </c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</row>
    <row r="17" spans="1:22" s="10" customFormat="1" ht="14" customHeight="1">
      <c r="A17" s="9"/>
      <c r="B17" s="82">
        <v>7</v>
      </c>
      <c r="C17" s="85" t="s">
        <v>4</v>
      </c>
      <c r="D17" s="35" t="s">
        <v>114</v>
      </c>
      <c r="E17" s="34" t="s">
        <v>13</v>
      </c>
      <c r="F17" s="40" t="s">
        <v>119</v>
      </c>
      <c r="G17" s="170" t="s">
        <v>530</v>
      </c>
      <c r="H17" s="282" t="s">
        <v>529</v>
      </c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  <row r="18" spans="1:22" s="10" customFormat="1" ht="14" customHeight="1">
      <c r="A18" s="9"/>
      <c r="B18" s="82">
        <v>7</v>
      </c>
      <c r="C18" s="85" t="s">
        <v>4</v>
      </c>
      <c r="D18" s="35" t="s">
        <v>116</v>
      </c>
      <c r="E18" s="34" t="s">
        <v>26</v>
      </c>
      <c r="F18" s="40" t="s">
        <v>117</v>
      </c>
      <c r="G18" s="170" t="s">
        <v>530</v>
      </c>
      <c r="H18" s="282" t="s">
        <v>529</v>
      </c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  <row r="19" spans="1:22" s="10" customFormat="1" ht="14" customHeight="1" thickBot="1">
      <c r="A19" s="9"/>
      <c r="B19" s="82">
        <v>7</v>
      </c>
      <c r="C19" s="268" t="s">
        <v>4</v>
      </c>
      <c r="D19" s="269" t="s">
        <v>116</v>
      </c>
      <c r="E19" s="44" t="s">
        <v>26</v>
      </c>
      <c r="F19" s="54" t="s">
        <v>544</v>
      </c>
      <c r="G19" s="208" t="s">
        <v>530</v>
      </c>
      <c r="H19" s="172" t="s">
        <v>537</v>
      </c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</row>
    <row r="20" spans="1:22" s="10" customFormat="1" ht="14" customHeight="1">
      <c r="A20" s="9"/>
      <c r="B20" s="82">
        <v>8</v>
      </c>
      <c r="C20" s="167" t="s">
        <v>3</v>
      </c>
      <c r="D20" s="36" t="s">
        <v>114</v>
      </c>
      <c r="E20" s="37" t="s">
        <v>21</v>
      </c>
      <c r="F20" s="51" t="s">
        <v>565</v>
      </c>
      <c r="G20" s="168" t="s">
        <v>530</v>
      </c>
      <c r="H20" s="279" t="s">
        <v>529</v>
      </c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  <row r="21" spans="1:22" s="10" customFormat="1" ht="14" customHeight="1">
      <c r="A21" s="9"/>
      <c r="B21" s="82">
        <v>9</v>
      </c>
      <c r="C21" s="85" t="s">
        <v>3</v>
      </c>
      <c r="D21" s="35" t="s">
        <v>115</v>
      </c>
      <c r="E21" s="34" t="s">
        <v>20</v>
      </c>
      <c r="F21" s="40" t="s">
        <v>565</v>
      </c>
      <c r="G21" s="170" t="s">
        <v>530</v>
      </c>
      <c r="H21" s="282" t="s">
        <v>529</v>
      </c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</row>
    <row r="22" spans="1:22" s="10" customFormat="1" ht="14" customHeight="1">
      <c r="A22" s="9"/>
      <c r="B22" s="82">
        <v>9</v>
      </c>
      <c r="C22" s="85" t="s">
        <v>3</v>
      </c>
      <c r="D22" s="35" t="s">
        <v>115</v>
      </c>
      <c r="E22" s="34" t="s">
        <v>22</v>
      </c>
      <c r="F22" s="40" t="s">
        <v>565</v>
      </c>
      <c r="G22" s="170" t="s">
        <v>530</v>
      </c>
      <c r="H22" s="282" t="s">
        <v>529</v>
      </c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  <row r="23" spans="1:22" s="10" customFormat="1" ht="14" customHeight="1">
      <c r="A23" s="9"/>
      <c r="B23" s="82">
        <v>9</v>
      </c>
      <c r="C23" s="85" t="s">
        <v>3</v>
      </c>
      <c r="D23" s="35" t="s">
        <v>115</v>
      </c>
      <c r="E23" s="34" t="s">
        <v>23</v>
      </c>
      <c r="F23" s="40" t="s">
        <v>565</v>
      </c>
      <c r="G23" s="170" t="s">
        <v>530</v>
      </c>
      <c r="H23" s="282" t="s">
        <v>529</v>
      </c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  <row r="24" spans="1:22" s="10" customFormat="1" ht="14" customHeight="1">
      <c r="A24" s="9"/>
      <c r="B24" s="82">
        <v>9</v>
      </c>
      <c r="C24" s="85" t="s">
        <v>3</v>
      </c>
      <c r="D24" s="35" t="s">
        <v>115</v>
      </c>
      <c r="E24" s="34" t="s">
        <v>24</v>
      </c>
      <c r="F24" s="40" t="s">
        <v>565</v>
      </c>
      <c r="G24" s="170" t="s">
        <v>530</v>
      </c>
      <c r="H24" s="282" t="s">
        <v>529</v>
      </c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  <row r="25" spans="1:22" s="10" customFormat="1" ht="14" customHeight="1">
      <c r="A25" s="9"/>
      <c r="B25" s="82">
        <v>9</v>
      </c>
      <c r="C25" s="85" t="s">
        <v>3</v>
      </c>
      <c r="D25" s="35" t="s">
        <v>115</v>
      </c>
      <c r="E25" s="34" t="s">
        <v>20</v>
      </c>
      <c r="F25" s="40" t="s">
        <v>568</v>
      </c>
      <c r="G25" s="170" t="s">
        <v>530</v>
      </c>
      <c r="H25" s="282" t="s">
        <v>529</v>
      </c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</row>
    <row r="26" spans="1:22" s="10" customFormat="1" ht="14" customHeight="1">
      <c r="A26" s="9"/>
      <c r="B26" s="82">
        <v>9</v>
      </c>
      <c r="C26" s="85" t="s">
        <v>3</v>
      </c>
      <c r="D26" s="35" t="s">
        <v>114</v>
      </c>
      <c r="E26" s="34" t="s">
        <v>21</v>
      </c>
      <c r="F26" s="40" t="s">
        <v>568</v>
      </c>
      <c r="G26" s="170" t="s">
        <v>530</v>
      </c>
      <c r="H26" s="282" t="s">
        <v>529</v>
      </c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</row>
    <row r="27" spans="1:22" s="10" customFormat="1" ht="14" customHeight="1">
      <c r="A27" s="9"/>
      <c r="B27" s="82">
        <v>9</v>
      </c>
      <c r="C27" s="85" t="s">
        <v>3</v>
      </c>
      <c r="D27" s="35" t="s">
        <v>115</v>
      </c>
      <c r="E27" s="34" t="s">
        <v>22</v>
      </c>
      <c r="F27" s="40" t="s">
        <v>568</v>
      </c>
      <c r="G27" s="170" t="s">
        <v>530</v>
      </c>
      <c r="H27" s="282" t="s">
        <v>529</v>
      </c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</row>
    <row r="28" spans="1:22" s="10" customFormat="1" ht="14" customHeight="1">
      <c r="A28" s="9"/>
      <c r="B28" s="82">
        <v>9</v>
      </c>
      <c r="C28" s="85" t="s">
        <v>3</v>
      </c>
      <c r="D28" s="35" t="s">
        <v>115</v>
      </c>
      <c r="E28" s="34" t="s">
        <v>23</v>
      </c>
      <c r="F28" s="40" t="s">
        <v>568</v>
      </c>
      <c r="G28" s="170" t="s">
        <v>530</v>
      </c>
      <c r="H28" s="282" t="s">
        <v>529</v>
      </c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</row>
    <row r="29" spans="1:22" s="10" customFormat="1" ht="14" customHeight="1">
      <c r="A29" s="9"/>
      <c r="B29" s="82">
        <v>9</v>
      </c>
      <c r="C29" s="85" t="s">
        <v>3</v>
      </c>
      <c r="D29" s="35" t="s">
        <v>115</v>
      </c>
      <c r="E29" s="34" t="s">
        <v>24</v>
      </c>
      <c r="F29" s="40" t="s">
        <v>568</v>
      </c>
      <c r="G29" s="170" t="s">
        <v>530</v>
      </c>
      <c r="H29" s="282" t="s">
        <v>529</v>
      </c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</row>
    <row r="30" spans="1:22" s="10" customFormat="1" ht="14" customHeight="1" thickBot="1">
      <c r="A30" s="9"/>
      <c r="B30" s="82">
        <v>9</v>
      </c>
      <c r="C30" s="268" t="s">
        <v>3</v>
      </c>
      <c r="D30" s="269" t="s">
        <v>116</v>
      </c>
      <c r="E30" s="44" t="s">
        <v>26</v>
      </c>
      <c r="F30" s="54" t="s">
        <v>544</v>
      </c>
      <c r="G30" s="208" t="s">
        <v>530</v>
      </c>
      <c r="H30" s="172" t="s">
        <v>537</v>
      </c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</row>
    <row r="31" spans="1:22" s="10" customFormat="1" ht="14" customHeight="1">
      <c r="A31" s="9"/>
      <c r="B31" s="82">
        <v>8</v>
      </c>
      <c r="C31" s="167" t="s">
        <v>120</v>
      </c>
      <c r="D31" s="36" t="s">
        <v>114</v>
      </c>
      <c r="E31" s="37" t="s">
        <v>16</v>
      </c>
      <c r="F31" s="51" t="s">
        <v>565</v>
      </c>
      <c r="G31" s="168" t="s">
        <v>530</v>
      </c>
      <c r="H31" s="279" t="s">
        <v>529</v>
      </c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</row>
    <row r="32" spans="1:22" s="11" customFormat="1" ht="14" customHeight="1">
      <c r="A32" s="9"/>
      <c r="B32" s="251">
        <v>9</v>
      </c>
      <c r="C32" s="85" t="s">
        <v>120</v>
      </c>
      <c r="D32" s="35" t="s">
        <v>115</v>
      </c>
      <c r="E32" s="34" t="s">
        <v>28</v>
      </c>
      <c r="F32" s="40" t="s">
        <v>565</v>
      </c>
      <c r="G32" s="253" t="s">
        <v>530</v>
      </c>
      <c r="H32" s="282" t="s">
        <v>529</v>
      </c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</row>
    <row r="33" spans="1:22" s="10" customFormat="1" ht="14" customHeight="1">
      <c r="A33" s="9"/>
      <c r="B33" s="82">
        <v>9</v>
      </c>
      <c r="C33" s="85" t="s">
        <v>120</v>
      </c>
      <c r="D33" s="35" t="s">
        <v>115</v>
      </c>
      <c r="E33" s="34" t="s">
        <v>29</v>
      </c>
      <c r="F33" s="40" t="s">
        <v>565</v>
      </c>
      <c r="G33" s="170" t="s">
        <v>530</v>
      </c>
      <c r="H33" s="282" t="s">
        <v>529</v>
      </c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</row>
    <row r="34" spans="1:22" s="11" customFormat="1" ht="14" customHeight="1">
      <c r="A34" s="9"/>
      <c r="B34" s="82">
        <v>9</v>
      </c>
      <c r="C34" s="85" t="s">
        <v>120</v>
      </c>
      <c r="D34" s="35" t="s">
        <v>115</v>
      </c>
      <c r="E34" s="34" t="s">
        <v>30</v>
      </c>
      <c r="F34" s="40" t="s">
        <v>565</v>
      </c>
      <c r="G34" s="170" t="s">
        <v>530</v>
      </c>
      <c r="H34" s="282" t="s">
        <v>529</v>
      </c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</row>
    <row r="35" spans="1:22" s="10" customFormat="1" ht="14" customHeight="1">
      <c r="A35" s="9"/>
      <c r="B35" s="82">
        <v>9</v>
      </c>
      <c r="C35" s="85" t="s">
        <v>120</v>
      </c>
      <c r="D35" s="35" t="s">
        <v>115</v>
      </c>
      <c r="E35" s="34" t="s">
        <v>32</v>
      </c>
      <c r="F35" s="40" t="s">
        <v>565</v>
      </c>
      <c r="G35" s="170" t="s">
        <v>530</v>
      </c>
      <c r="H35" s="282" t="s">
        <v>529</v>
      </c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</row>
    <row r="36" spans="1:22" s="11" customFormat="1" ht="14" customHeight="1">
      <c r="A36" s="9"/>
      <c r="B36" s="82">
        <v>9</v>
      </c>
      <c r="C36" s="85" t="s">
        <v>120</v>
      </c>
      <c r="D36" s="35" t="s">
        <v>115</v>
      </c>
      <c r="E36" s="34" t="s">
        <v>31</v>
      </c>
      <c r="F36" s="40" t="s">
        <v>565</v>
      </c>
      <c r="G36" s="170" t="s">
        <v>530</v>
      </c>
      <c r="H36" s="282" t="s">
        <v>529</v>
      </c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</row>
    <row r="37" spans="1:22" s="10" customFormat="1" ht="14" customHeight="1">
      <c r="A37" s="9"/>
      <c r="B37" s="82">
        <v>9</v>
      </c>
      <c r="C37" s="85" t="s">
        <v>120</v>
      </c>
      <c r="D37" s="35" t="s">
        <v>115</v>
      </c>
      <c r="E37" s="34" t="s">
        <v>34</v>
      </c>
      <c r="F37" s="40" t="s">
        <v>565</v>
      </c>
      <c r="G37" s="170" t="s">
        <v>530</v>
      </c>
      <c r="H37" s="282" t="s">
        <v>529</v>
      </c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</row>
    <row r="38" spans="1:22" s="10" customFormat="1" ht="14" customHeight="1">
      <c r="A38" s="9"/>
      <c r="B38" s="82">
        <v>9</v>
      </c>
      <c r="C38" s="85" t="s">
        <v>120</v>
      </c>
      <c r="D38" s="35" t="s">
        <v>115</v>
      </c>
      <c r="E38" s="34" t="s">
        <v>35</v>
      </c>
      <c r="F38" s="40" t="s">
        <v>565</v>
      </c>
      <c r="G38" s="170" t="s">
        <v>530</v>
      </c>
      <c r="H38" s="282" t="s">
        <v>529</v>
      </c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</row>
    <row r="39" spans="1:22" s="11" customFormat="1" ht="14" customHeight="1">
      <c r="A39" s="9"/>
      <c r="B39" s="82">
        <v>9</v>
      </c>
      <c r="C39" s="85" t="s">
        <v>120</v>
      </c>
      <c r="D39" s="35" t="s">
        <v>115</v>
      </c>
      <c r="E39" s="34" t="s">
        <v>33</v>
      </c>
      <c r="F39" s="40" t="s">
        <v>565</v>
      </c>
      <c r="G39" s="170" t="s">
        <v>530</v>
      </c>
      <c r="H39" s="282" t="s">
        <v>529</v>
      </c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</row>
    <row r="40" spans="1:22" s="10" customFormat="1" ht="14" customHeight="1">
      <c r="A40" s="9"/>
      <c r="B40" s="82">
        <v>9</v>
      </c>
      <c r="C40" s="85" t="s">
        <v>120</v>
      </c>
      <c r="D40" s="35" t="s">
        <v>115</v>
      </c>
      <c r="E40" s="34" t="s">
        <v>99</v>
      </c>
      <c r="F40" s="40" t="s">
        <v>14</v>
      </c>
      <c r="G40" s="170" t="s">
        <v>530</v>
      </c>
      <c r="H40" s="282" t="s">
        <v>529</v>
      </c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</row>
    <row r="41" spans="1:22" s="10" customFormat="1" ht="14" customHeight="1">
      <c r="A41" s="9"/>
      <c r="B41" s="82">
        <v>9</v>
      </c>
      <c r="C41" s="85" t="s">
        <v>120</v>
      </c>
      <c r="D41" s="35" t="s">
        <v>115</v>
      </c>
      <c r="E41" s="34" t="s">
        <v>97</v>
      </c>
      <c r="F41" s="40" t="s">
        <v>14</v>
      </c>
      <c r="G41" s="170" t="s">
        <v>530</v>
      </c>
      <c r="H41" s="282" t="s">
        <v>529</v>
      </c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</row>
    <row r="42" spans="1:22" s="10" customFormat="1" ht="14" customHeight="1">
      <c r="A42" s="9"/>
      <c r="B42" s="82">
        <v>9</v>
      </c>
      <c r="C42" s="85" t="s">
        <v>120</v>
      </c>
      <c r="D42" s="35" t="s">
        <v>115</v>
      </c>
      <c r="E42" s="34" t="s">
        <v>98</v>
      </c>
      <c r="F42" s="40" t="s">
        <v>14</v>
      </c>
      <c r="G42" s="170" t="s">
        <v>530</v>
      </c>
      <c r="H42" s="282" t="s">
        <v>529</v>
      </c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</row>
    <row r="43" spans="1:22" s="10" customFormat="1" ht="14" customHeight="1">
      <c r="A43" s="9"/>
      <c r="B43" s="82">
        <v>9</v>
      </c>
      <c r="C43" s="85" t="s">
        <v>120</v>
      </c>
      <c r="D43" s="35" t="s">
        <v>115</v>
      </c>
      <c r="E43" s="34" t="s">
        <v>101</v>
      </c>
      <c r="F43" s="40" t="s">
        <v>568</v>
      </c>
      <c r="G43" s="170" t="s">
        <v>530</v>
      </c>
      <c r="H43" s="282" t="s">
        <v>529</v>
      </c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</row>
    <row r="44" spans="1:22" s="10" customFormat="1" ht="14" customHeight="1">
      <c r="A44" s="9"/>
      <c r="B44" s="82">
        <v>9</v>
      </c>
      <c r="C44" s="85" t="s">
        <v>120</v>
      </c>
      <c r="D44" s="35" t="s">
        <v>115</v>
      </c>
      <c r="E44" s="34" t="s">
        <v>102</v>
      </c>
      <c r="F44" s="40" t="s">
        <v>568</v>
      </c>
      <c r="G44" s="170" t="s">
        <v>530</v>
      </c>
      <c r="H44" s="282" t="s">
        <v>529</v>
      </c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</row>
    <row r="45" spans="1:22" s="10" customFormat="1" ht="14" customHeight="1">
      <c r="A45" s="9"/>
      <c r="B45" s="82">
        <v>9</v>
      </c>
      <c r="C45" s="85" t="s">
        <v>120</v>
      </c>
      <c r="D45" s="35" t="s">
        <v>115</v>
      </c>
      <c r="E45" s="34" t="s">
        <v>103</v>
      </c>
      <c r="F45" s="40" t="s">
        <v>568</v>
      </c>
      <c r="G45" s="170" t="s">
        <v>530</v>
      </c>
      <c r="H45" s="282" t="s">
        <v>529</v>
      </c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</row>
    <row r="46" spans="1:22" s="10" customFormat="1" ht="14" customHeight="1" thickBot="1">
      <c r="A46" s="9"/>
      <c r="B46" s="82">
        <v>9</v>
      </c>
      <c r="C46" s="268" t="s">
        <v>120</v>
      </c>
      <c r="D46" s="269" t="s">
        <v>116</v>
      </c>
      <c r="E46" s="44" t="s">
        <v>26</v>
      </c>
      <c r="F46" s="54" t="s">
        <v>544</v>
      </c>
      <c r="G46" s="208" t="s">
        <v>530</v>
      </c>
      <c r="H46" s="172" t="s">
        <v>537</v>
      </c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</row>
    <row r="47" spans="1:22" s="10" customFormat="1" ht="14" customHeight="1">
      <c r="A47" s="9"/>
      <c r="B47" s="82">
        <v>8</v>
      </c>
      <c r="C47" s="167" t="s">
        <v>121</v>
      </c>
      <c r="D47" s="36" t="s">
        <v>114</v>
      </c>
      <c r="E47" s="37" t="s">
        <v>16</v>
      </c>
      <c r="F47" s="51" t="s">
        <v>565</v>
      </c>
      <c r="G47" s="168" t="s">
        <v>530</v>
      </c>
      <c r="H47" s="279" t="s">
        <v>529</v>
      </c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</row>
    <row r="48" spans="1:22" s="11" customFormat="1" ht="14" customHeight="1">
      <c r="A48" s="9"/>
      <c r="B48" s="82">
        <v>9</v>
      </c>
      <c r="C48" s="85" t="s">
        <v>121</v>
      </c>
      <c r="D48" s="35" t="s">
        <v>115</v>
      </c>
      <c r="E48" s="34" t="s">
        <v>28</v>
      </c>
      <c r="F48" s="40" t="s">
        <v>565</v>
      </c>
      <c r="G48" s="170" t="s">
        <v>530</v>
      </c>
      <c r="H48" s="282" t="s">
        <v>529</v>
      </c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</row>
    <row r="49" spans="1:22" s="10" customFormat="1" ht="14" customHeight="1">
      <c r="A49" s="9"/>
      <c r="B49" s="82">
        <v>9</v>
      </c>
      <c r="C49" s="85" t="s">
        <v>121</v>
      </c>
      <c r="D49" s="35" t="s">
        <v>115</v>
      </c>
      <c r="E49" s="34" t="s">
        <v>29</v>
      </c>
      <c r="F49" s="40" t="s">
        <v>565</v>
      </c>
      <c r="G49" s="170" t="s">
        <v>530</v>
      </c>
      <c r="H49" s="282" t="s">
        <v>529</v>
      </c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</row>
    <row r="50" spans="1:22" s="11" customFormat="1" ht="14" customHeight="1">
      <c r="A50" s="9"/>
      <c r="B50" s="82">
        <v>9</v>
      </c>
      <c r="C50" s="85" t="s">
        <v>121</v>
      </c>
      <c r="D50" s="35" t="s">
        <v>115</v>
      </c>
      <c r="E50" s="34" t="s">
        <v>30</v>
      </c>
      <c r="F50" s="40" t="s">
        <v>565</v>
      </c>
      <c r="G50" s="170" t="s">
        <v>530</v>
      </c>
      <c r="H50" s="282" t="s">
        <v>529</v>
      </c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</row>
    <row r="51" spans="1:22" s="10" customFormat="1" ht="14" customHeight="1">
      <c r="A51" s="9"/>
      <c r="B51" s="82">
        <v>9</v>
      </c>
      <c r="C51" s="85" t="s">
        <v>121</v>
      </c>
      <c r="D51" s="35" t="s">
        <v>115</v>
      </c>
      <c r="E51" s="34" t="s">
        <v>32</v>
      </c>
      <c r="F51" s="40" t="s">
        <v>565</v>
      </c>
      <c r="G51" s="170" t="s">
        <v>530</v>
      </c>
      <c r="H51" s="282" t="s">
        <v>529</v>
      </c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</row>
    <row r="52" spans="1:22" s="11" customFormat="1" ht="14" customHeight="1">
      <c r="A52" s="9"/>
      <c r="B52" s="82">
        <v>9</v>
      </c>
      <c r="C52" s="85" t="s">
        <v>121</v>
      </c>
      <c r="D52" s="35" t="s">
        <v>115</v>
      </c>
      <c r="E52" s="34" t="s">
        <v>31</v>
      </c>
      <c r="F52" s="40" t="s">
        <v>565</v>
      </c>
      <c r="G52" s="170" t="s">
        <v>530</v>
      </c>
      <c r="H52" s="282" t="s">
        <v>529</v>
      </c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</row>
    <row r="53" spans="1:22" s="10" customFormat="1" ht="14" customHeight="1">
      <c r="A53" s="9"/>
      <c r="B53" s="82">
        <v>9</v>
      </c>
      <c r="C53" s="85" t="s">
        <v>121</v>
      </c>
      <c r="D53" s="35" t="s">
        <v>115</v>
      </c>
      <c r="E53" s="34" t="s">
        <v>34</v>
      </c>
      <c r="F53" s="40" t="s">
        <v>565</v>
      </c>
      <c r="G53" s="170" t="s">
        <v>530</v>
      </c>
      <c r="H53" s="282" t="s">
        <v>529</v>
      </c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</row>
    <row r="54" spans="1:22" s="10" customFormat="1" ht="14" customHeight="1">
      <c r="A54" s="9"/>
      <c r="B54" s="82">
        <v>9</v>
      </c>
      <c r="C54" s="85" t="s">
        <v>121</v>
      </c>
      <c r="D54" s="35" t="s">
        <v>115</v>
      </c>
      <c r="E54" s="34" t="s">
        <v>35</v>
      </c>
      <c r="F54" s="40" t="s">
        <v>565</v>
      </c>
      <c r="G54" s="170" t="s">
        <v>530</v>
      </c>
      <c r="H54" s="282" t="s">
        <v>529</v>
      </c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</row>
    <row r="55" spans="1:22" s="11" customFormat="1" ht="14" customHeight="1">
      <c r="A55" s="9"/>
      <c r="B55" s="82">
        <v>9</v>
      </c>
      <c r="C55" s="85" t="s">
        <v>121</v>
      </c>
      <c r="D55" s="35" t="s">
        <v>115</v>
      </c>
      <c r="E55" s="34" t="s">
        <v>33</v>
      </c>
      <c r="F55" s="40" t="s">
        <v>565</v>
      </c>
      <c r="G55" s="170" t="s">
        <v>530</v>
      </c>
      <c r="H55" s="282" t="s">
        <v>529</v>
      </c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</row>
    <row r="56" spans="1:22" s="10" customFormat="1" ht="14" customHeight="1">
      <c r="A56" s="9"/>
      <c r="B56" s="82">
        <v>9</v>
      </c>
      <c r="C56" s="85" t="s">
        <v>121</v>
      </c>
      <c r="D56" s="35" t="s">
        <v>115</v>
      </c>
      <c r="E56" s="34" t="s">
        <v>99</v>
      </c>
      <c r="F56" s="40" t="s">
        <v>14</v>
      </c>
      <c r="G56" s="170" t="s">
        <v>530</v>
      </c>
      <c r="H56" s="282" t="s">
        <v>529</v>
      </c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</row>
    <row r="57" spans="1:22" s="10" customFormat="1" ht="14" customHeight="1">
      <c r="A57" s="9"/>
      <c r="B57" s="82">
        <v>9</v>
      </c>
      <c r="C57" s="85" t="s">
        <v>121</v>
      </c>
      <c r="D57" s="35" t="s">
        <v>115</v>
      </c>
      <c r="E57" s="34" t="s">
        <v>97</v>
      </c>
      <c r="F57" s="40" t="s">
        <v>14</v>
      </c>
      <c r="G57" s="170" t="s">
        <v>530</v>
      </c>
      <c r="H57" s="282" t="s">
        <v>529</v>
      </c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</row>
    <row r="58" spans="1:22" s="10" customFormat="1" ht="14" customHeight="1">
      <c r="A58" s="9"/>
      <c r="B58" s="82">
        <v>9</v>
      </c>
      <c r="C58" s="85" t="s">
        <v>121</v>
      </c>
      <c r="D58" s="35" t="s">
        <v>115</v>
      </c>
      <c r="E58" s="34" t="s">
        <v>98</v>
      </c>
      <c r="F58" s="40" t="s">
        <v>14</v>
      </c>
      <c r="G58" s="170" t="s">
        <v>530</v>
      </c>
      <c r="H58" s="282" t="s">
        <v>529</v>
      </c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</row>
    <row r="59" spans="1:22" s="10" customFormat="1" ht="14" customHeight="1">
      <c r="A59" s="9"/>
      <c r="B59" s="82">
        <v>9</v>
      </c>
      <c r="C59" s="85" t="s">
        <v>121</v>
      </c>
      <c r="D59" s="35" t="s">
        <v>115</v>
      </c>
      <c r="E59" s="34" t="s">
        <v>100</v>
      </c>
      <c r="F59" s="40" t="s">
        <v>568</v>
      </c>
      <c r="G59" s="170" t="s">
        <v>530</v>
      </c>
      <c r="H59" s="282" t="s">
        <v>529</v>
      </c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</row>
    <row r="60" spans="1:22" s="10" customFormat="1" ht="14" customHeight="1" thickBot="1">
      <c r="A60" s="9"/>
      <c r="B60" s="82">
        <v>9</v>
      </c>
      <c r="C60" s="268" t="s">
        <v>121</v>
      </c>
      <c r="D60" s="269" t="s">
        <v>116</v>
      </c>
      <c r="E60" s="44" t="s">
        <v>26</v>
      </c>
      <c r="F60" s="54" t="s">
        <v>544</v>
      </c>
      <c r="G60" s="208" t="s">
        <v>530</v>
      </c>
      <c r="H60" s="172" t="s">
        <v>537</v>
      </c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</row>
    <row r="61" spans="1:22" s="11" customFormat="1" ht="14" customHeight="1">
      <c r="A61" s="9"/>
      <c r="B61" s="82">
        <v>10</v>
      </c>
      <c r="C61" s="167" t="s">
        <v>109</v>
      </c>
      <c r="D61" s="36" t="s">
        <v>114</v>
      </c>
      <c r="E61" s="37" t="s">
        <v>62</v>
      </c>
      <c r="F61" s="51" t="s">
        <v>565</v>
      </c>
      <c r="G61" s="168" t="s">
        <v>530</v>
      </c>
      <c r="H61" s="279" t="s">
        <v>529</v>
      </c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</row>
    <row r="62" spans="1:22" s="11" customFormat="1" ht="14" customHeight="1">
      <c r="A62" s="9"/>
      <c r="B62" s="82">
        <v>11</v>
      </c>
      <c r="C62" s="85" t="s">
        <v>109</v>
      </c>
      <c r="D62" s="35" t="s">
        <v>115</v>
      </c>
      <c r="E62" s="34" t="s">
        <v>40</v>
      </c>
      <c r="F62" s="40" t="s">
        <v>565</v>
      </c>
      <c r="G62" s="170" t="s">
        <v>530</v>
      </c>
      <c r="H62" s="282" t="s">
        <v>529</v>
      </c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</row>
    <row r="63" spans="1:22" s="11" customFormat="1" ht="14" customHeight="1">
      <c r="A63" s="9"/>
      <c r="B63" s="82">
        <v>11</v>
      </c>
      <c r="C63" s="85" t="s">
        <v>109</v>
      </c>
      <c r="D63" s="35" t="s">
        <v>115</v>
      </c>
      <c r="E63" s="34" t="s">
        <v>63</v>
      </c>
      <c r="F63" s="40" t="s">
        <v>565</v>
      </c>
      <c r="G63" s="170" t="s">
        <v>530</v>
      </c>
      <c r="H63" s="282" t="s">
        <v>529</v>
      </c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</row>
    <row r="64" spans="1:22" s="11" customFormat="1" ht="14" customHeight="1">
      <c r="A64" s="9"/>
      <c r="B64" s="82">
        <v>11</v>
      </c>
      <c r="C64" s="85" t="s">
        <v>109</v>
      </c>
      <c r="D64" s="35" t="s">
        <v>115</v>
      </c>
      <c r="E64" s="34" t="s">
        <v>64</v>
      </c>
      <c r="F64" s="40" t="s">
        <v>565</v>
      </c>
      <c r="G64" s="170" t="s">
        <v>530</v>
      </c>
      <c r="H64" s="282" t="s">
        <v>529</v>
      </c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</row>
    <row r="65" spans="1:22" s="11" customFormat="1" ht="14" customHeight="1">
      <c r="A65" s="9"/>
      <c r="B65" s="82">
        <v>11</v>
      </c>
      <c r="C65" s="85" t="s">
        <v>109</v>
      </c>
      <c r="D65" s="35" t="s">
        <v>115</v>
      </c>
      <c r="E65" s="34" t="s">
        <v>19</v>
      </c>
      <c r="F65" s="40" t="s">
        <v>565</v>
      </c>
      <c r="G65" s="170" t="s">
        <v>530</v>
      </c>
      <c r="H65" s="282" t="s">
        <v>529</v>
      </c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</row>
    <row r="66" spans="1:22" s="10" customFormat="1" ht="14" customHeight="1" thickBot="1">
      <c r="A66" s="9"/>
      <c r="B66" s="82">
        <v>11</v>
      </c>
      <c r="C66" s="268" t="s">
        <v>109</v>
      </c>
      <c r="D66" s="269" t="s">
        <v>116</v>
      </c>
      <c r="E66" s="44" t="s">
        <v>26</v>
      </c>
      <c r="F66" s="54" t="s">
        <v>544</v>
      </c>
      <c r="G66" s="208" t="s">
        <v>530</v>
      </c>
      <c r="H66" s="172" t="s">
        <v>537</v>
      </c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</row>
    <row r="67" spans="1:22" s="10" customFormat="1" ht="14" customHeight="1">
      <c r="A67" s="9"/>
      <c r="B67" s="82">
        <v>11</v>
      </c>
      <c r="C67" s="167" t="s">
        <v>36</v>
      </c>
      <c r="D67" s="36" t="s">
        <v>116</v>
      </c>
      <c r="E67" s="37" t="s">
        <v>26</v>
      </c>
      <c r="F67" s="51" t="s">
        <v>565</v>
      </c>
      <c r="G67" s="168" t="s">
        <v>530</v>
      </c>
      <c r="H67" s="279" t="s">
        <v>529</v>
      </c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</row>
    <row r="68" spans="1:22" s="11" customFormat="1" ht="14" customHeight="1">
      <c r="A68" s="9"/>
      <c r="B68" s="82">
        <v>11</v>
      </c>
      <c r="C68" s="85" t="s">
        <v>36</v>
      </c>
      <c r="D68" s="35" t="s">
        <v>116</v>
      </c>
      <c r="E68" s="34" t="s">
        <v>26</v>
      </c>
      <c r="F68" s="40" t="s">
        <v>112</v>
      </c>
      <c r="G68" s="170" t="s">
        <v>530</v>
      </c>
      <c r="H68" s="282" t="s">
        <v>529</v>
      </c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</row>
    <row r="69" spans="1:22" s="10" customFormat="1" ht="14" customHeight="1" thickBot="1">
      <c r="A69" s="9"/>
      <c r="B69" s="82">
        <v>11</v>
      </c>
      <c r="C69" s="268" t="s">
        <v>36</v>
      </c>
      <c r="D69" s="269" t="s">
        <v>116</v>
      </c>
      <c r="E69" s="44" t="s">
        <v>26</v>
      </c>
      <c r="F69" s="54" t="s">
        <v>544</v>
      </c>
      <c r="G69" s="208" t="s">
        <v>530</v>
      </c>
      <c r="H69" s="172" t="s">
        <v>537</v>
      </c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</row>
    <row r="70" spans="1:22" s="11" customFormat="1" ht="14" customHeight="1">
      <c r="A70" s="9"/>
      <c r="B70" s="82">
        <v>10</v>
      </c>
      <c r="C70" s="167" t="s">
        <v>108</v>
      </c>
      <c r="D70" s="36" t="s">
        <v>114</v>
      </c>
      <c r="E70" s="37" t="s">
        <v>37</v>
      </c>
      <c r="F70" s="51" t="s">
        <v>565</v>
      </c>
      <c r="G70" s="168" t="s">
        <v>530</v>
      </c>
      <c r="H70" s="279" t="s">
        <v>529</v>
      </c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</row>
    <row r="71" spans="1:22" s="11" customFormat="1" ht="14" customHeight="1">
      <c r="A71" s="9"/>
      <c r="B71" s="82">
        <v>11</v>
      </c>
      <c r="C71" s="85" t="s">
        <v>108</v>
      </c>
      <c r="D71" s="35" t="s">
        <v>115</v>
      </c>
      <c r="E71" s="34" t="s">
        <v>38</v>
      </c>
      <c r="F71" s="40" t="s">
        <v>565</v>
      </c>
      <c r="G71" s="170" t="s">
        <v>530</v>
      </c>
      <c r="H71" s="282" t="s">
        <v>529</v>
      </c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</row>
    <row r="72" spans="1:22" s="11" customFormat="1" ht="14" customHeight="1">
      <c r="A72" s="9"/>
      <c r="B72" s="82">
        <v>11</v>
      </c>
      <c r="C72" s="85" t="s">
        <v>108</v>
      </c>
      <c r="D72" s="35" t="s">
        <v>115</v>
      </c>
      <c r="E72" s="34" t="s">
        <v>39</v>
      </c>
      <c r="F72" s="40" t="s">
        <v>565</v>
      </c>
      <c r="G72" s="170" t="s">
        <v>530</v>
      </c>
      <c r="H72" s="282" t="s">
        <v>529</v>
      </c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</row>
    <row r="73" spans="1:22" s="11" customFormat="1" ht="14" customHeight="1">
      <c r="A73" s="9"/>
      <c r="B73" s="82">
        <v>11</v>
      </c>
      <c r="C73" s="85" t="s">
        <v>108</v>
      </c>
      <c r="D73" s="35" t="s">
        <v>115</v>
      </c>
      <c r="E73" s="34" t="s">
        <v>40</v>
      </c>
      <c r="F73" s="40" t="s">
        <v>565</v>
      </c>
      <c r="G73" s="170" t="s">
        <v>530</v>
      </c>
      <c r="H73" s="282" t="s">
        <v>529</v>
      </c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</row>
    <row r="74" spans="1:22" s="11" customFormat="1" ht="14" customHeight="1">
      <c r="A74" s="9"/>
      <c r="B74" s="82">
        <v>11</v>
      </c>
      <c r="C74" s="85" t="s">
        <v>108</v>
      </c>
      <c r="D74" s="35" t="s">
        <v>115</v>
      </c>
      <c r="E74" s="34" t="s">
        <v>41</v>
      </c>
      <c r="F74" s="40" t="s">
        <v>565</v>
      </c>
      <c r="G74" s="170" t="s">
        <v>530</v>
      </c>
      <c r="H74" s="282" t="s">
        <v>529</v>
      </c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</row>
    <row r="75" spans="1:22" s="11" customFormat="1" ht="14" customHeight="1">
      <c r="A75" s="9"/>
      <c r="B75" s="82">
        <v>11</v>
      </c>
      <c r="C75" s="85" t="s">
        <v>108</v>
      </c>
      <c r="D75" s="35" t="s">
        <v>115</v>
      </c>
      <c r="E75" s="34" t="s">
        <v>42</v>
      </c>
      <c r="F75" s="40" t="s">
        <v>565</v>
      </c>
      <c r="G75" s="170" t="s">
        <v>530</v>
      </c>
      <c r="H75" s="282" t="s">
        <v>529</v>
      </c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</row>
    <row r="76" spans="1:22" s="11" customFormat="1" ht="14" customHeight="1">
      <c r="A76" s="9"/>
      <c r="B76" s="82">
        <v>11</v>
      </c>
      <c r="C76" s="85" t="s">
        <v>108</v>
      </c>
      <c r="D76" s="35" t="s">
        <v>115</v>
      </c>
      <c r="E76" s="34" t="s">
        <v>43</v>
      </c>
      <c r="F76" s="40" t="s">
        <v>565</v>
      </c>
      <c r="G76" s="170" t="s">
        <v>530</v>
      </c>
      <c r="H76" s="282" t="s">
        <v>529</v>
      </c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</row>
    <row r="77" spans="1:22" s="11" customFormat="1" ht="14" customHeight="1">
      <c r="A77" s="9"/>
      <c r="B77" s="82">
        <v>11</v>
      </c>
      <c r="C77" s="85" t="s">
        <v>108</v>
      </c>
      <c r="D77" s="35" t="s">
        <v>115</v>
      </c>
      <c r="E77" s="34" t="s">
        <v>44</v>
      </c>
      <c r="F77" s="40" t="s">
        <v>565</v>
      </c>
      <c r="G77" s="170" t="s">
        <v>530</v>
      </c>
      <c r="H77" s="282" t="s">
        <v>529</v>
      </c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</row>
    <row r="78" spans="1:22" s="11" customFormat="1" ht="14" customHeight="1">
      <c r="A78" s="9"/>
      <c r="B78" s="82">
        <v>11</v>
      </c>
      <c r="C78" s="85" t="s">
        <v>108</v>
      </c>
      <c r="D78" s="35" t="s">
        <v>115</v>
      </c>
      <c r="E78" s="34" t="s">
        <v>45</v>
      </c>
      <c r="F78" s="40" t="s">
        <v>565</v>
      </c>
      <c r="G78" s="170" t="s">
        <v>530</v>
      </c>
      <c r="H78" s="282" t="s">
        <v>529</v>
      </c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</row>
    <row r="79" spans="1:22" s="11" customFormat="1" ht="14" customHeight="1">
      <c r="A79" s="9"/>
      <c r="B79" s="82">
        <v>11</v>
      </c>
      <c r="C79" s="85" t="s">
        <v>108</v>
      </c>
      <c r="D79" s="35" t="s">
        <v>115</v>
      </c>
      <c r="E79" s="34" t="s">
        <v>37</v>
      </c>
      <c r="F79" s="40" t="s">
        <v>14</v>
      </c>
      <c r="G79" s="170" t="s">
        <v>530</v>
      </c>
      <c r="H79" s="282" t="s">
        <v>529</v>
      </c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</row>
    <row r="80" spans="1:22" s="11" customFormat="1" ht="14" customHeight="1">
      <c r="A80" s="9"/>
      <c r="B80" s="82">
        <v>11</v>
      </c>
      <c r="C80" s="85" t="s">
        <v>108</v>
      </c>
      <c r="D80" s="35" t="s">
        <v>115</v>
      </c>
      <c r="E80" s="34" t="s">
        <v>38</v>
      </c>
      <c r="F80" s="40" t="s">
        <v>14</v>
      </c>
      <c r="G80" s="170" t="s">
        <v>530</v>
      </c>
      <c r="H80" s="282" t="s">
        <v>529</v>
      </c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</row>
    <row r="81" spans="1:22" s="10" customFormat="1" ht="14" customHeight="1" thickBot="1">
      <c r="A81" s="9"/>
      <c r="B81" s="82">
        <v>11</v>
      </c>
      <c r="C81" s="268" t="s">
        <v>108</v>
      </c>
      <c r="D81" s="269" t="s">
        <v>116</v>
      </c>
      <c r="E81" s="44" t="s">
        <v>26</v>
      </c>
      <c r="F81" s="54" t="s">
        <v>544</v>
      </c>
      <c r="G81" s="208" t="s">
        <v>530</v>
      </c>
      <c r="H81" s="172" t="s">
        <v>537</v>
      </c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</row>
    <row r="82" spans="1:22" s="10" customFormat="1" ht="14" customHeight="1">
      <c r="A82" s="9"/>
      <c r="B82" s="82">
        <v>12</v>
      </c>
      <c r="C82" s="167" t="s">
        <v>166</v>
      </c>
      <c r="D82" s="36" t="s">
        <v>114</v>
      </c>
      <c r="E82" s="37" t="s">
        <v>47</v>
      </c>
      <c r="F82" s="51" t="s">
        <v>565</v>
      </c>
      <c r="G82" s="168" t="s">
        <v>530</v>
      </c>
      <c r="H82" s="279" t="s">
        <v>529</v>
      </c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</row>
    <row r="83" spans="1:22" s="11" customFormat="1" ht="14" customHeight="1">
      <c r="A83" s="9"/>
      <c r="B83" s="82">
        <v>13</v>
      </c>
      <c r="C83" s="85" t="s">
        <v>166</v>
      </c>
      <c r="D83" s="35" t="s">
        <v>115</v>
      </c>
      <c r="E83" s="34" t="s">
        <v>88</v>
      </c>
      <c r="F83" s="40" t="s">
        <v>565</v>
      </c>
      <c r="G83" s="170" t="s">
        <v>530</v>
      </c>
      <c r="H83" s="282" t="s">
        <v>529</v>
      </c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</row>
    <row r="84" spans="1:22" s="10" customFormat="1" ht="14" customHeight="1">
      <c r="A84" s="9"/>
      <c r="B84" s="82">
        <v>13</v>
      </c>
      <c r="C84" s="85" t="s">
        <v>166</v>
      </c>
      <c r="D84" s="35" t="s">
        <v>115</v>
      </c>
      <c r="E84" s="34" t="s">
        <v>89</v>
      </c>
      <c r="F84" s="40" t="s">
        <v>565</v>
      </c>
      <c r="G84" s="170" t="s">
        <v>530</v>
      </c>
      <c r="H84" s="282" t="s">
        <v>529</v>
      </c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</row>
    <row r="85" spans="1:22" s="11" customFormat="1" ht="14" customHeight="1">
      <c r="A85" s="9"/>
      <c r="B85" s="82">
        <v>13</v>
      </c>
      <c r="C85" s="85" t="s">
        <v>166</v>
      </c>
      <c r="D85" s="35" t="s">
        <v>115</v>
      </c>
      <c r="E85" s="34" t="s">
        <v>19</v>
      </c>
      <c r="F85" s="40" t="s">
        <v>565</v>
      </c>
      <c r="G85" s="170" t="s">
        <v>530</v>
      </c>
      <c r="H85" s="282" t="s">
        <v>529</v>
      </c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</row>
    <row r="86" spans="1:22" s="11" customFormat="1" ht="14" customHeight="1">
      <c r="A86" s="9"/>
      <c r="B86" s="82">
        <v>13</v>
      </c>
      <c r="C86" s="85" t="s">
        <v>166</v>
      </c>
      <c r="D86" s="35" t="s">
        <v>115</v>
      </c>
      <c r="E86" s="34" t="s">
        <v>104</v>
      </c>
      <c r="F86" s="40" t="s">
        <v>566</v>
      </c>
      <c r="G86" s="170" t="s">
        <v>530</v>
      </c>
      <c r="H86" s="282" t="s">
        <v>529</v>
      </c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</row>
    <row r="87" spans="1:22" s="11" customFormat="1" ht="14" customHeight="1">
      <c r="A87" s="9"/>
      <c r="B87" s="82">
        <v>13</v>
      </c>
      <c r="C87" s="85" t="s">
        <v>166</v>
      </c>
      <c r="D87" s="35" t="s">
        <v>115</v>
      </c>
      <c r="E87" s="34" t="s">
        <v>111</v>
      </c>
      <c r="F87" s="40" t="s">
        <v>14</v>
      </c>
      <c r="G87" s="170" t="s">
        <v>530</v>
      </c>
      <c r="H87" s="282" t="s">
        <v>529</v>
      </c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</row>
    <row r="88" spans="1:22" s="10" customFormat="1" ht="14" customHeight="1" thickBot="1">
      <c r="A88" s="9"/>
      <c r="B88" s="82">
        <v>13</v>
      </c>
      <c r="C88" s="268" t="s">
        <v>166</v>
      </c>
      <c r="D88" s="269" t="s">
        <v>116</v>
      </c>
      <c r="E88" s="44" t="s">
        <v>26</v>
      </c>
      <c r="F88" s="54" t="s">
        <v>544</v>
      </c>
      <c r="G88" s="208" t="s">
        <v>530</v>
      </c>
      <c r="H88" s="172" t="s">
        <v>537</v>
      </c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</row>
    <row r="89" spans="1:22" s="10" customFormat="1" ht="14" customHeight="1">
      <c r="A89" s="9"/>
      <c r="B89" s="82">
        <v>12</v>
      </c>
      <c r="C89" s="167" t="s">
        <v>66</v>
      </c>
      <c r="D89" s="36" t="s">
        <v>114</v>
      </c>
      <c r="E89" s="37" t="s">
        <v>16</v>
      </c>
      <c r="F89" s="51" t="s">
        <v>565</v>
      </c>
      <c r="G89" s="168" t="s">
        <v>530</v>
      </c>
      <c r="H89" s="279" t="s">
        <v>529</v>
      </c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</row>
    <row r="90" spans="1:22" s="11" customFormat="1" ht="14" customHeight="1">
      <c r="A90" s="9"/>
      <c r="B90" s="82">
        <v>13</v>
      </c>
      <c r="C90" s="85" t="s">
        <v>66</v>
      </c>
      <c r="D90" s="35" t="s">
        <v>115</v>
      </c>
      <c r="E90" s="34" t="s">
        <v>19</v>
      </c>
      <c r="F90" s="40" t="s">
        <v>565</v>
      </c>
      <c r="G90" s="170" t="s">
        <v>530</v>
      </c>
      <c r="H90" s="282" t="s">
        <v>529</v>
      </c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</row>
    <row r="91" spans="1:22" s="11" customFormat="1" ht="14" customHeight="1">
      <c r="A91" s="9"/>
      <c r="B91" s="82">
        <v>13</v>
      </c>
      <c r="C91" s="85" t="s">
        <v>66</v>
      </c>
      <c r="D91" s="35" t="s">
        <v>114</v>
      </c>
      <c r="E91" s="34" t="s">
        <v>16</v>
      </c>
      <c r="F91" s="40" t="s">
        <v>14</v>
      </c>
      <c r="G91" s="170" t="s">
        <v>530</v>
      </c>
      <c r="H91" s="282" t="s">
        <v>529</v>
      </c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</row>
    <row r="92" spans="1:22" s="11" customFormat="1" ht="14" customHeight="1">
      <c r="A92" s="9"/>
      <c r="B92" s="82">
        <v>13</v>
      </c>
      <c r="C92" s="85" t="s">
        <v>66</v>
      </c>
      <c r="D92" s="35" t="s">
        <v>115</v>
      </c>
      <c r="E92" s="34" t="s">
        <v>19</v>
      </c>
      <c r="F92" s="40" t="s">
        <v>14</v>
      </c>
      <c r="G92" s="170" t="s">
        <v>530</v>
      </c>
      <c r="H92" s="282" t="s">
        <v>529</v>
      </c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</row>
    <row r="93" spans="1:22" s="11" customFormat="1" ht="14" customHeight="1">
      <c r="A93" s="9"/>
      <c r="B93" s="82">
        <v>13</v>
      </c>
      <c r="C93" s="85" t="s">
        <v>66</v>
      </c>
      <c r="D93" s="35" t="s">
        <v>114</v>
      </c>
      <c r="E93" s="34" t="s">
        <v>16</v>
      </c>
      <c r="F93" s="40" t="s">
        <v>113</v>
      </c>
      <c r="G93" s="170" t="s">
        <v>530</v>
      </c>
      <c r="H93" s="282" t="s">
        <v>529</v>
      </c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</row>
    <row r="94" spans="1:22" s="11" customFormat="1" ht="14" customHeight="1">
      <c r="A94" s="9"/>
      <c r="B94" s="82">
        <v>13</v>
      </c>
      <c r="C94" s="85" t="s">
        <v>66</v>
      </c>
      <c r="D94" s="35" t="s">
        <v>114</v>
      </c>
      <c r="E94" s="34" t="s">
        <v>16</v>
      </c>
      <c r="F94" s="40" t="s">
        <v>106</v>
      </c>
      <c r="G94" s="170" t="s">
        <v>530</v>
      </c>
      <c r="H94" s="282" t="s">
        <v>529</v>
      </c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</row>
    <row r="95" spans="1:22" s="11" customFormat="1" ht="14" customHeight="1">
      <c r="A95" s="9"/>
      <c r="B95" s="82">
        <v>13</v>
      </c>
      <c r="C95" s="85" t="s">
        <v>66</v>
      </c>
      <c r="D95" s="35" t="s">
        <v>116</v>
      </c>
      <c r="E95" s="34" t="s">
        <v>26</v>
      </c>
      <c r="F95" s="40" t="s">
        <v>117</v>
      </c>
      <c r="G95" s="170" t="s">
        <v>530</v>
      </c>
      <c r="H95" s="282" t="s">
        <v>529</v>
      </c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</row>
    <row r="96" spans="1:22" s="11" customFormat="1" ht="14" customHeight="1">
      <c r="A96" s="9"/>
      <c r="B96" s="82">
        <v>13</v>
      </c>
      <c r="C96" s="85" t="s">
        <v>66</v>
      </c>
      <c r="D96" s="35" t="s">
        <v>116</v>
      </c>
      <c r="E96" s="34" t="s">
        <v>26</v>
      </c>
      <c r="F96" s="40" t="s">
        <v>118</v>
      </c>
      <c r="G96" s="170" t="s">
        <v>530</v>
      </c>
      <c r="H96" s="282" t="s">
        <v>529</v>
      </c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</row>
    <row r="97" spans="1:22" s="11" customFormat="1" ht="14" customHeight="1">
      <c r="A97" s="9"/>
      <c r="B97" s="82">
        <v>13</v>
      </c>
      <c r="C97" s="85" t="s">
        <v>66</v>
      </c>
      <c r="D97" s="35" t="s">
        <v>114</v>
      </c>
      <c r="E97" s="34" t="s">
        <v>16</v>
      </c>
      <c r="F97" s="40" t="s">
        <v>107</v>
      </c>
      <c r="G97" s="170" t="s">
        <v>530</v>
      </c>
      <c r="H97" s="282" t="s">
        <v>529</v>
      </c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</row>
    <row r="98" spans="1:22" s="10" customFormat="1" ht="14" customHeight="1" thickBot="1">
      <c r="A98" s="9"/>
      <c r="B98" s="82">
        <v>13</v>
      </c>
      <c r="C98" s="268" t="s">
        <v>66</v>
      </c>
      <c r="D98" s="269" t="s">
        <v>116</v>
      </c>
      <c r="E98" s="44" t="s">
        <v>26</v>
      </c>
      <c r="F98" s="54" t="s">
        <v>544</v>
      </c>
      <c r="G98" s="208" t="s">
        <v>530</v>
      </c>
      <c r="H98" s="172" t="s">
        <v>537</v>
      </c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</row>
    <row r="99" spans="1:22" s="10" customFormat="1" ht="14" customHeight="1">
      <c r="A99" s="9"/>
      <c r="B99" s="82">
        <v>12</v>
      </c>
      <c r="C99" s="167" t="s">
        <v>67</v>
      </c>
      <c r="D99" s="36" t="s">
        <v>114</v>
      </c>
      <c r="E99" s="37" t="s">
        <v>105</v>
      </c>
      <c r="F99" s="51" t="s">
        <v>565</v>
      </c>
      <c r="G99" s="168" t="s">
        <v>530</v>
      </c>
      <c r="H99" s="279" t="s">
        <v>529</v>
      </c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</row>
    <row r="100" spans="1:22" s="11" customFormat="1" ht="14" customHeight="1">
      <c r="A100" s="9"/>
      <c r="B100" s="82">
        <v>13</v>
      </c>
      <c r="C100" s="85" t="s">
        <v>67</v>
      </c>
      <c r="D100" s="35" t="s">
        <v>115</v>
      </c>
      <c r="E100" s="34" t="s">
        <v>19</v>
      </c>
      <c r="F100" s="40" t="s">
        <v>565</v>
      </c>
      <c r="G100" s="170" t="s">
        <v>530</v>
      </c>
      <c r="H100" s="282" t="s">
        <v>529</v>
      </c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</row>
    <row r="101" spans="1:22" s="11" customFormat="1" ht="14" customHeight="1">
      <c r="A101" s="9"/>
      <c r="B101" s="82">
        <v>13</v>
      </c>
      <c r="C101" s="85" t="s">
        <v>67</v>
      </c>
      <c r="D101" s="35" t="s">
        <v>114</v>
      </c>
      <c r="E101" s="34" t="s">
        <v>105</v>
      </c>
      <c r="F101" s="40" t="s">
        <v>14</v>
      </c>
      <c r="G101" s="170" t="s">
        <v>530</v>
      </c>
      <c r="H101" s="282" t="s">
        <v>529</v>
      </c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</row>
    <row r="102" spans="1:22" s="11" customFormat="1" ht="14" customHeight="1">
      <c r="A102" s="9"/>
      <c r="B102" s="82">
        <v>13</v>
      </c>
      <c r="C102" s="85" t="s">
        <v>67</v>
      </c>
      <c r="D102" s="35" t="s">
        <v>115</v>
      </c>
      <c r="E102" s="34" t="s">
        <v>19</v>
      </c>
      <c r="F102" s="40" t="s">
        <v>14</v>
      </c>
      <c r="G102" s="170" t="s">
        <v>530</v>
      </c>
      <c r="H102" s="282" t="s">
        <v>529</v>
      </c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</row>
    <row r="103" spans="1:22" s="11" customFormat="1" ht="14" customHeight="1">
      <c r="A103" s="9"/>
      <c r="B103" s="82">
        <v>13</v>
      </c>
      <c r="C103" s="85" t="s">
        <v>67</v>
      </c>
      <c r="D103" s="35" t="s">
        <v>114</v>
      </c>
      <c r="E103" s="34" t="s">
        <v>105</v>
      </c>
      <c r="F103" s="40" t="s">
        <v>113</v>
      </c>
      <c r="G103" s="170" t="s">
        <v>530</v>
      </c>
      <c r="H103" s="282" t="s">
        <v>529</v>
      </c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</row>
    <row r="104" spans="1:22" s="11" customFormat="1" ht="14" customHeight="1">
      <c r="A104" s="9"/>
      <c r="B104" s="82">
        <v>13</v>
      </c>
      <c r="C104" s="85" t="s">
        <v>67</v>
      </c>
      <c r="D104" s="35" t="s">
        <v>114</v>
      </c>
      <c r="E104" s="34" t="s">
        <v>105</v>
      </c>
      <c r="F104" s="40" t="s">
        <v>106</v>
      </c>
      <c r="G104" s="170" t="s">
        <v>530</v>
      </c>
      <c r="H104" s="282" t="s">
        <v>529</v>
      </c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</row>
    <row r="105" spans="1:22" s="11" customFormat="1" ht="14" customHeight="1">
      <c r="A105" s="9"/>
      <c r="B105" s="82">
        <v>13</v>
      </c>
      <c r="C105" s="85" t="s">
        <v>67</v>
      </c>
      <c r="D105" s="35" t="s">
        <v>116</v>
      </c>
      <c r="E105" s="34" t="s">
        <v>26</v>
      </c>
      <c r="F105" s="40" t="s">
        <v>117</v>
      </c>
      <c r="G105" s="170" t="s">
        <v>530</v>
      </c>
      <c r="H105" s="282" t="s">
        <v>529</v>
      </c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</row>
    <row r="106" spans="1:22" s="11" customFormat="1" ht="14" customHeight="1">
      <c r="A106" s="9"/>
      <c r="B106" s="82">
        <v>13</v>
      </c>
      <c r="C106" s="85" t="s">
        <v>67</v>
      </c>
      <c r="D106" s="35" t="s">
        <v>116</v>
      </c>
      <c r="E106" s="34" t="s">
        <v>26</v>
      </c>
      <c r="F106" s="40" t="s">
        <v>118</v>
      </c>
      <c r="G106" s="170" t="s">
        <v>530</v>
      </c>
      <c r="H106" s="282" t="s">
        <v>529</v>
      </c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</row>
    <row r="107" spans="1:22" s="11" customFormat="1" ht="14" customHeight="1">
      <c r="A107" s="9"/>
      <c r="B107" s="82">
        <v>13</v>
      </c>
      <c r="C107" s="85" t="s">
        <v>67</v>
      </c>
      <c r="D107" s="35" t="s">
        <v>114</v>
      </c>
      <c r="E107" s="34" t="s">
        <v>105</v>
      </c>
      <c r="F107" s="40" t="s">
        <v>107</v>
      </c>
      <c r="G107" s="170" t="s">
        <v>530</v>
      </c>
      <c r="H107" s="282" t="s">
        <v>529</v>
      </c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</row>
    <row r="108" spans="1:22" s="10" customFormat="1" ht="14" customHeight="1" thickBot="1">
      <c r="A108" s="9"/>
      <c r="B108" s="82">
        <v>13</v>
      </c>
      <c r="C108" s="268" t="s">
        <v>67</v>
      </c>
      <c r="D108" s="269" t="s">
        <v>116</v>
      </c>
      <c r="E108" s="44" t="s">
        <v>26</v>
      </c>
      <c r="F108" s="54" t="s">
        <v>544</v>
      </c>
      <c r="G108" s="208" t="s">
        <v>530</v>
      </c>
      <c r="H108" s="172" t="s">
        <v>537</v>
      </c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</row>
    <row r="109" spans="1:22" s="11" customFormat="1" ht="14" customHeight="1">
      <c r="A109" s="9"/>
      <c r="B109" s="82">
        <v>13</v>
      </c>
      <c r="C109" s="167" t="s">
        <v>5</v>
      </c>
      <c r="D109" s="36" t="s">
        <v>114</v>
      </c>
      <c r="E109" s="37" t="s">
        <v>16</v>
      </c>
      <c r="F109" s="51" t="s">
        <v>565</v>
      </c>
      <c r="G109" s="168" t="s">
        <v>530</v>
      </c>
      <c r="H109" s="279" t="s">
        <v>529</v>
      </c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</row>
    <row r="110" spans="1:22" s="11" customFormat="1" ht="14" customHeight="1">
      <c r="A110" s="9"/>
      <c r="B110" s="82">
        <v>13</v>
      </c>
      <c r="C110" s="85" t="s">
        <v>5</v>
      </c>
      <c r="D110" s="35" t="s">
        <v>115</v>
      </c>
      <c r="E110" s="34" t="s">
        <v>17</v>
      </c>
      <c r="F110" s="40" t="s">
        <v>565</v>
      </c>
      <c r="G110" s="170" t="s">
        <v>530</v>
      </c>
      <c r="H110" s="282" t="s">
        <v>529</v>
      </c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</row>
    <row r="111" spans="1:22" s="11" customFormat="1" ht="14" customHeight="1">
      <c r="A111" s="9"/>
      <c r="B111" s="82">
        <v>13</v>
      </c>
      <c r="C111" s="85" t="s">
        <v>5</v>
      </c>
      <c r="D111" s="35" t="s">
        <v>115</v>
      </c>
      <c r="E111" s="34" t="s">
        <v>18</v>
      </c>
      <c r="F111" s="40" t="s">
        <v>565</v>
      </c>
      <c r="G111" s="170" t="s">
        <v>530</v>
      </c>
      <c r="H111" s="282" t="s">
        <v>529</v>
      </c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</row>
    <row r="112" spans="1:22" s="11" customFormat="1" ht="14" customHeight="1">
      <c r="A112" s="9"/>
      <c r="B112" s="82">
        <v>13</v>
      </c>
      <c r="C112" s="85" t="s">
        <v>5</v>
      </c>
      <c r="D112" s="35" t="s">
        <v>115</v>
      </c>
      <c r="E112" s="34" t="s">
        <v>19</v>
      </c>
      <c r="F112" s="40" t="s">
        <v>565</v>
      </c>
      <c r="G112" s="170" t="s">
        <v>530</v>
      </c>
      <c r="H112" s="282" t="s">
        <v>529</v>
      </c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</row>
    <row r="113" spans="1:22" s="11" customFormat="1" ht="14" customHeight="1">
      <c r="A113" s="9"/>
      <c r="B113" s="82">
        <v>13</v>
      </c>
      <c r="C113" s="85" t="s">
        <v>5</v>
      </c>
      <c r="D113" s="35" t="s">
        <v>114</v>
      </c>
      <c r="E113" s="34" t="s">
        <v>16</v>
      </c>
      <c r="F113" s="40" t="s">
        <v>119</v>
      </c>
      <c r="G113" s="170" t="s">
        <v>530</v>
      </c>
      <c r="H113" s="282" t="s">
        <v>529</v>
      </c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</row>
    <row r="114" spans="1:22" s="10" customFormat="1" ht="14" customHeight="1">
      <c r="A114" s="9"/>
      <c r="B114" s="82">
        <v>13</v>
      </c>
      <c r="C114" s="85" t="s">
        <v>5</v>
      </c>
      <c r="D114" s="35" t="s">
        <v>116</v>
      </c>
      <c r="E114" s="34" t="s">
        <v>26</v>
      </c>
      <c r="F114" s="40" t="s">
        <v>117</v>
      </c>
      <c r="G114" s="170" t="s">
        <v>530</v>
      </c>
      <c r="H114" s="282" t="s">
        <v>529</v>
      </c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</row>
    <row r="115" spans="1:22" s="10" customFormat="1" ht="14" customHeight="1" thickBot="1">
      <c r="A115" s="9"/>
      <c r="B115" s="82">
        <v>13</v>
      </c>
      <c r="C115" s="268" t="s">
        <v>5</v>
      </c>
      <c r="D115" s="269" t="s">
        <v>116</v>
      </c>
      <c r="E115" s="44" t="s">
        <v>26</v>
      </c>
      <c r="F115" s="54" t="s">
        <v>544</v>
      </c>
      <c r="G115" s="208" t="s">
        <v>530</v>
      </c>
      <c r="H115" s="172" t="s">
        <v>537</v>
      </c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</row>
    <row r="116" spans="1:22" s="11" customFormat="1" ht="14" customHeight="1">
      <c r="A116" s="9"/>
      <c r="B116" s="82">
        <v>14</v>
      </c>
      <c r="C116" s="167" t="s">
        <v>58</v>
      </c>
      <c r="D116" s="36" t="s">
        <v>114</v>
      </c>
      <c r="E116" s="37" t="s">
        <v>16</v>
      </c>
      <c r="F116" s="51" t="s">
        <v>565</v>
      </c>
      <c r="G116" s="168" t="s">
        <v>530</v>
      </c>
      <c r="H116" s="279" t="s">
        <v>529</v>
      </c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</row>
    <row r="117" spans="1:22" s="11" customFormat="1" ht="14" customHeight="1">
      <c r="A117" s="9"/>
      <c r="B117" s="82">
        <v>15</v>
      </c>
      <c r="C117" s="85" t="s">
        <v>58</v>
      </c>
      <c r="D117" s="35" t="s">
        <v>115</v>
      </c>
      <c r="E117" s="34" t="s">
        <v>59</v>
      </c>
      <c r="F117" s="40" t="s">
        <v>565</v>
      </c>
      <c r="G117" s="170" t="s">
        <v>530</v>
      </c>
      <c r="H117" s="282" t="s">
        <v>529</v>
      </c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</row>
    <row r="118" spans="1:22" s="11" customFormat="1" ht="14" customHeight="1">
      <c r="A118" s="9"/>
      <c r="B118" s="82">
        <v>15</v>
      </c>
      <c r="C118" s="85" t="s">
        <v>58</v>
      </c>
      <c r="D118" s="35" t="s">
        <v>115</v>
      </c>
      <c r="E118" s="34" t="s">
        <v>61</v>
      </c>
      <c r="F118" s="40" t="s">
        <v>565</v>
      </c>
      <c r="G118" s="170" t="s">
        <v>530</v>
      </c>
      <c r="H118" s="282" t="s">
        <v>529</v>
      </c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</row>
    <row r="119" spans="1:22" s="11" customFormat="1" ht="14" customHeight="1">
      <c r="A119" s="9"/>
      <c r="B119" s="82">
        <v>15</v>
      </c>
      <c r="C119" s="85" t="s">
        <v>58</v>
      </c>
      <c r="D119" s="35" t="s">
        <v>115</v>
      </c>
      <c r="E119" s="34" t="s">
        <v>60</v>
      </c>
      <c r="F119" s="40" t="s">
        <v>565</v>
      </c>
      <c r="G119" s="170" t="s">
        <v>530</v>
      </c>
      <c r="H119" s="282" t="s">
        <v>529</v>
      </c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</row>
    <row r="120" spans="1:22" s="11" customFormat="1" ht="14" customHeight="1">
      <c r="A120" s="9"/>
      <c r="B120" s="82">
        <v>15</v>
      </c>
      <c r="C120" s="85" t="s">
        <v>58</v>
      </c>
      <c r="D120" s="35" t="s">
        <v>114</v>
      </c>
      <c r="E120" s="34" t="s">
        <v>16</v>
      </c>
      <c r="F120" s="40" t="s">
        <v>14</v>
      </c>
      <c r="G120" s="170" t="s">
        <v>530</v>
      </c>
      <c r="H120" s="282" t="s">
        <v>529</v>
      </c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</row>
    <row r="121" spans="1:22" s="11" customFormat="1" ht="14" customHeight="1">
      <c r="A121" s="9"/>
      <c r="B121" s="82">
        <v>15</v>
      </c>
      <c r="C121" s="85" t="s">
        <v>58</v>
      </c>
      <c r="D121" s="35" t="s">
        <v>115</v>
      </c>
      <c r="E121" s="34" t="s">
        <v>59</v>
      </c>
      <c r="F121" s="40" t="s">
        <v>14</v>
      </c>
      <c r="G121" s="170" t="s">
        <v>530</v>
      </c>
      <c r="H121" s="282" t="s">
        <v>529</v>
      </c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</row>
    <row r="122" spans="1:22" s="10" customFormat="1" ht="14" customHeight="1" thickBot="1">
      <c r="A122" s="9"/>
      <c r="B122" s="82">
        <v>15</v>
      </c>
      <c r="C122" s="268" t="s">
        <v>58</v>
      </c>
      <c r="D122" s="269" t="s">
        <v>116</v>
      </c>
      <c r="E122" s="44" t="s">
        <v>26</v>
      </c>
      <c r="F122" s="54" t="s">
        <v>544</v>
      </c>
      <c r="G122" s="208" t="s">
        <v>530</v>
      </c>
      <c r="H122" s="172" t="s">
        <v>537</v>
      </c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</row>
    <row r="123" spans="1:22" s="6" customFormat="1" ht="14" customHeight="1">
      <c r="A123" s="32"/>
      <c r="B123" s="82">
        <v>14</v>
      </c>
      <c r="C123" s="167" t="s">
        <v>68</v>
      </c>
      <c r="D123" s="36" t="s">
        <v>114</v>
      </c>
      <c r="E123" s="37" t="s">
        <v>47</v>
      </c>
      <c r="F123" s="51" t="s">
        <v>565</v>
      </c>
      <c r="G123" s="168" t="s">
        <v>530</v>
      </c>
      <c r="H123" s="279" t="s">
        <v>529</v>
      </c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  <c r="T123" s="32"/>
      <c r="U123" s="32"/>
      <c r="V123" s="32"/>
    </row>
    <row r="124" spans="1:22" s="33" customFormat="1" ht="14" customHeight="1">
      <c r="A124" s="32"/>
      <c r="B124" s="82">
        <v>15</v>
      </c>
      <c r="C124" s="85" t="s">
        <v>68</v>
      </c>
      <c r="D124" s="35" t="s">
        <v>115</v>
      </c>
      <c r="E124" s="34" t="s">
        <v>90</v>
      </c>
      <c r="F124" s="40" t="s">
        <v>565</v>
      </c>
      <c r="G124" s="170" t="s">
        <v>530</v>
      </c>
      <c r="H124" s="282" t="s">
        <v>529</v>
      </c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  <c r="T124" s="32"/>
      <c r="U124" s="32"/>
      <c r="V124" s="32"/>
    </row>
    <row r="125" spans="1:22" s="33" customFormat="1" ht="14" customHeight="1">
      <c r="A125" s="32"/>
      <c r="B125" s="82">
        <v>15</v>
      </c>
      <c r="C125" s="85" t="s">
        <v>68</v>
      </c>
      <c r="D125" s="35" t="s">
        <v>115</v>
      </c>
      <c r="E125" s="34" t="s">
        <v>89</v>
      </c>
      <c r="F125" s="40" t="s">
        <v>565</v>
      </c>
      <c r="G125" s="170" t="s">
        <v>530</v>
      </c>
      <c r="H125" s="282" t="s">
        <v>529</v>
      </c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  <c r="T125" s="32"/>
      <c r="U125" s="32"/>
      <c r="V125" s="32"/>
    </row>
    <row r="126" spans="1:22" s="33" customFormat="1" ht="14" customHeight="1">
      <c r="A126" s="32"/>
      <c r="B126" s="82">
        <v>15</v>
      </c>
      <c r="C126" s="85" t="s">
        <v>68</v>
      </c>
      <c r="D126" s="35" t="s">
        <v>115</v>
      </c>
      <c r="E126" s="34" t="s">
        <v>19</v>
      </c>
      <c r="F126" s="40" t="s">
        <v>565</v>
      </c>
      <c r="G126" s="170" t="s">
        <v>530</v>
      </c>
      <c r="H126" s="282" t="s">
        <v>529</v>
      </c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  <c r="T126" s="32"/>
      <c r="U126" s="32"/>
      <c r="V126" s="32"/>
    </row>
    <row r="127" spans="1:22" s="10" customFormat="1" ht="14" customHeight="1" thickBot="1">
      <c r="A127" s="9"/>
      <c r="B127" s="82">
        <v>15</v>
      </c>
      <c r="C127" s="268" t="s">
        <v>68</v>
      </c>
      <c r="D127" s="269" t="s">
        <v>116</v>
      </c>
      <c r="E127" s="44" t="s">
        <v>26</v>
      </c>
      <c r="F127" s="54" t="s">
        <v>544</v>
      </c>
      <c r="G127" s="208" t="s">
        <v>530</v>
      </c>
      <c r="H127" s="172" t="s">
        <v>537</v>
      </c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</row>
    <row r="128" spans="1:22" s="6" customFormat="1" ht="14" customHeight="1">
      <c r="A128" s="32"/>
      <c r="B128" s="82">
        <v>14</v>
      </c>
      <c r="C128" s="167" t="s">
        <v>46</v>
      </c>
      <c r="D128" s="36" t="s">
        <v>114</v>
      </c>
      <c r="E128" s="37" t="s">
        <v>47</v>
      </c>
      <c r="F128" s="51" t="s">
        <v>565</v>
      </c>
      <c r="G128" s="168" t="s">
        <v>530</v>
      </c>
      <c r="H128" s="279" t="s">
        <v>529</v>
      </c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  <c r="T128" s="32"/>
      <c r="U128" s="32"/>
      <c r="V128" s="32"/>
    </row>
    <row r="129" spans="1:22" s="33" customFormat="1" ht="14" customHeight="1">
      <c r="A129" s="32"/>
      <c r="B129" s="82">
        <v>15</v>
      </c>
      <c r="C129" s="85" t="s">
        <v>46</v>
      </c>
      <c r="D129" s="35" t="s">
        <v>115</v>
      </c>
      <c r="E129" s="34" t="s">
        <v>48</v>
      </c>
      <c r="F129" s="40" t="s">
        <v>565</v>
      </c>
      <c r="G129" s="170" t="s">
        <v>530</v>
      </c>
      <c r="H129" s="282" t="s">
        <v>529</v>
      </c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2"/>
      <c r="U129" s="32"/>
      <c r="V129" s="32"/>
    </row>
    <row r="130" spans="1:22" s="6" customFormat="1" ht="14" customHeight="1">
      <c r="A130" s="32"/>
      <c r="B130" s="82">
        <v>15</v>
      </c>
      <c r="C130" s="85" t="s">
        <v>46</v>
      </c>
      <c r="D130" s="35" t="s">
        <v>115</v>
      </c>
      <c r="E130" s="34" t="s">
        <v>49</v>
      </c>
      <c r="F130" s="40" t="s">
        <v>565</v>
      </c>
      <c r="G130" s="170" t="s">
        <v>530</v>
      </c>
      <c r="H130" s="282" t="s">
        <v>529</v>
      </c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  <c r="T130" s="32"/>
      <c r="U130" s="32"/>
      <c r="V130" s="32"/>
    </row>
    <row r="131" spans="1:22" s="6" customFormat="1" ht="14" customHeight="1">
      <c r="A131" s="32"/>
      <c r="B131" s="82">
        <v>15</v>
      </c>
      <c r="C131" s="85" t="s">
        <v>46</v>
      </c>
      <c r="D131" s="35" t="s">
        <v>115</v>
      </c>
      <c r="E131" s="34" t="s">
        <v>50</v>
      </c>
      <c r="F131" s="40" t="s">
        <v>565</v>
      </c>
      <c r="G131" s="170" t="s">
        <v>530</v>
      </c>
      <c r="H131" s="282" t="s">
        <v>529</v>
      </c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  <c r="T131" s="32"/>
      <c r="U131" s="32"/>
      <c r="V131" s="32"/>
    </row>
    <row r="132" spans="1:22" s="33" customFormat="1" ht="14" customHeight="1">
      <c r="A132" s="32"/>
      <c r="B132" s="82">
        <v>15</v>
      </c>
      <c r="C132" s="85" t="s">
        <v>46</v>
      </c>
      <c r="D132" s="35" t="s">
        <v>115</v>
      </c>
      <c r="E132" s="34" t="s">
        <v>51</v>
      </c>
      <c r="F132" s="40" t="s">
        <v>565</v>
      </c>
      <c r="G132" s="170" t="s">
        <v>530</v>
      </c>
      <c r="H132" s="282" t="s">
        <v>529</v>
      </c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</row>
    <row r="133" spans="1:22" s="10" customFormat="1" ht="14" customHeight="1" thickBot="1">
      <c r="A133" s="9"/>
      <c r="B133" s="82">
        <v>15</v>
      </c>
      <c r="C133" s="268" t="s">
        <v>46</v>
      </c>
      <c r="D133" s="269" t="s">
        <v>116</v>
      </c>
      <c r="E133" s="44" t="s">
        <v>26</v>
      </c>
      <c r="F133" s="54" t="s">
        <v>544</v>
      </c>
      <c r="G133" s="208" t="s">
        <v>530</v>
      </c>
      <c r="H133" s="172" t="s">
        <v>537</v>
      </c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</row>
    <row r="134" spans="1:22" s="33" customFormat="1" ht="14" customHeight="1">
      <c r="A134" s="32"/>
      <c r="B134" s="82">
        <v>15</v>
      </c>
      <c r="C134" s="167" t="s">
        <v>52</v>
      </c>
      <c r="D134" s="36" t="s">
        <v>116</v>
      </c>
      <c r="E134" s="37" t="s">
        <v>53</v>
      </c>
      <c r="F134" s="51" t="s">
        <v>565</v>
      </c>
      <c r="G134" s="168" t="s">
        <v>530</v>
      </c>
      <c r="H134" s="279" t="s">
        <v>529</v>
      </c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  <c r="T134" s="32"/>
      <c r="U134" s="32"/>
      <c r="V134" s="32"/>
    </row>
    <row r="135" spans="1:22" s="6" customFormat="1" ht="14" customHeight="1">
      <c r="A135" s="32"/>
      <c r="B135" s="82">
        <v>15</v>
      </c>
      <c r="C135" s="85" t="s">
        <v>52</v>
      </c>
      <c r="D135" s="35" t="s">
        <v>116</v>
      </c>
      <c r="E135" s="34" t="s">
        <v>19</v>
      </c>
      <c r="F135" s="40" t="s">
        <v>565</v>
      </c>
      <c r="G135" s="170" t="s">
        <v>530</v>
      </c>
      <c r="H135" s="282" t="s">
        <v>529</v>
      </c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  <c r="T135" s="32"/>
      <c r="U135" s="32"/>
      <c r="V135" s="32"/>
    </row>
    <row r="136" spans="1:22" s="10" customFormat="1" ht="14" customHeight="1" thickBot="1">
      <c r="A136" s="9"/>
      <c r="B136" s="82">
        <v>15</v>
      </c>
      <c r="C136" s="268" t="s">
        <v>52</v>
      </c>
      <c r="D136" s="269" t="s">
        <v>116</v>
      </c>
      <c r="E136" s="44" t="s">
        <v>26</v>
      </c>
      <c r="F136" s="54" t="s">
        <v>544</v>
      </c>
      <c r="G136" s="208" t="s">
        <v>530</v>
      </c>
      <c r="H136" s="172" t="s">
        <v>537</v>
      </c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</row>
    <row r="137" spans="1:22" s="6" customFormat="1" ht="14" customHeight="1">
      <c r="A137" s="32"/>
      <c r="B137" s="82">
        <v>15</v>
      </c>
      <c r="C137" s="167" t="s">
        <v>167</v>
      </c>
      <c r="D137" s="36" t="s">
        <v>116</v>
      </c>
      <c r="E137" s="37" t="s">
        <v>16</v>
      </c>
      <c r="F137" s="51" t="s">
        <v>565</v>
      </c>
      <c r="G137" s="168" t="s">
        <v>530</v>
      </c>
      <c r="H137" s="279" t="s">
        <v>529</v>
      </c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  <c r="T137" s="32"/>
      <c r="U137" s="32"/>
      <c r="V137" s="32"/>
    </row>
    <row r="138" spans="1:22" s="33" customFormat="1" ht="14" customHeight="1">
      <c r="A138" s="32"/>
      <c r="B138" s="82">
        <v>15</v>
      </c>
      <c r="C138" s="85" t="s">
        <v>167</v>
      </c>
      <c r="D138" s="35" t="s">
        <v>116</v>
      </c>
      <c r="E138" s="34" t="s">
        <v>91</v>
      </c>
      <c r="F138" s="40" t="s">
        <v>565</v>
      </c>
      <c r="G138" s="170" t="s">
        <v>530</v>
      </c>
      <c r="H138" s="282" t="s">
        <v>529</v>
      </c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</row>
    <row r="139" spans="1:22" s="33" customFormat="1" ht="14" customHeight="1">
      <c r="A139" s="32"/>
      <c r="B139" s="82">
        <v>15</v>
      </c>
      <c r="C139" s="85" t="s">
        <v>167</v>
      </c>
      <c r="D139" s="35" t="s">
        <v>116</v>
      </c>
      <c r="E139" s="34" t="s">
        <v>19</v>
      </c>
      <c r="F139" s="40" t="s">
        <v>565</v>
      </c>
      <c r="G139" s="170" t="s">
        <v>530</v>
      </c>
      <c r="H139" s="282" t="s">
        <v>529</v>
      </c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  <c r="T139" s="32"/>
      <c r="U139" s="32"/>
      <c r="V139" s="32"/>
    </row>
    <row r="140" spans="1:22" s="10" customFormat="1" ht="14" customHeight="1" thickBot="1">
      <c r="A140" s="9"/>
      <c r="B140" s="82">
        <v>15</v>
      </c>
      <c r="C140" s="268" t="s">
        <v>167</v>
      </c>
      <c r="D140" s="269" t="s">
        <v>116</v>
      </c>
      <c r="E140" s="44" t="s">
        <v>26</v>
      </c>
      <c r="F140" s="54" t="s">
        <v>544</v>
      </c>
      <c r="G140" s="208" t="s">
        <v>530</v>
      </c>
      <c r="H140" s="172" t="s">
        <v>537</v>
      </c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</row>
    <row r="141" spans="1:22" s="6" customFormat="1" ht="14" customHeight="1">
      <c r="A141" s="32"/>
      <c r="B141" s="82">
        <v>15</v>
      </c>
      <c r="C141" s="167" t="s">
        <v>25</v>
      </c>
      <c r="D141" s="36" t="s">
        <v>116</v>
      </c>
      <c r="E141" s="37" t="s">
        <v>26</v>
      </c>
      <c r="F141" s="51" t="s">
        <v>565</v>
      </c>
      <c r="G141" s="168" t="s">
        <v>530</v>
      </c>
      <c r="H141" s="279" t="s">
        <v>529</v>
      </c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  <c r="T141" s="32"/>
      <c r="U141" s="32"/>
      <c r="V141" s="32"/>
    </row>
    <row r="142" spans="1:22" s="10" customFormat="1" ht="14" customHeight="1" thickBot="1">
      <c r="A142" s="9"/>
      <c r="B142" s="82">
        <v>15</v>
      </c>
      <c r="C142" s="268" t="s">
        <v>25</v>
      </c>
      <c r="D142" s="269" t="s">
        <v>116</v>
      </c>
      <c r="E142" s="44" t="s">
        <v>26</v>
      </c>
      <c r="F142" s="54" t="s">
        <v>544</v>
      </c>
      <c r="G142" s="208" t="s">
        <v>530</v>
      </c>
      <c r="H142" s="172" t="s">
        <v>537</v>
      </c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</row>
    <row r="143" spans="1:22" s="6" customFormat="1" ht="14" customHeight="1">
      <c r="A143" s="32"/>
      <c r="B143" s="82">
        <v>15</v>
      </c>
      <c r="C143" s="167" t="s">
        <v>69</v>
      </c>
      <c r="D143" s="36" t="s">
        <v>116</v>
      </c>
      <c r="E143" s="37" t="s">
        <v>47</v>
      </c>
      <c r="F143" s="51" t="s">
        <v>565</v>
      </c>
      <c r="G143" s="168" t="s">
        <v>530</v>
      </c>
      <c r="H143" s="279" t="s">
        <v>529</v>
      </c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  <c r="T143" s="32"/>
      <c r="U143" s="32"/>
      <c r="V143" s="32"/>
    </row>
    <row r="144" spans="1:22" s="33" customFormat="1" ht="14" customHeight="1">
      <c r="A144" s="32"/>
      <c r="B144" s="82">
        <v>15</v>
      </c>
      <c r="C144" s="85" t="s">
        <v>69</v>
      </c>
      <c r="D144" s="35" t="s">
        <v>116</v>
      </c>
      <c r="E144" s="34" t="s">
        <v>92</v>
      </c>
      <c r="F144" s="40" t="s">
        <v>565</v>
      </c>
      <c r="G144" s="170" t="s">
        <v>530</v>
      </c>
      <c r="H144" s="282" t="s">
        <v>529</v>
      </c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</row>
    <row r="145" spans="1:22" s="33" customFormat="1" ht="14" customHeight="1">
      <c r="A145" s="32"/>
      <c r="B145" s="82">
        <v>15</v>
      </c>
      <c r="C145" s="85" t="s">
        <v>69</v>
      </c>
      <c r="D145" s="35" t="s">
        <v>116</v>
      </c>
      <c r="E145" s="34" t="s">
        <v>93</v>
      </c>
      <c r="F145" s="40" t="s">
        <v>565</v>
      </c>
      <c r="G145" s="170" t="s">
        <v>530</v>
      </c>
      <c r="H145" s="282" t="s">
        <v>529</v>
      </c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</row>
    <row r="146" spans="1:22" s="33" customFormat="1" ht="14" customHeight="1">
      <c r="A146" s="32"/>
      <c r="B146" s="82">
        <v>15</v>
      </c>
      <c r="C146" s="85" t="s">
        <v>69</v>
      </c>
      <c r="D146" s="35" t="s">
        <v>116</v>
      </c>
      <c r="E146" s="34" t="s">
        <v>1</v>
      </c>
      <c r="F146" s="40" t="s">
        <v>565</v>
      </c>
      <c r="G146" s="170" t="s">
        <v>530</v>
      </c>
      <c r="H146" s="282" t="s">
        <v>529</v>
      </c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  <c r="T146" s="32"/>
      <c r="U146" s="32"/>
      <c r="V146" s="32"/>
    </row>
    <row r="147" spans="1:22" s="10" customFormat="1" ht="14" customHeight="1" thickBot="1">
      <c r="A147" s="9"/>
      <c r="B147" s="82">
        <v>15</v>
      </c>
      <c r="C147" s="268" t="s">
        <v>69</v>
      </c>
      <c r="D147" s="269" t="s">
        <v>116</v>
      </c>
      <c r="E147" s="44" t="s">
        <v>26</v>
      </c>
      <c r="F147" s="54" t="s">
        <v>544</v>
      </c>
      <c r="G147" s="208" t="s">
        <v>530</v>
      </c>
      <c r="H147" s="172" t="s">
        <v>537</v>
      </c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</row>
    <row r="148" spans="1:22" s="6" customFormat="1" ht="14" customHeight="1">
      <c r="A148" s="32"/>
      <c r="B148" s="82">
        <v>15</v>
      </c>
      <c r="C148" s="167" t="s">
        <v>165</v>
      </c>
      <c r="D148" s="36" t="s">
        <v>116</v>
      </c>
      <c r="E148" s="37" t="s">
        <v>16</v>
      </c>
      <c r="F148" s="51" t="s">
        <v>565</v>
      </c>
      <c r="G148" s="168" t="s">
        <v>530</v>
      </c>
      <c r="H148" s="279" t="s">
        <v>529</v>
      </c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  <c r="T148" s="32"/>
      <c r="U148" s="32"/>
      <c r="V148" s="32"/>
    </row>
    <row r="149" spans="1:22" s="33" customFormat="1" ht="14" customHeight="1">
      <c r="A149" s="32"/>
      <c r="B149" s="82">
        <v>15</v>
      </c>
      <c r="C149" s="85" t="s">
        <v>165</v>
      </c>
      <c r="D149" s="35" t="s">
        <v>116</v>
      </c>
      <c r="E149" s="34" t="s">
        <v>19</v>
      </c>
      <c r="F149" s="40" t="s">
        <v>565</v>
      </c>
      <c r="G149" s="170" t="s">
        <v>530</v>
      </c>
      <c r="H149" s="282" t="s">
        <v>529</v>
      </c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  <c r="T149" s="32"/>
      <c r="U149" s="32"/>
      <c r="V149" s="32"/>
    </row>
    <row r="150" spans="1:22" s="10" customFormat="1" ht="14" customHeight="1" thickBot="1">
      <c r="A150" s="9"/>
      <c r="B150" s="82">
        <v>15</v>
      </c>
      <c r="C150" s="268" t="s">
        <v>165</v>
      </c>
      <c r="D150" s="269" t="s">
        <v>116</v>
      </c>
      <c r="E150" s="44" t="s">
        <v>26</v>
      </c>
      <c r="F150" s="54" t="s">
        <v>544</v>
      </c>
      <c r="G150" s="208" t="s">
        <v>530</v>
      </c>
      <c r="H150" s="172" t="s">
        <v>537</v>
      </c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</row>
    <row r="151" spans="1:22" s="33" customFormat="1" ht="14" customHeight="1">
      <c r="A151" s="32"/>
      <c r="B151" s="82">
        <v>15</v>
      </c>
      <c r="C151" s="167" t="s">
        <v>54</v>
      </c>
      <c r="D151" s="36" t="s">
        <v>116</v>
      </c>
      <c r="E151" s="37" t="s">
        <v>11</v>
      </c>
      <c r="F151" s="51" t="s">
        <v>565</v>
      </c>
      <c r="G151" s="168" t="s">
        <v>530</v>
      </c>
      <c r="H151" s="279" t="s">
        <v>529</v>
      </c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  <c r="T151" s="32"/>
      <c r="U151" s="32"/>
      <c r="V151" s="32"/>
    </row>
    <row r="152" spans="1:22" s="6" customFormat="1" ht="14" customHeight="1">
      <c r="A152" s="32"/>
      <c r="B152" s="82">
        <v>15</v>
      </c>
      <c r="C152" s="85" t="s">
        <v>54</v>
      </c>
      <c r="D152" s="35" t="s">
        <v>116</v>
      </c>
      <c r="E152" s="34" t="s">
        <v>57</v>
      </c>
      <c r="F152" s="40" t="s">
        <v>565</v>
      </c>
      <c r="G152" s="170" t="s">
        <v>530</v>
      </c>
      <c r="H152" s="282" t="s">
        <v>529</v>
      </c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  <c r="T152" s="32"/>
      <c r="U152" s="32"/>
      <c r="V152" s="32"/>
    </row>
    <row r="153" spans="1:22" s="33" customFormat="1" ht="14" customHeight="1">
      <c r="A153" s="32"/>
      <c r="B153" s="82">
        <v>15</v>
      </c>
      <c r="C153" s="85" t="s">
        <v>54</v>
      </c>
      <c r="D153" s="35" t="s">
        <v>116</v>
      </c>
      <c r="E153" s="34" t="s">
        <v>56</v>
      </c>
      <c r="F153" s="40" t="s">
        <v>565</v>
      </c>
      <c r="G153" s="170" t="s">
        <v>530</v>
      </c>
      <c r="H153" s="282" t="s">
        <v>529</v>
      </c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  <c r="T153" s="32"/>
      <c r="U153" s="32"/>
      <c r="V153" s="32"/>
    </row>
    <row r="154" spans="1:22" s="10" customFormat="1" ht="14" customHeight="1" thickBot="1">
      <c r="A154" s="9"/>
      <c r="B154" s="82">
        <v>15</v>
      </c>
      <c r="C154" s="268" t="s">
        <v>54</v>
      </c>
      <c r="D154" s="269" t="s">
        <v>116</v>
      </c>
      <c r="E154" s="44" t="s">
        <v>26</v>
      </c>
      <c r="F154" s="54" t="s">
        <v>544</v>
      </c>
      <c r="G154" s="208" t="s">
        <v>530</v>
      </c>
      <c r="H154" s="172" t="s">
        <v>537</v>
      </c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</row>
    <row r="155" spans="1:22" s="6" customFormat="1" ht="14" customHeight="1">
      <c r="A155" s="32"/>
      <c r="B155" s="82">
        <v>15</v>
      </c>
      <c r="C155" s="167" t="s">
        <v>71</v>
      </c>
      <c r="D155" s="36" t="s">
        <v>116</v>
      </c>
      <c r="E155" s="37" t="s">
        <v>26</v>
      </c>
      <c r="F155" s="51" t="s">
        <v>565</v>
      </c>
      <c r="G155" s="168" t="s">
        <v>530</v>
      </c>
      <c r="H155" s="279" t="s">
        <v>529</v>
      </c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  <c r="T155" s="32"/>
      <c r="U155" s="32"/>
      <c r="V155" s="32"/>
    </row>
    <row r="156" spans="1:22" s="10" customFormat="1" ht="14" customHeight="1" thickBot="1">
      <c r="A156" s="9"/>
      <c r="B156" s="82">
        <v>15</v>
      </c>
      <c r="C156" s="268" t="s">
        <v>71</v>
      </c>
      <c r="D156" s="269" t="s">
        <v>116</v>
      </c>
      <c r="E156" s="44" t="s">
        <v>26</v>
      </c>
      <c r="F156" s="54" t="s">
        <v>544</v>
      </c>
      <c r="G156" s="208" t="s">
        <v>530</v>
      </c>
      <c r="H156" s="172" t="s">
        <v>537</v>
      </c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</row>
    <row r="157" spans="1:22" s="6" customFormat="1" ht="14" customHeight="1">
      <c r="A157" s="32"/>
      <c r="B157" s="82">
        <v>15</v>
      </c>
      <c r="C157" s="167" t="s">
        <v>570</v>
      </c>
      <c r="D157" s="36" t="s">
        <v>116</v>
      </c>
      <c r="E157" s="37" t="s">
        <v>55</v>
      </c>
      <c r="F157" s="51" t="s">
        <v>565</v>
      </c>
      <c r="G157" s="168" t="s">
        <v>530</v>
      </c>
      <c r="H157" s="279" t="s">
        <v>529</v>
      </c>
      <c r="I157" s="32"/>
      <c r="J157" s="32"/>
      <c r="K157" s="32"/>
      <c r="L157" s="32"/>
      <c r="M157" s="32"/>
      <c r="N157" s="32"/>
      <c r="O157" s="32"/>
      <c r="P157" s="32"/>
      <c r="Q157" s="32"/>
      <c r="R157" s="32"/>
      <c r="S157" s="32"/>
      <c r="T157" s="32"/>
      <c r="U157" s="32"/>
      <c r="V157" s="32"/>
    </row>
    <row r="158" spans="1:22" s="33" customFormat="1" ht="14" customHeight="1">
      <c r="A158" s="32"/>
      <c r="B158" s="82">
        <v>15</v>
      </c>
      <c r="C158" s="85" t="s">
        <v>570</v>
      </c>
      <c r="D158" s="35" t="s">
        <v>116</v>
      </c>
      <c r="E158" s="34" t="s">
        <v>19</v>
      </c>
      <c r="F158" s="40" t="s">
        <v>565</v>
      </c>
      <c r="G158" s="170" t="s">
        <v>530</v>
      </c>
      <c r="H158" s="282" t="s">
        <v>529</v>
      </c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  <c r="T158" s="32"/>
      <c r="U158" s="32"/>
      <c r="V158" s="32"/>
    </row>
    <row r="159" spans="1:22" s="10" customFormat="1" ht="14" customHeight="1" thickBot="1">
      <c r="A159" s="9"/>
      <c r="B159" s="82">
        <v>15</v>
      </c>
      <c r="C159" s="268" t="s">
        <v>570</v>
      </c>
      <c r="D159" s="269" t="s">
        <v>116</v>
      </c>
      <c r="E159" s="44" t="s">
        <v>26</v>
      </c>
      <c r="F159" s="54" t="s">
        <v>544</v>
      </c>
      <c r="G159" s="208" t="s">
        <v>530</v>
      </c>
      <c r="H159" s="172" t="s">
        <v>537</v>
      </c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</row>
    <row r="160" spans="1:22" s="6" customFormat="1" ht="14" customHeight="1">
      <c r="A160" s="32"/>
      <c r="B160" s="82">
        <v>15</v>
      </c>
      <c r="C160" s="167" t="s">
        <v>27</v>
      </c>
      <c r="D160" s="36" t="s">
        <v>116</v>
      </c>
      <c r="E160" s="37" t="s">
        <v>26</v>
      </c>
      <c r="F160" s="51" t="s">
        <v>565</v>
      </c>
      <c r="G160" s="168" t="s">
        <v>530</v>
      </c>
      <c r="H160" s="279" t="s">
        <v>529</v>
      </c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  <c r="T160" s="32"/>
      <c r="U160" s="32"/>
      <c r="V160" s="32"/>
    </row>
    <row r="161" spans="1:22" s="10" customFormat="1" ht="14" customHeight="1" thickBot="1">
      <c r="A161" s="9"/>
      <c r="B161" s="82">
        <v>15</v>
      </c>
      <c r="C161" s="268" t="s">
        <v>27</v>
      </c>
      <c r="D161" s="269" t="s">
        <v>116</v>
      </c>
      <c r="E161" s="44" t="s">
        <v>26</v>
      </c>
      <c r="F161" s="54" t="s">
        <v>544</v>
      </c>
      <c r="G161" s="208" t="s">
        <v>530</v>
      </c>
      <c r="H161" s="172" t="s">
        <v>537</v>
      </c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</row>
    <row r="162" spans="1:22" s="6" customFormat="1" ht="14" customHeight="1">
      <c r="A162" s="32"/>
      <c r="B162" s="82">
        <v>16</v>
      </c>
      <c r="C162" s="167" t="s">
        <v>70</v>
      </c>
      <c r="D162" s="36" t="s">
        <v>116</v>
      </c>
      <c r="E162" s="37" t="s">
        <v>11</v>
      </c>
      <c r="F162" s="51" t="s">
        <v>565</v>
      </c>
      <c r="G162" s="168" t="s">
        <v>530</v>
      </c>
      <c r="H162" s="279" t="s">
        <v>529</v>
      </c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2"/>
      <c r="U162" s="32"/>
      <c r="V162" s="32"/>
    </row>
    <row r="163" spans="1:22" s="33" customFormat="1" ht="14" customHeight="1">
      <c r="A163" s="32"/>
      <c r="B163" s="82">
        <v>16</v>
      </c>
      <c r="C163" s="85" t="s">
        <v>70</v>
      </c>
      <c r="D163" s="35" t="s">
        <v>116</v>
      </c>
      <c r="E163" s="34" t="s">
        <v>94</v>
      </c>
      <c r="F163" s="40" t="s">
        <v>565</v>
      </c>
      <c r="G163" s="170" t="s">
        <v>530</v>
      </c>
      <c r="H163" s="282" t="s">
        <v>529</v>
      </c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  <c r="T163" s="32"/>
      <c r="U163" s="32"/>
      <c r="V163" s="32"/>
    </row>
    <row r="164" spans="1:22" s="33" customFormat="1" ht="14" customHeight="1">
      <c r="A164" s="32"/>
      <c r="B164" s="82">
        <v>16</v>
      </c>
      <c r="C164" s="85" t="s">
        <v>70</v>
      </c>
      <c r="D164" s="35" t="s">
        <v>116</v>
      </c>
      <c r="E164" s="34" t="s">
        <v>95</v>
      </c>
      <c r="F164" s="40" t="s">
        <v>565</v>
      </c>
      <c r="G164" s="170" t="s">
        <v>530</v>
      </c>
      <c r="H164" s="282" t="s">
        <v>529</v>
      </c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  <c r="T164" s="32"/>
      <c r="U164" s="32"/>
      <c r="V164" s="32"/>
    </row>
    <row r="165" spans="1:22" s="33" customFormat="1" ht="14" customHeight="1">
      <c r="A165" s="32"/>
      <c r="B165" s="82">
        <v>16</v>
      </c>
      <c r="C165" s="85" t="s">
        <v>70</v>
      </c>
      <c r="D165" s="35" t="s">
        <v>116</v>
      </c>
      <c r="E165" s="34" t="s">
        <v>19</v>
      </c>
      <c r="F165" s="40" t="s">
        <v>565</v>
      </c>
      <c r="G165" s="170" t="s">
        <v>530</v>
      </c>
      <c r="H165" s="282" t="s">
        <v>529</v>
      </c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  <c r="T165" s="32"/>
      <c r="U165" s="32"/>
      <c r="V165" s="32"/>
    </row>
    <row r="166" spans="1:22" s="10" customFormat="1" ht="14" customHeight="1" thickBot="1">
      <c r="A166" s="9"/>
      <c r="B166" s="82">
        <v>16</v>
      </c>
      <c r="C166" s="268" t="s">
        <v>70</v>
      </c>
      <c r="D166" s="269" t="s">
        <v>116</v>
      </c>
      <c r="E166" s="44" t="s">
        <v>26</v>
      </c>
      <c r="F166" s="54" t="s">
        <v>544</v>
      </c>
      <c r="G166" s="208" t="s">
        <v>530</v>
      </c>
      <c r="H166" s="172" t="s">
        <v>537</v>
      </c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</row>
    <row r="167" spans="1:22" s="6" customFormat="1" ht="14" customHeight="1">
      <c r="A167" s="32"/>
      <c r="B167" s="82">
        <v>16</v>
      </c>
      <c r="C167" s="167" t="s">
        <v>65</v>
      </c>
      <c r="D167" s="36" t="s">
        <v>116</v>
      </c>
      <c r="E167" s="37" t="s">
        <v>26</v>
      </c>
      <c r="F167" s="51" t="s">
        <v>567</v>
      </c>
      <c r="G167" s="168" t="s">
        <v>530</v>
      </c>
      <c r="H167" s="279" t="s">
        <v>529</v>
      </c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  <c r="T167" s="32"/>
      <c r="U167" s="32"/>
      <c r="V167" s="32"/>
    </row>
    <row r="168" spans="1:22" s="10" customFormat="1" ht="14" customHeight="1" thickBot="1">
      <c r="A168" s="9"/>
      <c r="B168" s="82">
        <v>16</v>
      </c>
      <c r="C168" s="268" t="s">
        <v>65</v>
      </c>
      <c r="D168" s="269" t="s">
        <v>116</v>
      </c>
      <c r="E168" s="44" t="s">
        <v>26</v>
      </c>
      <c r="F168" s="54" t="s">
        <v>544</v>
      </c>
      <c r="G168" s="208" t="s">
        <v>530</v>
      </c>
      <c r="H168" s="172" t="s">
        <v>537</v>
      </c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</row>
    <row r="169" spans="1:22" s="33" customFormat="1" ht="14" customHeight="1">
      <c r="A169" s="32"/>
      <c r="B169" s="82">
        <v>16</v>
      </c>
      <c r="C169" s="167" t="s">
        <v>72</v>
      </c>
      <c r="D169" s="36" t="s">
        <v>116</v>
      </c>
      <c r="E169" s="37" t="s">
        <v>26</v>
      </c>
      <c r="F169" s="51" t="s">
        <v>567</v>
      </c>
      <c r="G169" s="168" t="s">
        <v>530</v>
      </c>
      <c r="H169" s="279" t="s">
        <v>529</v>
      </c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  <c r="T169" s="32"/>
      <c r="U169" s="32"/>
      <c r="V169" s="32"/>
    </row>
    <row r="170" spans="1:22" s="10" customFormat="1" ht="14" customHeight="1" thickBot="1">
      <c r="A170" s="9"/>
      <c r="B170" s="82">
        <v>16</v>
      </c>
      <c r="C170" s="268" t="s">
        <v>72</v>
      </c>
      <c r="D170" s="269" t="s">
        <v>116</v>
      </c>
      <c r="E170" s="44" t="s">
        <v>26</v>
      </c>
      <c r="F170" s="54" t="s">
        <v>544</v>
      </c>
      <c r="G170" s="208" t="s">
        <v>530</v>
      </c>
      <c r="H170" s="172" t="s">
        <v>537</v>
      </c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</row>
    <row r="171" spans="1:22" s="33" customFormat="1" ht="14" customHeight="1">
      <c r="A171" s="32"/>
      <c r="B171" s="82">
        <v>17</v>
      </c>
      <c r="C171" s="167" t="s">
        <v>73</v>
      </c>
      <c r="D171" s="36" t="s">
        <v>116</v>
      </c>
      <c r="E171" s="37" t="s">
        <v>26</v>
      </c>
      <c r="F171" s="51" t="s">
        <v>567</v>
      </c>
      <c r="G171" s="168" t="s">
        <v>530</v>
      </c>
      <c r="H171" s="279" t="s">
        <v>529</v>
      </c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  <c r="T171" s="32"/>
      <c r="U171" s="32"/>
      <c r="V171" s="32"/>
    </row>
    <row r="172" spans="1:22" s="33" customFormat="1" ht="14" customHeight="1" thickBot="1">
      <c r="A172" s="32"/>
      <c r="B172" s="82">
        <v>17</v>
      </c>
      <c r="C172" s="173" t="s">
        <v>73</v>
      </c>
      <c r="D172" s="147" t="s">
        <v>116</v>
      </c>
      <c r="E172" s="148" t="s">
        <v>26</v>
      </c>
      <c r="F172" s="174" t="s">
        <v>122</v>
      </c>
      <c r="G172" s="175" t="s">
        <v>530</v>
      </c>
      <c r="H172" s="280" t="s">
        <v>529</v>
      </c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  <c r="T172" s="32"/>
      <c r="U172" s="32"/>
      <c r="V172" s="32"/>
    </row>
    <row r="173" spans="1:22" s="33" customFormat="1" ht="14" customHeight="1" thickBot="1">
      <c r="A173" s="32"/>
      <c r="B173" s="82">
        <v>17</v>
      </c>
      <c r="C173" s="177" t="s">
        <v>74</v>
      </c>
      <c r="D173" s="22" t="s">
        <v>116</v>
      </c>
      <c r="E173" s="16" t="s">
        <v>26</v>
      </c>
      <c r="F173" s="178" t="s">
        <v>567</v>
      </c>
      <c r="G173" s="179" t="s">
        <v>530</v>
      </c>
      <c r="H173" s="281" t="s">
        <v>529</v>
      </c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  <c r="T173" s="32"/>
      <c r="U173" s="32"/>
      <c r="V173" s="32"/>
    </row>
    <row r="174" spans="1:22" s="33" customFormat="1" ht="14" customHeight="1" thickBot="1">
      <c r="A174" s="32"/>
      <c r="B174" s="82">
        <v>17</v>
      </c>
      <c r="C174" s="177" t="s">
        <v>75</v>
      </c>
      <c r="D174" s="22" t="s">
        <v>116</v>
      </c>
      <c r="E174" s="16" t="s">
        <v>26</v>
      </c>
      <c r="F174" s="178" t="s">
        <v>567</v>
      </c>
      <c r="G174" s="179" t="s">
        <v>530</v>
      </c>
      <c r="H174" s="281" t="s">
        <v>529</v>
      </c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  <c r="T174" s="32"/>
      <c r="U174" s="32"/>
      <c r="V174" s="32"/>
    </row>
    <row r="175" spans="1:22" s="33" customFormat="1" ht="14" customHeight="1" thickBot="1">
      <c r="A175" s="32"/>
      <c r="B175" s="82">
        <v>17</v>
      </c>
      <c r="C175" s="177" t="s">
        <v>76</v>
      </c>
      <c r="D175" s="22" t="s">
        <v>116</v>
      </c>
      <c r="E175" s="16" t="s">
        <v>26</v>
      </c>
      <c r="F175" s="178" t="s">
        <v>567</v>
      </c>
      <c r="G175" s="179" t="s">
        <v>530</v>
      </c>
      <c r="H175" s="281" t="s">
        <v>529</v>
      </c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  <c r="T175" s="32"/>
      <c r="U175" s="32"/>
      <c r="V175" s="32"/>
    </row>
    <row r="176" spans="1:22" s="33" customFormat="1" ht="14" customHeight="1" thickBot="1">
      <c r="A176" s="32"/>
      <c r="B176" s="82">
        <v>17</v>
      </c>
      <c r="C176" s="177" t="s">
        <v>77</v>
      </c>
      <c r="D176" s="22" t="s">
        <v>116</v>
      </c>
      <c r="E176" s="16" t="s">
        <v>26</v>
      </c>
      <c r="F176" s="178" t="s">
        <v>567</v>
      </c>
      <c r="G176" s="179" t="s">
        <v>530</v>
      </c>
      <c r="H176" s="281" t="s">
        <v>529</v>
      </c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</row>
    <row r="177" spans="1:38" s="33" customFormat="1" ht="14" customHeight="1" thickBot="1">
      <c r="A177" s="32"/>
      <c r="B177" s="82">
        <v>17</v>
      </c>
      <c r="C177" s="177" t="s">
        <v>78</v>
      </c>
      <c r="D177" s="22" t="s">
        <v>116</v>
      </c>
      <c r="E177" s="16" t="s">
        <v>26</v>
      </c>
      <c r="F177" s="178" t="s">
        <v>567</v>
      </c>
      <c r="G177" s="179" t="s">
        <v>530</v>
      </c>
      <c r="H177" s="281" t="s">
        <v>529</v>
      </c>
      <c r="I177" s="32"/>
      <c r="J177" s="32"/>
      <c r="K177" s="32"/>
      <c r="L177" s="32"/>
      <c r="M177" s="32"/>
      <c r="N177" s="32"/>
      <c r="O177" s="32"/>
      <c r="P177" s="32"/>
      <c r="Q177" s="32"/>
      <c r="R177" s="32"/>
      <c r="S177" s="32"/>
      <c r="T177" s="32"/>
      <c r="U177" s="32"/>
      <c r="V177" s="32"/>
    </row>
    <row r="178" spans="1:38" s="33" customFormat="1" ht="14" customHeight="1" thickBot="1">
      <c r="A178" s="32"/>
      <c r="B178" s="82">
        <v>17</v>
      </c>
      <c r="C178" s="177" t="s">
        <v>79</v>
      </c>
      <c r="D178" s="22" t="s">
        <v>116</v>
      </c>
      <c r="E178" s="16" t="s">
        <v>26</v>
      </c>
      <c r="F178" s="178" t="s">
        <v>567</v>
      </c>
      <c r="G178" s="179" t="s">
        <v>530</v>
      </c>
      <c r="H178" s="281" t="s">
        <v>529</v>
      </c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  <c r="T178" s="32"/>
      <c r="U178" s="32"/>
      <c r="V178" s="32"/>
    </row>
    <row r="179" spans="1:38" s="33" customFormat="1" ht="14" customHeight="1" thickBot="1">
      <c r="A179" s="32"/>
      <c r="B179" s="82">
        <v>17</v>
      </c>
      <c r="C179" s="177" t="s">
        <v>80</v>
      </c>
      <c r="D179" s="22" t="s">
        <v>116</v>
      </c>
      <c r="E179" s="16" t="s">
        <v>26</v>
      </c>
      <c r="F179" s="178" t="s">
        <v>567</v>
      </c>
      <c r="G179" s="179" t="s">
        <v>530</v>
      </c>
      <c r="H179" s="281" t="s">
        <v>529</v>
      </c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  <c r="T179" s="32"/>
      <c r="U179" s="32"/>
      <c r="V179" s="32"/>
    </row>
    <row r="180" spans="1:38" s="33" customFormat="1" ht="14" customHeight="1" thickBot="1">
      <c r="A180" s="32"/>
      <c r="B180" s="82">
        <v>17</v>
      </c>
      <c r="C180" s="177" t="s">
        <v>81</v>
      </c>
      <c r="D180" s="22" t="s">
        <v>116</v>
      </c>
      <c r="E180" s="16" t="s">
        <v>26</v>
      </c>
      <c r="F180" s="178" t="s">
        <v>567</v>
      </c>
      <c r="G180" s="179" t="s">
        <v>530</v>
      </c>
      <c r="H180" s="281" t="s">
        <v>529</v>
      </c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  <c r="T180" s="32"/>
      <c r="U180" s="32"/>
      <c r="V180" s="32"/>
    </row>
    <row r="181" spans="1:38" s="33" customFormat="1" ht="14" customHeight="1" thickBot="1">
      <c r="A181" s="32"/>
      <c r="B181" s="82">
        <v>17</v>
      </c>
      <c r="C181" s="177" t="s">
        <v>82</v>
      </c>
      <c r="D181" s="22" t="s">
        <v>116</v>
      </c>
      <c r="E181" s="16" t="s">
        <v>26</v>
      </c>
      <c r="F181" s="178" t="s">
        <v>567</v>
      </c>
      <c r="G181" s="179" t="s">
        <v>530</v>
      </c>
      <c r="H181" s="281" t="s">
        <v>529</v>
      </c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  <c r="T181" s="32"/>
      <c r="U181" s="32"/>
      <c r="V181" s="32"/>
    </row>
    <row r="182" spans="1:38" s="33" customFormat="1" ht="14" customHeight="1" thickBot="1">
      <c r="A182" s="32"/>
      <c r="B182" s="82">
        <v>17</v>
      </c>
      <c r="C182" s="177" t="s">
        <v>83</v>
      </c>
      <c r="D182" s="22" t="s">
        <v>116</v>
      </c>
      <c r="E182" s="16" t="s">
        <v>26</v>
      </c>
      <c r="F182" s="178" t="s">
        <v>567</v>
      </c>
      <c r="G182" s="179" t="s">
        <v>530</v>
      </c>
      <c r="H182" s="281" t="s">
        <v>529</v>
      </c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  <c r="T182" s="32"/>
      <c r="U182" s="32"/>
      <c r="V182" s="32"/>
    </row>
    <row r="183" spans="1:38" s="33" customFormat="1" ht="14" customHeight="1" thickBot="1">
      <c r="A183" s="32"/>
      <c r="B183" s="82">
        <v>17</v>
      </c>
      <c r="C183" s="177" t="s">
        <v>84</v>
      </c>
      <c r="D183" s="22" t="s">
        <v>116</v>
      </c>
      <c r="E183" s="16" t="s">
        <v>26</v>
      </c>
      <c r="F183" s="178" t="s">
        <v>567</v>
      </c>
      <c r="G183" s="179" t="s">
        <v>530</v>
      </c>
      <c r="H183" s="281" t="s">
        <v>529</v>
      </c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  <c r="T183" s="32"/>
      <c r="U183" s="32"/>
      <c r="V183" s="32"/>
    </row>
    <row r="184" spans="1:38" s="33" customFormat="1" ht="14" customHeight="1" thickBot="1">
      <c r="A184" s="32"/>
      <c r="B184" s="82">
        <v>17</v>
      </c>
      <c r="C184" s="177" t="s">
        <v>85</v>
      </c>
      <c r="D184" s="22" t="s">
        <v>116</v>
      </c>
      <c r="E184" s="16" t="s">
        <v>26</v>
      </c>
      <c r="F184" s="178" t="s">
        <v>567</v>
      </c>
      <c r="G184" s="179" t="s">
        <v>530</v>
      </c>
      <c r="H184" s="281" t="s">
        <v>529</v>
      </c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  <c r="T184" s="32"/>
      <c r="U184" s="32"/>
      <c r="V184" s="32"/>
    </row>
    <row r="185" spans="1:38" s="33" customFormat="1" ht="14" customHeight="1" thickBot="1">
      <c r="A185" s="32"/>
      <c r="B185" s="82">
        <v>17</v>
      </c>
      <c r="C185" s="177" t="s">
        <v>86</v>
      </c>
      <c r="D185" s="22" t="s">
        <v>116</v>
      </c>
      <c r="E185" s="16" t="s">
        <v>26</v>
      </c>
      <c r="F185" s="178" t="s">
        <v>567</v>
      </c>
      <c r="G185" s="179" t="s">
        <v>530</v>
      </c>
      <c r="H185" s="281" t="s">
        <v>529</v>
      </c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  <c r="T185" s="32"/>
      <c r="U185" s="32"/>
      <c r="V185" s="32"/>
    </row>
    <row r="186" spans="1:38" s="33" customFormat="1" ht="14" customHeight="1" thickBot="1">
      <c r="A186" s="32"/>
      <c r="B186" s="82">
        <v>17</v>
      </c>
      <c r="C186" s="177" t="s">
        <v>87</v>
      </c>
      <c r="D186" s="22" t="s">
        <v>116</v>
      </c>
      <c r="E186" s="16" t="s">
        <v>26</v>
      </c>
      <c r="F186" s="178" t="s">
        <v>567</v>
      </c>
      <c r="G186" s="179" t="s">
        <v>530</v>
      </c>
      <c r="H186" s="281" t="s">
        <v>529</v>
      </c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  <c r="T186" s="32"/>
      <c r="U186" s="32"/>
      <c r="V186" s="32"/>
    </row>
    <row r="187" spans="1:38" s="33" customFormat="1" ht="14" customHeight="1">
      <c r="A187" s="32"/>
      <c r="B187" s="82">
        <v>17</v>
      </c>
      <c r="C187" s="167" t="s">
        <v>96</v>
      </c>
      <c r="D187" s="36" t="s">
        <v>116</v>
      </c>
      <c r="E187" s="37" t="s">
        <v>26</v>
      </c>
      <c r="F187" s="51" t="s">
        <v>567</v>
      </c>
      <c r="G187" s="168" t="s">
        <v>530</v>
      </c>
      <c r="H187" s="180" t="s">
        <v>537</v>
      </c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  <c r="T187" s="32"/>
      <c r="U187" s="32"/>
      <c r="V187" s="32"/>
    </row>
    <row r="188" spans="1:38" s="33" customFormat="1" ht="14" customHeight="1" thickBot="1">
      <c r="A188" s="32"/>
      <c r="B188" s="84">
        <v>17</v>
      </c>
      <c r="C188" s="87" t="s">
        <v>96</v>
      </c>
      <c r="D188" s="19" t="s">
        <v>116</v>
      </c>
      <c r="E188" s="12" t="s">
        <v>26</v>
      </c>
      <c r="F188" s="42" t="s">
        <v>544</v>
      </c>
      <c r="G188" s="175" t="s">
        <v>530</v>
      </c>
      <c r="H188" s="181" t="s">
        <v>537</v>
      </c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  <c r="T188" s="32"/>
      <c r="U188" s="32"/>
      <c r="V188" s="32"/>
    </row>
    <row r="189" spans="1:38" ht="14" customHeight="1">
      <c r="B189" s="65"/>
      <c r="C189" s="56"/>
      <c r="D189" s="91"/>
      <c r="E189" s="115"/>
      <c r="F189" s="91"/>
      <c r="G189" s="92"/>
      <c r="H189" s="93"/>
      <c r="I189" s="18"/>
      <c r="J189" s="17"/>
      <c r="K189" s="17"/>
      <c r="L189" s="8"/>
      <c r="M189" s="63"/>
      <c r="N189" s="63"/>
      <c r="O189" s="63"/>
      <c r="P189" s="8"/>
      <c r="Q189" s="45"/>
      <c r="R189" s="45"/>
      <c r="S189" s="45"/>
      <c r="T189" s="45"/>
      <c r="U189" s="45"/>
      <c r="V189" s="45"/>
      <c r="W189" s="45"/>
      <c r="X189" s="45"/>
      <c r="Y189" s="45"/>
      <c r="Z189" s="45"/>
      <c r="AA189" s="45"/>
      <c r="AB189" s="45"/>
      <c r="AC189" s="45"/>
      <c r="AD189" s="45"/>
      <c r="AE189" s="45"/>
      <c r="AF189" s="45"/>
      <c r="AG189" s="45"/>
      <c r="AH189" s="45"/>
      <c r="AI189" s="45"/>
      <c r="AJ189" s="45"/>
      <c r="AK189" s="45"/>
      <c r="AL189" s="45"/>
    </row>
    <row r="190" spans="1:38" s="45" customFormat="1" ht="14" customHeight="1">
      <c r="B190" s="57"/>
      <c r="C190" s="1"/>
      <c r="D190" s="89"/>
      <c r="E190" s="56"/>
      <c r="F190" s="90"/>
      <c r="G190" s="3"/>
      <c r="H190" s="18"/>
      <c r="I190" s="15"/>
      <c r="J190" s="17"/>
      <c r="K190" s="17"/>
      <c r="L190" s="8"/>
      <c r="M190" s="63"/>
      <c r="N190" s="63"/>
    </row>
    <row r="191" spans="1:38" s="250" customFormat="1" ht="25" customHeight="1">
      <c r="B191" s="259" t="s">
        <v>748</v>
      </c>
      <c r="C191" s="259"/>
      <c r="D191" s="259"/>
      <c r="E191" s="259"/>
      <c r="F191" s="259"/>
      <c r="G191" s="259"/>
      <c r="H191" s="259"/>
      <c r="I191" s="17"/>
      <c r="J191" s="17"/>
      <c r="K191" s="17" t="s">
        <v>534</v>
      </c>
      <c r="L191" s="13"/>
      <c r="M191" s="17"/>
      <c r="N191" s="17"/>
    </row>
    <row r="192" spans="1:38" s="45" customFormat="1" ht="14" customHeight="1">
      <c r="B192" s="57" t="s">
        <v>545</v>
      </c>
      <c r="C192" s="1"/>
      <c r="D192" s="61"/>
      <c r="E192" s="1"/>
      <c r="F192" s="62"/>
      <c r="G192" s="2"/>
      <c r="H192" s="95"/>
      <c r="I192" s="15"/>
      <c r="J192" s="17"/>
      <c r="K192" s="17"/>
      <c r="L192" s="8"/>
      <c r="M192" s="63" t="s">
        <v>534</v>
      </c>
      <c r="N192" s="63"/>
    </row>
    <row r="193" spans="2:28" s="45" customFormat="1" ht="14" customHeight="1">
      <c r="B193" s="57"/>
      <c r="C193" s="1"/>
      <c r="D193" s="61"/>
      <c r="E193" s="1"/>
      <c r="F193" s="62"/>
      <c r="G193" s="2"/>
      <c r="H193" s="95"/>
      <c r="I193" s="14"/>
      <c r="J193" s="15"/>
      <c r="K193" s="17"/>
      <c r="L193" s="8"/>
      <c r="M193" s="63"/>
      <c r="N193" s="63"/>
    </row>
    <row r="194" spans="2:28" s="45" customFormat="1" ht="25" customHeight="1">
      <c r="B194" s="271" t="s">
        <v>749</v>
      </c>
      <c r="C194" s="271"/>
      <c r="D194" s="271"/>
      <c r="E194" s="271"/>
      <c r="F194" s="271"/>
      <c r="G194" s="271"/>
      <c r="H194" s="271"/>
      <c r="I194" s="14"/>
      <c r="J194" s="15"/>
      <c r="K194" s="17"/>
      <c r="L194" s="8"/>
      <c r="M194" s="63"/>
      <c r="N194" s="63"/>
    </row>
    <row r="195" spans="2:28" s="45" customFormat="1" ht="25" customHeight="1">
      <c r="B195" s="259" t="s">
        <v>750</v>
      </c>
      <c r="C195" s="259"/>
      <c r="D195" s="259"/>
      <c r="E195" s="259"/>
      <c r="F195" s="259"/>
      <c r="G195" s="259"/>
      <c r="H195" s="259"/>
      <c r="I195" s="14"/>
      <c r="J195" s="15"/>
      <c r="K195" s="143"/>
      <c r="L195" s="8"/>
      <c r="M195" s="63"/>
      <c r="N195" s="63"/>
    </row>
    <row r="196" spans="2:28" s="45" customFormat="1" ht="25" customHeight="1">
      <c r="B196" s="259" t="s">
        <v>751</v>
      </c>
      <c r="C196" s="259"/>
      <c r="D196" s="259"/>
      <c r="E196" s="259"/>
      <c r="F196" s="259"/>
      <c r="G196" s="259"/>
      <c r="H196" s="259"/>
      <c r="I196" s="14"/>
      <c r="J196" s="15"/>
      <c r="K196" s="17"/>
      <c r="L196" s="8"/>
      <c r="M196" s="63"/>
      <c r="N196" s="63"/>
    </row>
    <row r="197" spans="2:28" s="136" customFormat="1" ht="14" customHeight="1">
      <c r="B197" s="96" t="s">
        <v>561</v>
      </c>
      <c r="C197" s="141"/>
      <c r="D197" s="142"/>
      <c r="E197" s="137"/>
      <c r="F197" s="62"/>
      <c r="G197" s="58"/>
      <c r="H197" s="58"/>
      <c r="I197" s="14"/>
      <c r="J197" s="139"/>
      <c r="K197" s="139"/>
      <c r="L197" s="140"/>
      <c r="M197" s="139"/>
      <c r="N197" s="139"/>
    </row>
    <row r="198" spans="2:28" s="98" customFormat="1" ht="24.5" customHeight="1">
      <c r="B198" s="97" t="s">
        <v>546</v>
      </c>
      <c r="D198" s="107"/>
      <c r="E198" s="99"/>
      <c r="F198" s="100"/>
      <c r="G198" s="101"/>
      <c r="H198" s="102"/>
      <c r="I198" s="14"/>
      <c r="J198" s="103"/>
      <c r="K198" s="17"/>
      <c r="L198" s="8"/>
      <c r="M198" s="63"/>
      <c r="N198" s="63"/>
      <c r="O198" s="45"/>
      <c r="P198" s="45"/>
      <c r="Q198" s="45"/>
      <c r="R198" s="45"/>
      <c r="S198" s="45"/>
      <c r="T198" s="45"/>
      <c r="U198" s="45"/>
      <c r="V198" s="45"/>
      <c r="W198" s="45"/>
      <c r="X198" s="45"/>
      <c r="Y198" s="45"/>
      <c r="Z198" s="45"/>
      <c r="AA198" s="45"/>
      <c r="AB198" s="45"/>
    </row>
    <row r="199" spans="2:28" ht="93.5" customHeight="1">
      <c r="C199" s="32"/>
      <c r="D199" s="21"/>
    </row>
    <row r="200" spans="2:28" s="57" customFormat="1" ht="10" customHeight="1">
      <c r="B200" s="272" t="s">
        <v>604</v>
      </c>
      <c r="C200" s="273">
        <f>SUMIF($B$8:$B$188,"5",$H$8:$H$188)</f>
        <v>0</v>
      </c>
      <c r="D200" s="274">
        <v>10</v>
      </c>
      <c r="E200" s="275" t="s">
        <v>650</v>
      </c>
      <c r="F200" s="247"/>
      <c r="G200" s="248"/>
      <c r="H200" s="249"/>
    </row>
    <row r="201" spans="2:28" s="57" customFormat="1" ht="10" customHeight="1">
      <c r="B201" s="272" t="s">
        <v>605</v>
      </c>
      <c r="C201" s="273">
        <f>SUMIF($B$8:$B$188,"6",$H$8:$H$188)</f>
        <v>0</v>
      </c>
      <c r="D201" s="274">
        <v>2</v>
      </c>
      <c r="E201" s="275" t="s">
        <v>651</v>
      </c>
      <c r="F201" s="247"/>
      <c r="G201" s="248"/>
      <c r="H201" s="249"/>
    </row>
    <row r="202" spans="2:28" s="57" customFormat="1" ht="10" customHeight="1">
      <c r="B202" s="272" t="s">
        <v>606</v>
      </c>
      <c r="C202" s="273">
        <f>SUMIF($B$8:$B$188,"7",$H$8:$H$188)</f>
        <v>0</v>
      </c>
      <c r="D202" s="274">
        <v>0.5</v>
      </c>
      <c r="E202" s="275" t="s">
        <v>652</v>
      </c>
      <c r="F202" s="247"/>
      <c r="G202" s="248"/>
      <c r="H202" s="249"/>
    </row>
    <row r="203" spans="2:28" s="57" customFormat="1" ht="10" customHeight="1">
      <c r="B203" s="272" t="s">
        <v>607</v>
      </c>
      <c r="C203" s="273">
        <f>SUMIF($B$8:$B$188,"8",$H$8:$H$188)</f>
        <v>0</v>
      </c>
      <c r="D203" s="274">
        <v>8</v>
      </c>
      <c r="E203" s="275" t="s">
        <v>653</v>
      </c>
      <c r="F203" s="247"/>
      <c r="G203" s="248"/>
      <c r="H203" s="249"/>
    </row>
    <row r="204" spans="2:28" s="57" customFormat="1" ht="10" customHeight="1">
      <c r="B204" s="272" t="s">
        <v>608</v>
      </c>
      <c r="C204" s="273">
        <f>SUMIF($B$8:$B$188,"9",$H$8:$H$188)</f>
        <v>0</v>
      </c>
      <c r="D204" s="274">
        <v>1</v>
      </c>
      <c r="E204" s="275" t="s">
        <v>654</v>
      </c>
      <c r="F204" s="247"/>
      <c r="G204" s="248"/>
      <c r="H204" s="249"/>
    </row>
    <row r="205" spans="2:28" s="57" customFormat="1" ht="10" customHeight="1">
      <c r="B205" s="272" t="s">
        <v>609</v>
      </c>
      <c r="C205" s="273">
        <f>SUMIF($B$8:$B$188,"10",$H$8:$H$188)</f>
        <v>0</v>
      </c>
      <c r="D205" s="274">
        <v>3</v>
      </c>
      <c r="E205" s="275" t="s">
        <v>655</v>
      </c>
      <c r="F205" s="247"/>
      <c r="G205" s="248"/>
      <c r="H205" s="249"/>
    </row>
    <row r="206" spans="2:28" s="57" customFormat="1" ht="10" customHeight="1">
      <c r="B206" s="272" t="s">
        <v>610</v>
      </c>
      <c r="C206" s="273">
        <f>SUMIF($B$8:$B$188,"11",$H$8:$H$188)</f>
        <v>0</v>
      </c>
      <c r="D206" s="274">
        <v>1</v>
      </c>
      <c r="E206" s="275" t="s">
        <v>656</v>
      </c>
      <c r="F206" s="247"/>
      <c r="G206" s="248"/>
      <c r="H206" s="249"/>
    </row>
    <row r="207" spans="2:28" s="57" customFormat="1" ht="10" customHeight="1">
      <c r="B207" s="272" t="s">
        <v>611</v>
      </c>
      <c r="C207" s="273">
        <f>SUMIF($B$8:$B$188,"12",$H$8:$H$188)</f>
        <v>0</v>
      </c>
      <c r="D207" s="274">
        <v>8</v>
      </c>
      <c r="E207" s="275" t="s">
        <v>657</v>
      </c>
      <c r="F207" s="247"/>
      <c r="G207" s="248"/>
      <c r="H207" s="249"/>
    </row>
    <row r="208" spans="2:28" s="57" customFormat="1" ht="10" customHeight="1">
      <c r="B208" s="272" t="s">
        <v>612</v>
      </c>
      <c r="C208" s="273">
        <f>SUMIF($B$8:$B$188,"13",$H$8:$H$188)</f>
        <v>0</v>
      </c>
      <c r="D208" s="274">
        <v>1</v>
      </c>
      <c r="E208" s="275" t="s">
        <v>658</v>
      </c>
      <c r="F208" s="247"/>
      <c r="G208" s="248"/>
      <c r="H208" s="249"/>
    </row>
    <row r="209" spans="2:8" s="57" customFormat="1" ht="10" customHeight="1">
      <c r="B209" s="272" t="s">
        <v>613</v>
      </c>
      <c r="C209" s="273">
        <f>SUMIF($B$8:$B$188,"14",$H$8:$H$188)</f>
        <v>0</v>
      </c>
      <c r="D209" s="274">
        <v>3</v>
      </c>
      <c r="E209" s="275" t="s">
        <v>659</v>
      </c>
      <c r="F209" s="247"/>
      <c r="G209" s="248"/>
      <c r="H209" s="249"/>
    </row>
    <row r="210" spans="2:8" s="57" customFormat="1" ht="10" customHeight="1">
      <c r="B210" s="272" t="s">
        <v>614</v>
      </c>
      <c r="C210" s="273">
        <f>SUMIF($B$8:$B$188,"15",$H$8:$H$188)</f>
        <v>0</v>
      </c>
      <c r="D210" s="274">
        <v>0.5</v>
      </c>
      <c r="E210" s="275" t="s">
        <v>660</v>
      </c>
      <c r="F210" s="247"/>
      <c r="G210" s="248"/>
      <c r="H210" s="249"/>
    </row>
    <row r="211" spans="2:8" s="57" customFormat="1" ht="10" customHeight="1">
      <c r="B211" s="272" t="s">
        <v>615</v>
      </c>
      <c r="C211" s="273">
        <f>SUMIF($B$8:$B$188,"16",$H$8:$H$188)</f>
        <v>0</v>
      </c>
      <c r="D211" s="274">
        <v>0.5</v>
      </c>
      <c r="E211" s="275" t="s">
        <v>661</v>
      </c>
      <c r="F211" s="247"/>
      <c r="G211" s="248"/>
      <c r="H211" s="249"/>
    </row>
    <row r="212" spans="2:8" s="57" customFormat="1" ht="10" customHeight="1">
      <c r="B212" s="272" t="s">
        <v>616</v>
      </c>
      <c r="C212" s="273">
        <f>SUMIF($B$8:$B$188,"17",$H$8:$H$188)</f>
        <v>0</v>
      </c>
      <c r="D212" s="274">
        <v>0.5</v>
      </c>
      <c r="E212" s="275" t="s">
        <v>662</v>
      </c>
      <c r="F212" s="247"/>
      <c r="G212" s="248"/>
      <c r="H212" s="249"/>
    </row>
    <row r="213" spans="2:8" ht="15" customHeight="1">
      <c r="B213" s="276"/>
      <c r="C213" s="277"/>
      <c r="D213" s="278">
        <f>SUM(D200:D212)</f>
        <v>39</v>
      </c>
      <c r="E213" s="275"/>
    </row>
  </sheetData>
  <mergeCells count="5">
    <mergeCell ref="B2:H2"/>
    <mergeCell ref="B191:H191"/>
    <mergeCell ref="B194:H194"/>
    <mergeCell ref="B195:H195"/>
    <mergeCell ref="B196:H196"/>
  </mergeCells>
  <pageMargins left="0.7" right="0.7" top="0.75" bottom="0.75" header="0.3" footer="0.3"/>
  <pageSetup paperSize="9" scale="84" fitToHeight="0" orientation="portrait" r:id="rId1"/>
  <headerFooter>
    <oddHeader>&amp;L&amp;F&amp;C&amp;A&amp;R&amp;P de &amp;N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634"/>
  <sheetViews>
    <sheetView topLeftCell="A7" zoomScaleNormal="100" workbookViewId="0">
      <pane xSplit="14290" ySplit="3490" topLeftCell="I612" activePane="bottomLeft"/>
      <selection activeCell="L6" sqref="L6"/>
      <selection pane="topRight" activeCell="L6" sqref="L6"/>
      <selection pane="bottomLeft" activeCell="L6" sqref="L6"/>
      <selection pane="bottomRight" activeCell="L6" sqref="L6"/>
    </sheetView>
  </sheetViews>
  <sheetFormatPr defaultColWidth="9.1796875" defaultRowHeight="15" customHeight="1"/>
  <cols>
    <col min="1" max="1" width="5.6328125" style="32" customWidth="1"/>
    <col min="2" max="2" width="5.6328125" style="113" customWidth="1"/>
    <col min="3" max="3" width="39.36328125" style="1" bestFit="1" customWidth="1"/>
    <col min="4" max="4" width="17.54296875" style="32" bestFit="1" customWidth="1"/>
    <col min="5" max="5" width="28.36328125" style="5" customWidth="1"/>
    <col min="6" max="6" width="8.6328125" style="2" customWidth="1"/>
    <col min="7" max="7" width="11.6328125" style="14" customWidth="1"/>
    <col min="8" max="15" width="9.1796875" style="45"/>
    <col min="16" max="16384" width="9.1796875" style="32"/>
  </cols>
  <sheetData>
    <row r="1" spans="1:39" ht="20" customHeight="1" thickBot="1">
      <c r="B1" s="60"/>
      <c r="D1" s="114"/>
      <c r="E1" s="61"/>
      <c r="F1" s="1"/>
      <c r="G1" s="62"/>
      <c r="H1" s="59"/>
      <c r="I1" s="14"/>
      <c r="J1" s="15"/>
      <c r="K1" s="8"/>
      <c r="L1" s="63"/>
      <c r="M1" s="63"/>
      <c r="N1" s="63"/>
      <c r="O1" s="8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</row>
    <row r="2" spans="1:39" s="225" customFormat="1" ht="30" customHeight="1" thickBot="1">
      <c r="B2" s="260" t="s">
        <v>548</v>
      </c>
      <c r="C2" s="261"/>
      <c r="D2" s="261"/>
      <c r="E2" s="261"/>
      <c r="F2" s="261"/>
      <c r="G2" s="262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</row>
    <row r="3" spans="1:39" s="225" customFormat="1" ht="9" customHeight="1">
      <c r="B3" s="226"/>
      <c r="C3" s="226"/>
      <c r="D3" s="227"/>
      <c r="E3" s="226"/>
      <c r="F3" s="228"/>
      <c r="G3" s="226"/>
      <c r="H3" s="229"/>
      <c r="I3" s="230"/>
      <c r="J3" s="226"/>
      <c r="K3" s="231"/>
      <c r="L3" s="232"/>
      <c r="M3" s="232"/>
      <c r="N3" s="232"/>
      <c r="O3" s="231"/>
      <c r="P3" s="149"/>
      <c r="Q3" s="149"/>
      <c r="R3" s="149"/>
      <c r="S3" s="149"/>
      <c r="T3" s="149"/>
      <c r="U3" s="149"/>
      <c r="V3" s="149"/>
      <c r="W3" s="149"/>
      <c r="X3" s="149"/>
      <c r="Y3" s="149"/>
      <c r="Z3" s="149"/>
      <c r="AA3" s="149"/>
      <c r="AB3" s="149"/>
      <c r="AC3" s="149"/>
      <c r="AD3" s="149"/>
      <c r="AE3" s="149"/>
      <c r="AF3" s="149"/>
      <c r="AG3" s="149"/>
      <c r="AH3" s="149"/>
      <c r="AI3" s="149"/>
      <c r="AJ3" s="149"/>
      <c r="AK3" s="149"/>
      <c r="AL3" s="149"/>
      <c r="AM3" s="149"/>
    </row>
    <row r="4" spans="1:39" s="225" customFormat="1" ht="20" customHeight="1">
      <c r="B4" s="224" t="s">
        <v>596</v>
      </c>
      <c r="C4" s="224"/>
      <c r="D4" s="233"/>
      <c r="E4" s="243"/>
      <c r="F4" s="234" t="s">
        <v>595</v>
      </c>
      <c r="G4" s="235" t="str">
        <f>TELEVISIÓ!G4</f>
        <v>... %</v>
      </c>
      <c r="H4" s="229"/>
      <c r="I4" s="230"/>
      <c r="J4" s="236"/>
      <c r="K4" s="231"/>
      <c r="L4" s="232"/>
      <c r="M4" s="232"/>
      <c r="N4" s="232"/>
      <c r="O4" s="231"/>
      <c r="P4" s="149"/>
      <c r="Q4" s="149"/>
      <c r="R4" s="149"/>
      <c r="S4" s="149"/>
      <c r="T4" s="149"/>
      <c r="U4" s="149"/>
      <c r="V4" s="149"/>
      <c r="W4" s="149"/>
      <c r="X4" s="149"/>
      <c r="Y4" s="149"/>
      <c r="Z4" s="149"/>
      <c r="AA4" s="149"/>
      <c r="AB4" s="149"/>
      <c r="AC4" s="149"/>
      <c r="AD4" s="149"/>
      <c r="AE4" s="149"/>
      <c r="AF4" s="149"/>
      <c r="AG4" s="149"/>
      <c r="AH4" s="149"/>
      <c r="AI4" s="149"/>
      <c r="AJ4" s="149"/>
      <c r="AK4" s="149"/>
      <c r="AL4" s="149"/>
      <c r="AM4" s="149"/>
    </row>
    <row r="5" spans="1:39" s="225" customFormat="1" ht="20" customHeight="1" thickBot="1">
      <c r="F5" s="228"/>
      <c r="G5" s="237"/>
      <c r="H5" s="229"/>
      <c r="I5" s="230"/>
      <c r="J5" s="236"/>
      <c r="K5" s="231"/>
      <c r="L5" s="232"/>
      <c r="M5" s="232"/>
      <c r="N5" s="232"/>
      <c r="O5" s="231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E5" s="149"/>
      <c r="AF5" s="149"/>
      <c r="AG5" s="149"/>
      <c r="AH5" s="149"/>
      <c r="AI5" s="149"/>
      <c r="AJ5" s="149"/>
      <c r="AK5" s="149"/>
      <c r="AL5" s="149"/>
      <c r="AM5" s="149"/>
    </row>
    <row r="6" spans="1:39" s="225" customFormat="1" ht="20" customHeight="1" thickBot="1">
      <c r="B6" s="238" t="s">
        <v>168</v>
      </c>
      <c r="C6" s="239"/>
      <c r="D6" s="240"/>
      <c r="E6" s="241"/>
      <c r="F6" s="241"/>
      <c r="G6" s="242"/>
      <c r="H6" s="229"/>
      <c r="I6" s="230"/>
      <c r="J6" s="236"/>
      <c r="K6" s="231"/>
      <c r="L6" s="232"/>
      <c r="M6" s="232"/>
      <c r="N6" s="232"/>
      <c r="O6" s="231"/>
      <c r="P6" s="149"/>
      <c r="Q6" s="149"/>
      <c r="R6" s="149"/>
      <c r="S6" s="149"/>
      <c r="T6" s="149"/>
      <c r="U6" s="149"/>
      <c r="V6" s="149"/>
      <c r="W6" s="149"/>
      <c r="X6" s="149"/>
      <c r="Y6" s="149"/>
      <c r="Z6" s="149"/>
      <c r="AA6" s="149"/>
      <c r="AB6" s="149"/>
      <c r="AC6" s="149"/>
      <c r="AD6" s="149"/>
      <c r="AE6" s="149"/>
      <c r="AF6" s="149"/>
      <c r="AG6" s="149"/>
      <c r="AH6" s="149"/>
      <c r="AI6" s="149"/>
      <c r="AJ6" s="149"/>
      <c r="AK6" s="149"/>
      <c r="AL6" s="149"/>
      <c r="AM6" s="149"/>
    </row>
    <row r="7" spans="1:39" ht="25" customHeight="1" thickBot="1">
      <c r="B7" s="112" t="s">
        <v>169</v>
      </c>
      <c r="C7" s="80" t="s">
        <v>0</v>
      </c>
      <c r="D7" s="164" t="s">
        <v>170</v>
      </c>
      <c r="E7" s="81" t="s">
        <v>2</v>
      </c>
      <c r="F7" s="182" t="s">
        <v>549</v>
      </c>
      <c r="G7" s="183" t="s">
        <v>543</v>
      </c>
      <c r="L7" s="32"/>
      <c r="M7" s="32"/>
      <c r="N7" s="32"/>
      <c r="O7" s="32"/>
    </row>
    <row r="8" spans="1:39" s="47" customFormat="1" ht="15" customHeight="1">
      <c r="A8" s="32"/>
      <c r="B8" s="82">
        <v>18</v>
      </c>
      <c r="C8" s="184" t="s">
        <v>171</v>
      </c>
      <c r="D8" s="46" t="s">
        <v>172</v>
      </c>
      <c r="E8" s="43" t="s">
        <v>173</v>
      </c>
      <c r="F8" s="185" t="s">
        <v>533</v>
      </c>
      <c r="G8" s="186" t="s">
        <v>529</v>
      </c>
      <c r="H8" s="45"/>
      <c r="I8" s="45"/>
      <c r="J8" s="45"/>
      <c r="K8" s="45"/>
      <c r="L8" s="45"/>
      <c r="M8" s="45"/>
      <c r="N8" s="45"/>
      <c r="O8" s="45"/>
    </row>
    <row r="9" spans="1:39" s="6" customFormat="1" ht="15" customHeight="1">
      <c r="A9" s="32"/>
      <c r="B9" s="82">
        <v>18</v>
      </c>
      <c r="C9" s="187" t="s">
        <v>174</v>
      </c>
      <c r="D9" s="48" t="s">
        <v>195</v>
      </c>
      <c r="E9" s="40" t="s">
        <v>173</v>
      </c>
      <c r="F9" s="185" t="s">
        <v>533</v>
      </c>
      <c r="G9" s="186" t="s">
        <v>529</v>
      </c>
      <c r="H9" s="45"/>
      <c r="I9" s="45"/>
      <c r="J9" s="45"/>
      <c r="K9" s="45"/>
      <c r="L9" s="45"/>
      <c r="M9" s="45"/>
      <c r="N9" s="45"/>
      <c r="O9" s="45"/>
    </row>
    <row r="10" spans="1:39" s="6" customFormat="1" ht="15" customHeight="1">
      <c r="A10" s="32"/>
      <c r="B10" s="82">
        <v>18</v>
      </c>
      <c r="C10" s="187" t="s">
        <v>175</v>
      </c>
      <c r="D10" s="48" t="s">
        <v>172</v>
      </c>
      <c r="E10" s="40" t="s">
        <v>173</v>
      </c>
      <c r="F10" s="185" t="s">
        <v>533</v>
      </c>
      <c r="G10" s="186" t="s">
        <v>529</v>
      </c>
      <c r="H10" s="45"/>
      <c r="I10" s="45"/>
      <c r="J10" s="45"/>
      <c r="K10" s="45"/>
      <c r="L10" s="45"/>
      <c r="M10" s="45"/>
      <c r="N10" s="45"/>
      <c r="O10" s="45"/>
    </row>
    <row r="11" spans="1:39" s="6" customFormat="1" ht="15" customHeight="1" thickBot="1">
      <c r="A11" s="32"/>
      <c r="B11" s="82">
        <v>18</v>
      </c>
      <c r="C11" s="188" t="s">
        <v>176</v>
      </c>
      <c r="D11" s="49" t="s">
        <v>172</v>
      </c>
      <c r="E11" s="42" t="s">
        <v>173</v>
      </c>
      <c r="F11" s="175" t="s">
        <v>533</v>
      </c>
      <c r="G11" s="189" t="s">
        <v>529</v>
      </c>
      <c r="H11" s="45"/>
      <c r="I11" s="45"/>
      <c r="J11" s="45"/>
      <c r="K11" s="45"/>
      <c r="L11" s="45"/>
      <c r="M11" s="45"/>
      <c r="N11" s="45"/>
      <c r="O11" s="45"/>
    </row>
    <row r="12" spans="1:39" s="6" customFormat="1" ht="15" customHeight="1">
      <c r="A12" s="32"/>
      <c r="B12" s="82">
        <v>19</v>
      </c>
      <c r="C12" s="184" t="s">
        <v>171</v>
      </c>
      <c r="D12" s="46" t="s">
        <v>177</v>
      </c>
      <c r="E12" s="43" t="s">
        <v>173</v>
      </c>
      <c r="F12" s="168" t="s">
        <v>533</v>
      </c>
      <c r="G12" s="190" t="s">
        <v>529</v>
      </c>
      <c r="H12" s="45"/>
      <c r="I12" s="45"/>
      <c r="J12" s="45"/>
      <c r="K12" s="45"/>
      <c r="L12" s="45"/>
      <c r="M12" s="45"/>
      <c r="N12" s="45"/>
      <c r="O12" s="45"/>
    </row>
    <row r="13" spans="1:39" s="6" customFormat="1" ht="15" customHeight="1">
      <c r="A13" s="32"/>
      <c r="B13" s="82">
        <v>19</v>
      </c>
      <c r="C13" s="187" t="s">
        <v>174</v>
      </c>
      <c r="D13" s="48" t="s">
        <v>536</v>
      </c>
      <c r="E13" s="40" t="s">
        <v>173</v>
      </c>
      <c r="F13" s="185" t="s">
        <v>533</v>
      </c>
      <c r="G13" s="186" t="s">
        <v>529</v>
      </c>
      <c r="H13" s="45"/>
      <c r="I13" s="45"/>
      <c r="J13" s="45"/>
      <c r="K13" s="45"/>
      <c r="L13" s="45"/>
      <c r="M13" s="45"/>
      <c r="N13" s="45"/>
      <c r="O13" s="45"/>
    </row>
    <row r="14" spans="1:39" s="6" customFormat="1" ht="15" customHeight="1">
      <c r="A14" s="32"/>
      <c r="B14" s="82">
        <v>19</v>
      </c>
      <c r="C14" s="187" t="s">
        <v>178</v>
      </c>
      <c r="D14" s="48" t="s">
        <v>177</v>
      </c>
      <c r="E14" s="40" t="s">
        <v>173</v>
      </c>
      <c r="F14" s="185" t="s">
        <v>533</v>
      </c>
      <c r="G14" s="186" t="s">
        <v>529</v>
      </c>
      <c r="H14" s="45"/>
      <c r="I14" s="45"/>
      <c r="J14" s="45"/>
      <c r="K14" s="45"/>
      <c r="L14" s="45"/>
      <c r="M14" s="45"/>
      <c r="N14" s="45"/>
      <c r="O14" s="45"/>
    </row>
    <row r="15" spans="1:39" s="6" customFormat="1" ht="15" customHeight="1" thickBot="1">
      <c r="A15" s="32"/>
      <c r="B15" s="82">
        <v>19</v>
      </c>
      <c r="C15" s="188" t="s">
        <v>176</v>
      </c>
      <c r="D15" s="49" t="s">
        <v>177</v>
      </c>
      <c r="E15" s="42" t="s">
        <v>173</v>
      </c>
      <c r="F15" s="175" t="s">
        <v>533</v>
      </c>
      <c r="G15" s="189" t="s">
        <v>529</v>
      </c>
      <c r="H15" s="45"/>
      <c r="I15" s="45"/>
      <c r="J15" s="45"/>
      <c r="K15" s="45"/>
      <c r="L15" s="45"/>
      <c r="M15" s="45"/>
      <c r="N15" s="45"/>
      <c r="O15" s="45"/>
    </row>
    <row r="16" spans="1:39" s="6" customFormat="1" ht="15" customHeight="1">
      <c r="A16" s="32"/>
      <c r="B16" s="82">
        <v>20</v>
      </c>
      <c r="C16" s="184" t="s">
        <v>171</v>
      </c>
      <c r="D16" s="46" t="s">
        <v>172</v>
      </c>
      <c r="E16" s="43" t="s">
        <v>179</v>
      </c>
      <c r="F16" s="168" t="s">
        <v>533</v>
      </c>
      <c r="G16" s="190" t="s">
        <v>529</v>
      </c>
      <c r="H16" s="45"/>
      <c r="I16" s="45"/>
      <c r="J16" s="45"/>
      <c r="K16" s="45"/>
      <c r="L16" s="45"/>
      <c r="M16" s="45"/>
      <c r="N16" s="45"/>
      <c r="O16" s="45"/>
    </row>
    <row r="17" spans="1:15" s="6" customFormat="1" ht="15" customHeight="1">
      <c r="A17" s="32"/>
      <c r="B17" s="82">
        <v>20</v>
      </c>
      <c r="C17" s="187" t="s">
        <v>174</v>
      </c>
      <c r="D17" s="48" t="s">
        <v>195</v>
      </c>
      <c r="E17" s="40" t="s">
        <v>179</v>
      </c>
      <c r="F17" s="185" t="s">
        <v>533</v>
      </c>
      <c r="G17" s="186" t="s">
        <v>529</v>
      </c>
      <c r="H17" s="45"/>
      <c r="I17" s="45"/>
      <c r="J17" s="45"/>
      <c r="K17" s="45"/>
      <c r="L17" s="45"/>
      <c r="M17" s="45"/>
      <c r="N17" s="45"/>
      <c r="O17" s="45"/>
    </row>
    <row r="18" spans="1:15" s="6" customFormat="1" ht="15" customHeight="1">
      <c r="A18" s="32"/>
      <c r="B18" s="82">
        <v>20</v>
      </c>
      <c r="C18" s="187" t="s">
        <v>175</v>
      </c>
      <c r="D18" s="48" t="s">
        <v>172</v>
      </c>
      <c r="E18" s="40" t="s">
        <v>179</v>
      </c>
      <c r="F18" s="185" t="s">
        <v>533</v>
      </c>
      <c r="G18" s="186" t="s">
        <v>529</v>
      </c>
      <c r="H18" s="45"/>
      <c r="I18" s="45"/>
      <c r="J18" s="45"/>
      <c r="K18" s="45"/>
      <c r="L18" s="45"/>
      <c r="M18" s="45"/>
      <c r="N18" s="45"/>
      <c r="O18" s="45"/>
    </row>
    <row r="19" spans="1:15" s="6" customFormat="1" ht="15" customHeight="1">
      <c r="A19" s="32"/>
      <c r="B19" s="82">
        <v>20</v>
      </c>
      <c r="C19" s="187" t="s">
        <v>176</v>
      </c>
      <c r="D19" s="48" t="s">
        <v>172</v>
      </c>
      <c r="E19" s="40" t="s">
        <v>179</v>
      </c>
      <c r="F19" s="185" t="s">
        <v>533</v>
      </c>
      <c r="G19" s="186" t="s">
        <v>529</v>
      </c>
      <c r="H19" s="45"/>
      <c r="I19" s="45"/>
      <c r="J19" s="45"/>
      <c r="K19" s="45"/>
      <c r="L19" s="45"/>
      <c r="M19" s="45"/>
      <c r="N19" s="45"/>
      <c r="O19" s="45"/>
    </row>
    <row r="20" spans="1:15" s="6" customFormat="1" ht="15" customHeight="1">
      <c r="A20" s="32"/>
      <c r="B20" s="82">
        <v>20</v>
      </c>
      <c r="C20" s="187" t="s">
        <v>171</v>
      </c>
      <c r="D20" s="48" t="s">
        <v>177</v>
      </c>
      <c r="E20" s="40" t="s">
        <v>179</v>
      </c>
      <c r="F20" s="185" t="s">
        <v>533</v>
      </c>
      <c r="G20" s="186" t="s">
        <v>529</v>
      </c>
      <c r="H20" s="45"/>
      <c r="I20" s="45"/>
      <c r="J20" s="45"/>
      <c r="K20" s="45"/>
      <c r="L20" s="45"/>
      <c r="M20" s="45"/>
      <c r="N20" s="45"/>
      <c r="O20" s="45"/>
    </row>
    <row r="21" spans="1:15" s="6" customFormat="1" ht="15" customHeight="1">
      <c r="A21" s="32"/>
      <c r="B21" s="82">
        <v>20</v>
      </c>
      <c r="C21" s="187" t="s">
        <v>174</v>
      </c>
      <c r="D21" s="48" t="s">
        <v>536</v>
      </c>
      <c r="E21" s="40" t="s">
        <v>179</v>
      </c>
      <c r="F21" s="185" t="s">
        <v>533</v>
      </c>
      <c r="G21" s="186" t="s">
        <v>529</v>
      </c>
      <c r="H21" s="45"/>
      <c r="I21" s="45"/>
      <c r="J21" s="45"/>
      <c r="K21" s="45"/>
      <c r="L21" s="45"/>
      <c r="M21" s="45"/>
      <c r="N21" s="45"/>
      <c r="O21" s="45"/>
    </row>
    <row r="22" spans="1:15" s="6" customFormat="1" ht="15" customHeight="1">
      <c r="A22" s="32"/>
      <c r="B22" s="82">
        <v>20</v>
      </c>
      <c r="C22" s="187" t="s">
        <v>178</v>
      </c>
      <c r="D22" s="48" t="s">
        <v>177</v>
      </c>
      <c r="E22" s="40" t="s">
        <v>179</v>
      </c>
      <c r="F22" s="185" t="s">
        <v>533</v>
      </c>
      <c r="G22" s="186" t="s">
        <v>529</v>
      </c>
      <c r="H22" s="45"/>
      <c r="I22" s="45"/>
      <c r="J22" s="45"/>
      <c r="K22" s="45"/>
      <c r="L22" s="45"/>
      <c r="M22" s="45"/>
      <c r="N22" s="45"/>
      <c r="O22" s="45"/>
    </row>
    <row r="23" spans="1:15" s="6" customFormat="1" ht="15" customHeight="1">
      <c r="A23" s="32"/>
      <c r="B23" s="82">
        <v>20</v>
      </c>
      <c r="C23" s="187" t="s">
        <v>176</v>
      </c>
      <c r="D23" s="48" t="s">
        <v>177</v>
      </c>
      <c r="E23" s="40" t="s">
        <v>179</v>
      </c>
      <c r="F23" s="185" t="s">
        <v>533</v>
      </c>
      <c r="G23" s="186" t="s">
        <v>529</v>
      </c>
      <c r="H23" s="45"/>
      <c r="I23" s="45"/>
      <c r="J23" s="45"/>
      <c r="K23" s="45"/>
      <c r="L23" s="45"/>
      <c r="M23" s="45"/>
      <c r="N23" s="45"/>
      <c r="O23" s="45"/>
    </row>
    <row r="24" spans="1:15" s="6" customFormat="1" ht="15" customHeight="1">
      <c r="A24" s="32"/>
      <c r="B24" s="82">
        <v>20</v>
      </c>
      <c r="C24" s="187" t="s">
        <v>171</v>
      </c>
      <c r="D24" s="48" t="s">
        <v>172</v>
      </c>
      <c r="E24" s="40" t="s">
        <v>180</v>
      </c>
      <c r="F24" s="185" t="s">
        <v>533</v>
      </c>
      <c r="G24" s="186" t="s">
        <v>529</v>
      </c>
      <c r="H24" s="45"/>
      <c r="I24" s="45"/>
      <c r="J24" s="45"/>
      <c r="K24" s="45"/>
      <c r="L24" s="45"/>
      <c r="M24" s="45"/>
      <c r="N24" s="45"/>
      <c r="O24" s="45"/>
    </row>
    <row r="25" spans="1:15" s="6" customFormat="1" ht="15" customHeight="1">
      <c r="A25" s="32"/>
      <c r="B25" s="82">
        <v>20</v>
      </c>
      <c r="C25" s="187" t="s">
        <v>174</v>
      </c>
      <c r="D25" s="48" t="s">
        <v>195</v>
      </c>
      <c r="E25" s="40" t="s">
        <v>181</v>
      </c>
      <c r="F25" s="185" t="s">
        <v>533</v>
      </c>
      <c r="G25" s="186" t="s">
        <v>529</v>
      </c>
      <c r="H25" s="45"/>
      <c r="I25" s="45"/>
      <c r="J25" s="45"/>
      <c r="K25" s="45"/>
      <c r="L25" s="45"/>
      <c r="M25" s="45"/>
      <c r="N25" s="45"/>
      <c r="O25" s="45"/>
    </row>
    <row r="26" spans="1:15" s="6" customFormat="1" ht="15" customHeight="1">
      <c r="A26" s="32"/>
      <c r="B26" s="82">
        <v>20</v>
      </c>
      <c r="C26" s="187" t="s">
        <v>175</v>
      </c>
      <c r="D26" s="48" t="s">
        <v>172</v>
      </c>
      <c r="E26" s="40" t="s">
        <v>182</v>
      </c>
      <c r="F26" s="185" t="s">
        <v>533</v>
      </c>
      <c r="G26" s="186" t="s">
        <v>529</v>
      </c>
      <c r="H26" s="45"/>
      <c r="I26" s="45"/>
      <c r="J26" s="45"/>
      <c r="K26" s="45"/>
      <c r="L26" s="45"/>
      <c r="M26" s="45"/>
      <c r="N26" s="45"/>
      <c r="O26" s="45"/>
    </row>
    <row r="27" spans="1:15" s="6" customFormat="1" ht="15" customHeight="1">
      <c r="A27" s="32"/>
      <c r="B27" s="82">
        <v>20</v>
      </c>
      <c r="C27" s="187" t="s">
        <v>176</v>
      </c>
      <c r="D27" s="48" t="s">
        <v>172</v>
      </c>
      <c r="E27" s="40" t="s">
        <v>183</v>
      </c>
      <c r="F27" s="185" t="s">
        <v>533</v>
      </c>
      <c r="G27" s="186" t="s">
        <v>529</v>
      </c>
      <c r="H27" s="45"/>
      <c r="I27" s="45"/>
      <c r="J27" s="45"/>
      <c r="K27" s="45"/>
      <c r="L27" s="45"/>
      <c r="M27" s="45"/>
      <c r="N27" s="45"/>
      <c r="O27" s="45"/>
    </row>
    <row r="28" spans="1:15" s="6" customFormat="1" ht="15" customHeight="1">
      <c r="A28" s="32"/>
      <c r="B28" s="82">
        <v>20</v>
      </c>
      <c r="C28" s="187" t="s">
        <v>171</v>
      </c>
      <c r="D28" s="48" t="s">
        <v>177</v>
      </c>
      <c r="E28" s="40" t="s">
        <v>180</v>
      </c>
      <c r="F28" s="185" t="s">
        <v>533</v>
      </c>
      <c r="G28" s="186" t="s">
        <v>529</v>
      </c>
      <c r="H28" s="45"/>
      <c r="I28" s="45"/>
      <c r="J28" s="45"/>
      <c r="K28" s="45"/>
      <c r="L28" s="45"/>
      <c r="M28" s="45"/>
      <c r="N28" s="45"/>
      <c r="O28" s="45"/>
    </row>
    <row r="29" spans="1:15" s="6" customFormat="1" ht="15" customHeight="1">
      <c r="A29" s="32"/>
      <c r="B29" s="82">
        <v>20</v>
      </c>
      <c r="C29" s="187" t="s">
        <v>174</v>
      </c>
      <c r="D29" s="48" t="s">
        <v>536</v>
      </c>
      <c r="E29" s="40" t="s">
        <v>181</v>
      </c>
      <c r="F29" s="185" t="s">
        <v>533</v>
      </c>
      <c r="G29" s="186" t="s">
        <v>529</v>
      </c>
      <c r="H29" s="45"/>
      <c r="I29" s="45"/>
      <c r="J29" s="45"/>
      <c r="K29" s="45"/>
      <c r="L29" s="45"/>
      <c r="M29" s="45"/>
      <c r="N29" s="45"/>
      <c r="O29" s="45"/>
    </row>
    <row r="30" spans="1:15" s="6" customFormat="1" ht="15" customHeight="1">
      <c r="A30" s="32"/>
      <c r="B30" s="82">
        <v>20</v>
      </c>
      <c r="C30" s="187" t="s">
        <v>178</v>
      </c>
      <c r="D30" s="48" t="s">
        <v>177</v>
      </c>
      <c r="E30" s="40" t="s">
        <v>182</v>
      </c>
      <c r="F30" s="185" t="s">
        <v>533</v>
      </c>
      <c r="G30" s="186" t="s">
        <v>529</v>
      </c>
      <c r="H30" s="45"/>
      <c r="I30" s="45"/>
      <c r="J30" s="45"/>
      <c r="K30" s="45"/>
      <c r="L30" s="45"/>
      <c r="M30" s="45"/>
      <c r="N30" s="45"/>
      <c r="O30" s="45"/>
    </row>
    <row r="31" spans="1:15" s="6" customFormat="1" ht="15" customHeight="1" thickBot="1">
      <c r="A31" s="32"/>
      <c r="B31" s="82">
        <v>20</v>
      </c>
      <c r="C31" s="188" t="s">
        <v>176</v>
      </c>
      <c r="D31" s="49" t="s">
        <v>177</v>
      </c>
      <c r="E31" s="42" t="s">
        <v>183</v>
      </c>
      <c r="F31" s="175" t="s">
        <v>533</v>
      </c>
      <c r="G31" s="189" t="s">
        <v>529</v>
      </c>
      <c r="H31" s="45"/>
      <c r="I31" s="45"/>
      <c r="J31" s="45"/>
      <c r="K31" s="45"/>
      <c r="L31" s="45"/>
      <c r="M31" s="45"/>
      <c r="N31" s="45"/>
      <c r="O31" s="45"/>
    </row>
    <row r="32" spans="1:15" s="10" customFormat="1" ht="15" customHeight="1">
      <c r="A32" s="9"/>
      <c r="B32" s="251">
        <v>20</v>
      </c>
      <c r="C32" s="86" t="s">
        <v>171</v>
      </c>
      <c r="D32" s="4" t="s">
        <v>172</v>
      </c>
      <c r="E32" s="43" t="s">
        <v>184</v>
      </c>
      <c r="F32" s="252" t="s">
        <v>533</v>
      </c>
      <c r="G32" s="190" t="s">
        <v>529</v>
      </c>
      <c r="H32" s="250"/>
      <c r="I32" s="250"/>
      <c r="J32" s="250"/>
      <c r="K32" s="250"/>
      <c r="L32" s="250"/>
      <c r="M32" s="250"/>
      <c r="N32" s="250"/>
      <c r="O32" s="250"/>
    </row>
    <row r="33" spans="1:15" s="6" customFormat="1" ht="15" customHeight="1">
      <c r="A33" s="32"/>
      <c r="B33" s="82">
        <v>20</v>
      </c>
      <c r="C33" s="187" t="s">
        <v>174</v>
      </c>
      <c r="D33" s="48" t="s">
        <v>195</v>
      </c>
      <c r="E33" s="40" t="s">
        <v>184</v>
      </c>
      <c r="F33" s="185" t="s">
        <v>533</v>
      </c>
      <c r="G33" s="186" t="s">
        <v>529</v>
      </c>
      <c r="H33" s="45"/>
      <c r="I33" s="45"/>
      <c r="J33" s="45"/>
      <c r="K33" s="45"/>
      <c r="L33" s="45"/>
      <c r="M33" s="45"/>
      <c r="N33" s="45"/>
      <c r="O33" s="45"/>
    </row>
    <row r="34" spans="1:15" s="6" customFormat="1" ht="15" customHeight="1">
      <c r="A34" s="32"/>
      <c r="B34" s="82">
        <v>20</v>
      </c>
      <c r="C34" s="187" t="s">
        <v>175</v>
      </c>
      <c r="D34" s="48" t="s">
        <v>172</v>
      </c>
      <c r="E34" s="40" t="s">
        <v>185</v>
      </c>
      <c r="F34" s="185" t="s">
        <v>533</v>
      </c>
      <c r="G34" s="186" t="s">
        <v>529</v>
      </c>
      <c r="H34" s="45"/>
      <c r="I34" s="45"/>
      <c r="J34" s="45"/>
      <c r="K34" s="45"/>
      <c r="L34" s="45"/>
      <c r="M34" s="45"/>
      <c r="N34" s="45"/>
      <c r="O34" s="45"/>
    </row>
    <row r="35" spans="1:15" s="6" customFormat="1" ht="15" customHeight="1">
      <c r="A35" s="32"/>
      <c r="B35" s="82">
        <v>20</v>
      </c>
      <c r="C35" s="187" t="s">
        <v>176</v>
      </c>
      <c r="D35" s="48" t="s">
        <v>172</v>
      </c>
      <c r="E35" s="40" t="s">
        <v>186</v>
      </c>
      <c r="F35" s="185" t="s">
        <v>533</v>
      </c>
      <c r="G35" s="186" t="s">
        <v>529</v>
      </c>
      <c r="H35" s="45"/>
      <c r="I35" s="45"/>
      <c r="J35" s="45"/>
      <c r="K35" s="45"/>
      <c r="L35" s="45"/>
      <c r="M35" s="45"/>
      <c r="N35" s="45"/>
      <c r="O35" s="45"/>
    </row>
    <row r="36" spans="1:15" s="6" customFormat="1" ht="15" customHeight="1">
      <c r="A36" s="32"/>
      <c r="B36" s="82">
        <v>20</v>
      </c>
      <c r="C36" s="187" t="s">
        <v>171</v>
      </c>
      <c r="D36" s="48" t="s">
        <v>177</v>
      </c>
      <c r="E36" s="40" t="s">
        <v>184</v>
      </c>
      <c r="F36" s="185" t="s">
        <v>533</v>
      </c>
      <c r="G36" s="186" t="s">
        <v>529</v>
      </c>
      <c r="H36" s="45"/>
      <c r="I36" s="45"/>
      <c r="J36" s="45"/>
      <c r="K36" s="45"/>
      <c r="L36" s="45"/>
      <c r="M36" s="45"/>
      <c r="N36" s="45"/>
      <c r="O36" s="45"/>
    </row>
    <row r="37" spans="1:15" s="6" customFormat="1" ht="15" customHeight="1">
      <c r="A37" s="32"/>
      <c r="B37" s="82">
        <v>20</v>
      </c>
      <c r="C37" s="187" t="s">
        <v>174</v>
      </c>
      <c r="D37" s="48" t="s">
        <v>536</v>
      </c>
      <c r="E37" s="40" t="s">
        <v>184</v>
      </c>
      <c r="F37" s="185" t="s">
        <v>533</v>
      </c>
      <c r="G37" s="186" t="s">
        <v>529</v>
      </c>
      <c r="H37" s="45"/>
      <c r="I37" s="45"/>
      <c r="J37" s="45"/>
      <c r="K37" s="45"/>
      <c r="L37" s="45"/>
      <c r="M37" s="45"/>
      <c r="N37" s="45"/>
      <c r="O37" s="45"/>
    </row>
    <row r="38" spans="1:15" s="6" customFormat="1" ht="15" customHeight="1">
      <c r="A38" s="32"/>
      <c r="B38" s="82">
        <v>20</v>
      </c>
      <c r="C38" s="187" t="s">
        <v>178</v>
      </c>
      <c r="D38" s="48" t="s">
        <v>177</v>
      </c>
      <c r="E38" s="40" t="s">
        <v>185</v>
      </c>
      <c r="F38" s="185" t="s">
        <v>533</v>
      </c>
      <c r="G38" s="186" t="s">
        <v>529</v>
      </c>
      <c r="H38" s="45"/>
      <c r="I38" s="45"/>
      <c r="J38" s="45"/>
      <c r="K38" s="45"/>
      <c r="L38" s="45"/>
      <c r="M38" s="45"/>
      <c r="N38" s="45"/>
      <c r="O38" s="45"/>
    </row>
    <row r="39" spans="1:15" s="6" customFormat="1" ht="15" customHeight="1">
      <c r="A39" s="32"/>
      <c r="B39" s="82">
        <v>20</v>
      </c>
      <c r="C39" s="187" t="s">
        <v>176</v>
      </c>
      <c r="D39" s="48" t="s">
        <v>177</v>
      </c>
      <c r="E39" s="40" t="s">
        <v>186</v>
      </c>
      <c r="F39" s="185" t="s">
        <v>533</v>
      </c>
      <c r="G39" s="186" t="s">
        <v>529</v>
      </c>
      <c r="H39" s="45"/>
      <c r="I39" s="45"/>
      <c r="J39" s="45"/>
      <c r="K39" s="45"/>
      <c r="L39" s="45"/>
      <c r="M39" s="45"/>
      <c r="N39" s="45"/>
      <c r="O39" s="45"/>
    </row>
    <row r="40" spans="1:15" s="6" customFormat="1" ht="15" customHeight="1">
      <c r="A40" s="32"/>
      <c r="B40" s="82">
        <v>20</v>
      </c>
      <c r="C40" s="187" t="s">
        <v>171</v>
      </c>
      <c r="D40" s="48" t="s">
        <v>172</v>
      </c>
      <c r="E40" s="40" t="s">
        <v>187</v>
      </c>
      <c r="F40" s="185" t="s">
        <v>533</v>
      </c>
      <c r="G40" s="186" t="s">
        <v>529</v>
      </c>
      <c r="H40" s="45"/>
      <c r="I40" s="45"/>
      <c r="J40" s="45"/>
      <c r="K40" s="45"/>
      <c r="L40" s="45"/>
      <c r="M40" s="45"/>
      <c r="N40" s="45"/>
      <c r="O40" s="45"/>
    </row>
    <row r="41" spans="1:15" s="33" customFormat="1" ht="15" customHeight="1">
      <c r="A41" s="32"/>
      <c r="B41" s="82">
        <v>20</v>
      </c>
      <c r="C41" s="187" t="s">
        <v>174</v>
      </c>
      <c r="D41" s="48" t="s">
        <v>195</v>
      </c>
      <c r="E41" s="40" t="s">
        <v>187</v>
      </c>
      <c r="F41" s="185" t="s">
        <v>533</v>
      </c>
      <c r="G41" s="186" t="s">
        <v>529</v>
      </c>
      <c r="H41" s="45"/>
      <c r="I41" s="45"/>
      <c r="J41" s="45"/>
      <c r="K41" s="45"/>
      <c r="L41" s="45"/>
      <c r="M41" s="45"/>
      <c r="N41" s="45"/>
      <c r="O41" s="45"/>
    </row>
    <row r="42" spans="1:15" s="6" customFormat="1" ht="15" customHeight="1">
      <c r="A42" s="32"/>
      <c r="B42" s="82">
        <v>20</v>
      </c>
      <c r="C42" s="187" t="s">
        <v>175</v>
      </c>
      <c r="D42" s="48" t="s">
        <v>172</v>
      </c>
      <c r="E42" s="40" t="s">
        <v>187</v>
      </c>
      <c r="F42" s="185" t="s">
        <v>533</v>
      </c>
      <c r="G42" s="186" t="s">
        <v>529</v>
      </c>
      <c r="H42" s="45"/>
      <c r="I42" s="45"/>
      <c r="J42" s="45"/>
      <c r="K42" s="45"/>
      <c r="L42" s="45"/>
      <c r="M42" s="45"/>
      <c r="N42" s="45"/>
      <c r="O42" s="45"/>
    </row>
    <row r="43" spans="1:15" s="33" customFormat="1" ht="15" customHeight="1">
      <c r="A43" s="32"/>
      <c r="B43" s="82">
        <v>20</v>
      </c>
      <c r="C43" s="187" t="s">
        <v>176</v>
      </c>
      <c r="D43" s="48" t="s">
        <v>172</v>
      </c>
      <c r="E43" s="40" t="s">
        <v>187</v>
      </c>
      <c r="F43" s="185" t="s">
        <v>533</v>
      </c>
      <c r="G43" s="186" t="s">
        <v>529</v>
      </c>
      <c r="H43" s="45"/>
      <c r="I43" s="45"/>
      <c r="J43" s="45"/>
      <c r="K43" s="45"/>
      <c r="L43" s="45"/>
      <c r="M43" s="45"/>
      <c r="N43" s="45"/>
      <c r="O43" s="45"/>
    </row>
    <row r="44" spans="1:15" s="6" customFormat="1" ht="15" customHeight="1">
      <c r="A44" s="32"/>
      <c r="B44" s="82">
        <v>20</v>
      </c>
      <c r="C44" s="187" t="s">
        <v>171</v>
      </c>
      <c r="D44" s="48" t="s">
        <v>172</v>
      </c>
      <c r="E44" s="40" t="s">
        <v>188</v>
      </c>
      <c r="F44" s="185" t="s">
        <v>533</v>
      </c>
      <c r="G44" s="186" t="s">
        <v>529</v>
      </c>
      <c r="H44" s="45"/>
      <c r="I44" s="45"/>
      <c r="J44" s="45"/>
      <c r="K44" s="45"/>
      <c r="L44" s="45"/>
      <c r="M44" s="45"/>
      <c r="N44" s="45"/>
      <c r="O44" s="45"/>
    </row>
    <row r="45" spans="1:15" s="33" customFormat="1" ht="15" customHeight="1">
      <c r="A45" s="32"/>
      <c r="B45" s="82">
        <v>20</v>
      </c>
      <c r="C45" s="187" t="s">
        <v>174</v>
      </c>
      <c r="D45" s="48" t="s">
        <v>195</v>
      </c>
      <c r="E45" s="40" t="s">
        <v>188</v>
      </c>
      <c r="F45" s="185" t="s">
        <v>533</v>
      </c>
      <c r="G45" s="186" t="s">
        <v>529</v>
      </c>
      <c r="H45" s="45"/>
      <c r="I45" s="45"/>
      <c r="J45" s="45"/>
      <c r="K45" s="45"/>
      <c r="L45" s="45"/>
      <c r="M45" s="45"/>
      <c r="N45" s="45"/>
      <c r="O45" s="45"/>
    </row>
    <row r="46" spans="1:15" s="6" customFormat="1" ht="15" customHeight="1">
      <c r="A46" s="32"/>
      <c r="B46" s="82">
        <v>20</v>
      </c>
      <c r="C46" s="187" t="s">
        <v>175</v>
      </c>
      <c r="D46" s="48" t="s">
        <v>172</v>
      </c>
      <c r="E46" s="40" t="s">
        <v>189</v>
      </c>
      <c r="F46" s="185" t="s">
        <v>533</v>
      </c>
      <c r="G46" s="186" t="s">
        <v>529</v>
      </c>
      <c r="H46" s="45"/>
      <c r="I46" s="45"/>
      <c r="J46" s="45"/>
      <c r="K46" s="45"/>
      <c r="L46" s="45"/>
      <c r="M46" s="45"/>
      <c r="N46" s="45"/>
      <c r="O46" s="45"/>
    </row>
    <row r="47" spans="1:15" s="33" customFormat="1" ht="15" customHeight="1">
      <c r="A47" s="32"/>
      <c r="B47" s="82">
        <v>20</v>
      </c>
      <c r="C47" s="187" t="s">
        <v>176</v>
      </c>
      <c r="D47" s="48" t="s">
        <v>172</v>
      </c>
      <c r="E47" s="40" t="s">
        <v>189</v>
      </c>
      <c r="F47" s="185" t="s">
        <v>533</v>
      </c>
      <c r="G47" s="186" t="s">
        <v>529</v>
      </c>
      <c r="H47" s="45"/>
      <c r="I47" s="45"/>
      <c r="J47" s="45"/>
      <c r="K47" s="45"/>
      <c r="L47" s="45"/>
      <c r="M47" s="45"/>
      <c r="N47" s="45"/>
      <c r="O47" s="45"/>
    </row>
    <row r="48" spans="1:15" s="6" customFormat="1" ht="15" customHeight="1">
      <c r="A48" s="32"/>
      <c r="B48" s="82">
        <v>20</v>
      </c>
      <c r="C48" s="187" t="s">
        <v>171</v>
      </c>
      <c r="D48" s="48" t="s">
        <v>177</v>
      </c>
      <c r="E48" s="40" t="s">
        <v>188</v>
      </c>
      <c r="F48" s="185" t="s">
        <v>533</v>
      </c>
      <c r="G48" s="186" t="s">
        <v>529</v>
      </c>
      <c r="H48" s="45"/>
      <c r="I48" s="45"/>
      <c r="J48" s="45"/>
      <c r="K48" s="45"/>
      <c r="L48" s="45"/>
      <c r="M48" s="45"/>
      <c r="N48" s="45"/>
      <c r="O48" s="45"/>
    </row>
    <row r="49" spans="1:15" s="33" customFormat="1" ht="15" customHeight="1">
      <c r="A49" s="32"/>
      <c r="B49" s="82">
        <v>20</v>
      </c>
      <c r="C49" s="187" t="s">
        <v>174</v>
      </c>
      <c r="D49" s="48" t="s">
        <v>536</v>
      </c>
      <c r="E49" s="40" t="s">
        <v>188</v>
      </c>
      <c r="F49" s="185" t="s">
        <v>533</v>
      </c>
      <c r="G49" s="186" t="s">
        <v>529</v>
      </c>
      <c r="H49" s="45"/>
      <c r="I49" s="45"/>
      <c r="J49" s="45"/>
      <c r="K49" s="45"/>
      <c r="L49" s="45"/>
      <c r="M49" s="45"/>
      <c r="N49" s="45"/>
      <c r="O49" s="45"/>
    </row>
    <row r="50" spans="1:15" ht="15" customHeight="1">
      <c r="B50" s="82">
        <v>20</v>
      </c>
      <c r="C50" s="187" t="s">
        <v>178</v>
      </c>
      <c r="D50" s="48" t="s">
        <v>177</v>
      </c>
      <c r="E50" s="40" t="s">
        <v>190</v>
      </c>
      <c r="F50" s="185" t="s">
        <v>533</v>
      </c>
      <c r="G50" s="186" t="s">
        <v>529</v>
      </c>
    </row>
    <row r="51" spans="1:15" ht="15" customHeight="1" thickBot="1">
      <c r="B51" s="82">
        <v>20</v>
      </c>
      <c r="C51" s="188" t="s">
        <v>176</v>
      </c>
      <c r="D51" s="49" t="s">
        <v>177</v>
      </c>
      <c r="E51" s="42" t="s">
        <v>189</v>
      </c>
      <c r="F51" s="175" t="s">
        <v>533</v>
      </c>
      <c r="G51" s="189" t="s">
        <v>529</v>
      </c>
    </row>
    <row r="52" spans="1:15" s="6" customFormat="1" ht="15" customHeight="1">
      <c r="A52" s="32"/>
      <c r="B52" s="82">
        <v>20</v>
      </c>
      <c r="C52" s="184" t="s">
        <v>171</v>
      </c>
      <c r="D52" s="46" t="s">
        <v>172</v>
      </c>
      <c r="E52" s="43" t="s">
        <v>191</v>
      </c>
      <c r="F52" s="168" t="s">
        <v>533</v>
      </c>
      <c r="G52" s="190" t="s">
        <v>529</v>
      </c>
      <c r="H52" s="45"/>
      <c r="I52" s="45"/>
      <c r="J52" s="45"/>
      <c r="K52" s="45"/>
      <c r="L52" s="45"/>
      <c r="M52" s="45"/>
      <c r="N52" s="45"/>
      <c r="O52" s="45"/>
    </row>
    <row r="53" spans="1:15" s="33" customFormat="1" ht="15" customHeight="1">
      <c r="A53" s="32"/>
      <c r="B53" s="82">
        <v>20</v>
      </c>
      <c r="C53" s="187" t="s">
        <v>174</v>
      </c>
      <c r="D53" s="48" t="s">
        <v>195</v>
      </c>
      <c r="E53" s="40" t="s">
        <v>191</v>
      </c>
      <c r="F53" s="185" t="s">
        <v>533</v>
      </c>
      <c r="G53" s="186" t="s">
        <v>529</v>
      </c>
      <c r="H53" s="45"/>
      <c r="I53" s="45"/>
      <c r="J53" s="45"/>
      <c r="K53" s="45"/>
      <c r="L53" s="45"/>
      <c r="M53" s="45"/>
      <c r="N53" s="45"/>
      <c r="O53" s="45"/>
    </row>
    <row r="54" spans="1:15" s="6" customFormat="1" ht="15" customHeight="1">
      <c r="A54" s="32"/>
      <c r="B54" s="82">
        <v>20</v>
      </c>
      <c r="C54" s="187" t="s">
        <v>175</v>
      </c>
      <c r="D54" s="48" t="s">
        <v>172</v>
      </c>
      <c r="E54" s="40" t="s">
        <v>191</v>
      </c>
      <c r="F54" s="185" t="s">
        <v>533</v>
      </c>
      <c r="G54" s="186" t="s">
        <v>529</v>
      </c>
      <c r="H54" s="45"/>
      <c r="I54" s="45"/>
      <c r="J54" s="45"/>
      <c r="K54" s="45"/>
      <c r="L54" s="45"/>
      <c r="M54" s="45"/>
      <c r="N54" s="45"/>
      <c r="O54" s="45"/>
    </row>
    <row r="55" spans="1:15" s="33" customFormat="1" ht="15" customHeight="1" thickBot="1">
      <c r="A55" s="32"/>
      <c r="B55" s="82">
        <v>20</v>
      </c>
      <c r="C55" s="188" t="s">
        <v>176</v>
      </c>
      <c r="D55" s="49" t="s">
        <v>172</v>
      </c>
      <c r="E55" s="42" t="s">
        <v>191</v>
      </c>
      <c r="F55" s="175" t="s">
        <v>533</v>
      </c>
      <c r="G55" s="189" t="s">
        <v>529</v>
      </c>
      <c r="H55" s="45"/>
      <c r="I55" s="45"/>
      <c r="J55" s="45"/>
      <c r="K55" s="45"/>
      <c r="L55" s="45"/>
      <c r="M55" s="45"/>
      <c r="N55" s="45"/>
      <c r="O55" s="45"/>
    </row>
    <row r="56" spans="1:15" s="6" customFormat="1" ht="15" customHeight="1">
      <c r="A56" s="32"/>
      <c r="B56" s="82">
        <v>20</v>
      </c>
      <c r="C56" s="184" t="s">
        <v>171</v>
      </c>
      <c r="D56" s="46" t="s">
        <v>177</v>
      </c>
      <c r="E56" s="43" t="s">
        <v>191</v>
      </c>
      <c r="F56" s="168" t="s">
        <v>533</v>
      </c>
      <c r="G56" s="190" t="s">
        <v>529</v>
      </c>
      <c r="H56" s="45"/>
      <c r="I56" s="45"/>
      <c r="J56" s="45"/>
      <c r="K56" s="45"/>
      <c r="L56" s="45"/>
      <c r="M56" s="45"/>
      <c r="N56" s="45"/>
      <c r="O56" s="45"/>
    </row>
    <row r="57" spans="1:15" s="33" customFormat="1" ht="15" customHeight="1">
      <c r="A57" s="32"/>
      <c r="B57" s="82">
        <v>20</v>
      </c>
      <c r="C57" s="187" t="s">
        <v>174</v>
      </c>
      <c r="D57" s="48" t="s">
        <v>536</v>
      </c>
      <c r="E57" s="40" t="s">
        <v>191</v>
      </c>
      <c r="F57" s="185" t="s">
        <v>533</v>
      </c>
      <c r="G57" s="186" t="s">
        <v>529</v>
      </c>
      <c r="H57" s="45"/>
      <c r="I57" s="45"/>
      <c r="J57" s="45"/>
      <c r="K57" s="45"/>
      <c r="L57" s="45"/>
      <c r="M57" s="45"/>
      <c r="N57" s="45"/>
      <c r="O57" s="45"/>
    </row>
    <row r="58" spans="1:15" s="6" customFormat="1" ht="15" customHeight="1">
      <c r="A58" s="32"/>
      <c r="B58" s="82">
        <v>20</v>
      </c>
      <c r="C58" s="187" t="s">
        <v>178</v>
      </c>
      <c r="D58" s="48" t="s">
        <v>177</v>
      </c>
      <c r="E58" s="40" t="s">
        <v>191</v>
      </c>
      <c r="F58" s="185" t="s">
        <v>533</v>
      </c>
      <c r="G58" s="186" t="s">
        <v>529</v>
      </c>
      <c r="H58" s="45"/>
      <c r="I58" s="45"/>
      <c r="J58" s="45"/>
      <c r="K58" s="45"/>
      <c r="L58" s="45"/>
      <c r="M58" s="45"/>
      <c r="N58" s="45"/>
      <c r="O58" s="45"/>
    </row>
    <row r="59" spans="1:15" s="33" customFormat="1" ht="15" customHeight="1" thickBot="1">
      <c r="A59" s="32"/>
      <c r="B59" s="82">
        <v>20</v>
      </c>
      <c r="C59" s="188" t="s">
        <v>176</v>
      </c>
      <c r="D59" s="49" t="s">
        <v>177</v>
      </c>
      <c r="E59" s="42" t="s">
        <v>191</v>
      </c>
      <c r="F59" s="175" t="s">
        <v>533</v>
      </c>
      <c r="G59" s="189" t="s">
        <v>529</v>
      </c>
      <c r="H59" s="45"/>
      <c r="I59" s="45"/>
      <c r="J59" s="45"/>
      <c r="K59" s="45"/>
      <c r="L59" s="45"/>
      <c r="M59" s="45"/>
      <c r="N59" s="45"/>
      <c r="O59" s="45"/>
    </row>
    <row r="60" spans="1:15" s="6" customFormat="1" ht="15" customHeight="1">
      <c r="A60" s="32"/>
      <c r="B60" s="82">
        <v>21</v>
      </c>
      <c r="C60" s="184" t="s">
        <v>171</v>
      </c>
      <c r="D60" s="46" t="s">
        <v>172</v>
      </c>
      <c r="E60" s="43" t="s">
        <v>597</v>
      </c>
      <c r="F60" s="168" t="s">
        <v>533</v>
      </c>
      <c r="G60" s="190" t="s">
        <v>529</v>
      </c>
      <c r="H60" s="45"/>
      <c r="I60" s="45"/>
      <c r="J60" s="45"/>
      <c r="K60" s="45"/>
      <c r="L60" s="45"/>
      <c r="M60" s="45"/>
      <c r="N60" s="45"/>
      <c r="O60" s="45"/>
    </row>
    <row r="61" spans="1:15" s="33" customFormat="1" ht="15" customHeight="1">
      <c r="A61" s="32"/>
      <c r="B61" s="82">
        <v>21</v>
      </c>
      <c r="C61" s="187" t="s">
        <v>174</v>
      </c>
      <c r="D61" s="48" t="s">
        <v>195</v>
      </c>
      <c r="E61" s="40" t="s">
        <v>597</v>
      </c>
      <c r="F61" s="185" t="s">
        <v>533</v>
      </c>
      <c r="G61" s="186" t="s">
        <v>529</v>
      </c>
      <c r="H61" s="45"/>
      <c r="I61" s="45"/>
      <c r="J61" s="45"/>
      <c r="K61" s="45"/>
      <c r="L61" s="45"/>
      <c r="M61" s="45"/>
      <c r="N61" s="45"/>
      <c r="O61" s="45"/>
    </row>
    <row r="62" spans="1:15" s="6" customFormat="1" ht="15" customHeight="1">
      <c r="A62" s="32"/>
      <c r="B62" s="82">
        <v>21</v>
      </c>
      <c r="C62" s="187" t="s">
        <v>175</v>
      </c>
      <c r="D62" s="48" t="s">
        <v>172</v>
      </c>
      <c r="E62" s="40" t="s">
        <v>597</v>
      </c>
      <c r="F62" s="185" t="s">
        <v>533</v>
      </c>
      <c r="G62" s="186" t="s">
        <v>529</v>
      </c>
      <c r="H62" s="45"/>
      <c r="I62" s="45"/>
      <c r="J62" s="45"/>
      <c r="K62" s="45"/>
      <c r="L62" s="45"/>
      <c r="M62" s="45"/>
      <c r="N62" s="45"/>
      <c r="O62" s="45"/>
    </row>
    <row r="63" spans="1:15" s="33" customFormat="1" ht="15" customHeight="1" thickBot="1">
      <c r="A63" s="32"/>
      <c r="B63" s="82">
        <v>21</v>
      </c>
      <c r="C63" s="188" t="s">
        <v>176</v>
      </c>
      <c r="D63" s="49" t="s">
        <v>172</v>
      </c>
      <c r="E63" s="42" t="s">
        <v>597</v>
      </c>
      <c r="F63" s="175" t="s">
        <v>533</v>
      </c>
      <c r="G63" s="189" t="s">
        <v>529</v>
      </c>
      <c r="H63" s="45"/>
      <c r="I63" s="45"/>
      <c r="J63" s="45"/>
      <c r="K63" s="45"/>
      <c r="L63" s="45"/>
      <c r="M63" s="45"/>
      <c r="N63" s="45"/>
      <c r="O63" s="45"/>
    </row>
    <row r="64" spans="1:15" s="6" customFormat="1" ht="15" customHeight="1">
      <c r="A64" s="32"/>
      <c r="B64" s="82">
        <v>20</v>
      </c>
      <c r="C64" s="184" t="s">
        <v>171</v>
      </c>
      <c r="D64" s="46" t="s">
        <v>177</v>
      </c>
      <c r="E64" s="43" t="s">
        <v>597</v>
      </c>
      <c r="F64" s="185" t="s">
        <v>533</v>
      </c>
      <c r="G64" s="186" t="s">
        <v>529</v>
      </c>
      <c r="H64" s="45"/>
      <c r="I64" s="45"/>
      <c r="J64" s="45"/>
      <c r="K64" s="45"/>
      <c r="L64" s="45"/>
      <c r="M64" s="45"/>
      <c r="N64" s="45"/>
      <c r="O64" s="45"/>
    </row>
    <row r="65" spans="1:15" s="33" customFormat="1" ht="15" customHeight="1">
      <c r="A65" s="32"/>
      <c r="B65" s="82">
        <v>20</v>
      </c>
      <c r="C65" s="187" t="s">
        <v>174</v>
      </c>
      <c r="D65" s="48" t="s">
        <v>536</v>
      </c>
      <c r="E65" s="40" t="s">
        <v>597</v>
      </c>
      <c r="F65" s="185" t="s">
        <v>533</v>
      </c>
      <c r="G65" s="186" t="s">
        <v>529</v>
      </c>
      <c r="H65" s="45"/>
      <c r="I65" s="45"/>
      <c r="J65" s="45"/>
      <c r="K65" s="45"/>
      <c r="L65" s="45"/>
      <c r="M65" s="45"/>
      <c r="N65" s="45"/>
      <c r="O65" s="45"/>
    </row>
    <row r="66" spans="1:15" s="6" customFormat="1" ht="15" customHeight="1">
      <c r="A66" s="32"/>
      <c r="B66" s="82">
        <v>20</v>
      </c>
      <c r="C66" s="187" t="s">
        <v>178</v>
      </c>
      <c r="D66" s="48" t="s">
        <v>177</v>
      </c>
      <c r="E66" s="40" t="s">
        <v>597</v>
      </c>
      <c r="F66" s="185" t="s">
        <v>533</v>
      </c>
      <c r="G66" s="186" t="s">
        <v>529</v>
      </c>
      <c r="H66" s="45"/>
      <c r="I66" s="45"/>
      <c r="J66" s="45"/>
      <c r="K66" s="45"/>
      <c r="L66" s="45"/>
      <c r="M66" s="45"/>
      <c r="N66" s="45"/>
      <c r="O66" s="45"/>
    </row>
    <row r="67" spans="1:15" s="33" customFormat="1" ht="15" customHeight="1" thickBot="1">
      <c r="A67" s="32"/>
      <c r="B67" s="82">
        <v>20</v>
      </c>
      <c r="C67" s="188" t="s">
        <v>176</v>
      </c>
      <c r="D67" s="49" t="s">
        <v>177</v>
      </c>
      <c r="E67" s="42" t="s">
        <v>597</v>
      </c>
      <c r="F67" s="175" t="s">
        <v>533</v>
      </c>
      <c r="G67" s="189" t="s">
        <v>529</v>
      </c>
      <c r="H67" s="45"/>
      <c r="I67" s="45"/>
      <c r="J67" s="45"/>
      <c r="K67" s="45"/>
      <c r="L67" s="45"/>
      <c r="M67" s="45"/>
      <c r="N67" s="45"/>
      <c r="O67" s="45"/>
    </row>
    <row r="68" spans="1:15" s="45" customFormat="1" ht="15" customHeight="1">
      <c r="A68" s="32"/>
      <c r="B68" s="88">
        <v>22</v>
      </c>
      <c r="C68" s="184" t="s">
        <v>192</v>
      </c>
      <c r="D68" s="46" t="s">
        <v>172</v>
      </c>
      <c r="E68" s="43" t="s">
        <v>173</v>
      </c>
      <c r="F68" s="185" t="s">
        <v>533</v>
      </c>
      <c r="G68" s="186" t="s">
        <v>529</v>
      </c>
    </row>
    <row r="69" spans="1:15" ht="15" customHeight="1">
      <c r="B69" s="82">
        <v>22</v>
      </c>
      <c r="C69" s="187" t="s">
        <v>193</v>
      </c>
      <c r="D69" s="48" t="s">
        <v>172</v>
      </c>
      <c r="E69" s="40" t="s">
        <v>173</v>
      </c>
      <c r="F69" s="185" t="s">
        <v>533</v>
      </c>
      <c r="G69" s="186" t="s">
        <v>529</v>
      </c>
    </row>
    <row r="70" spans="1:15" ht="15" customHeight="1">
      <c r="B70" s="82">
        <v>22</v>
      </c>
      <c r="C70" s="187" t="s">
        <v>194</v>
      </c>
      <c r="D70" s="48" t="s">
        <v>195</v>
      </c>
      <c r="E70" s="40" t="s">
        <v>173</v>
      </c>
      <c r="F70" s="185" t="s">
        <v>533</v>
      </c>
      <c r="G70" s="186" t="s">
        <v>529</v>
      </c>
    </row>
    <row r="71" spans="1:15" ht="15" customHeight="1" thickBot="1">
      <c r="B71" s="82">
        <v>22</v>
      </c>
      <c r="C71" s="188" t="s">
        <v>196</v>
      </c>
      <c r="D71" s="49" t="s">
        <v>172</v>
      </c>
      <c r="E71" s="42" t="s">
        <v>173</v>
      </c>
      <c r="F71" s="175" t="s">
        <v>533</v>
      </c>
      <c r="G71" s="189" t="s">
        <v>529</v>
      </c>
    </row>
    <row r="72" spans="1:15" ht="15" customHeight="1">
      <c r="B72" s="82">
        <v>23</v>
      </c>
      <c r="C72" s="184" t="s">
        <v>192</v>
      </c>
      <c r="D72" s="46" t="s">
        <v>177</v>
      </c>
      <c r="E72" s="43" t="s">
        <v>173</v>
      </c>
      <c r="F72" s="185" t="s">
        <v>533</v>
      </c>
      <c r="G72" s="186" t="s">
        <v>529</v>
      </c>
    </row>
    <row r="73" spans="1:15" ht="15" customHeight="1">
      <c r="B73" s="82">
        <v>23</v>
      </c>
      <c r="C73" s="187" t="s">
        <v>193</v>
      </c>
      <c r="D73" s="48" t="s">
        <v>177</v>
      </c>
      <c r="E73" s="40" t="s">
        <v>173</v>
      </c>
      <c r="F73" s="185" t="s">
        <v>533</v>
      </c>
      <c r="G73" s="186" t="s">
        <v>529</v>
      </c>
    </row>
    <row r="74" spans="1:15" ht="15" customHeight="1">
      <c r="B74" s="82">
        <v>23</v>
      </c>
      <c r="C74" s="187" t="s">
        <v>194</v>
      </c>
      <c r="D74" s="48" t="s">
        <v>1</v>
      </c>
      <c r="E74" s="40" t="s">
        <v>173</v>
      </c>
      <c r="F74" s="185" t="s">
        <v>533</v>
      </c>
      <c r="G74" s="186" t="s">
        <v>529</v>
      </c>
    </row>
    <row r="75" spans="1:15" ht="15" customHeight="1" thickBot="1">
      <c r="B75" s="82">
        <v>23</v>
      </c>
      <c r="C75" s="188" t="s">
        <v>196</v>
      </c>
      <c r="D75" s="49" t="s">
        <v>177</v>
      </c>
      <c r="E75" s="42" t="s">
        <v>173</v>
      </c>
      <c r="F75" s="175" t="s">
        <v>533</v>
      </c>
      <c r="G75" s="189" t="s">
        <v>529</v>
      </c>
    </row>
    <row r="76" spans="1:15" ht="15" customHeight="1">
      <c r="B76" s="82">
        <v>23</v>
      </c>
      <c r="C76" s="191" t="s">
        <v>192</v>
      </c>
      <c r="D76" s="50" t="s">
        <v>172</v>
      </c>
      <c r="E76" s="51" t="s">
        <v>179</v>
      </c>
      <c r="F76" s="168" t="s">
        <v>533</v>
      </c>
      <c r="G76" s="190" t="s">
        <v>529</v>
      </c>
    </row>
    <row r="77" spans="1:15" ht="15" customHeight="1">
      <c r="B77" s="82">
        <v>23</v>
      </c>
      <c r="C77" s="187" t="s">
        <v>192</v>
      </c>
      <c r="D77" s="48" t="s">
        <v>177</v>
      </c>
      <c r="E77" s="40" t="s">
        <v>179</v>
      </c>
      <c r="F77" s="170" t="s">
        <v>533</v>
      </c>
      <c r="G77" s="192" t="s">
        <v>529</v>
      </c>
    </row>
    <row r="78" spans="1:15" ht="15" customHeight="1">
      <c r="B78" s="82">
        <v>23</v>
      </c>
      <c r="C78" s="187" t="s">
        <v>192</v>
      </c>
      <c r="D78" s="48" t="s">
        <v>172</v>
      </c>
      <c r="E78" s="40" t="s">
        <v>183</v>
      </c>
      <c r="F78" s="170" t="s">
        <v>533</v>
      </c>
      <c r="G78" s="192" t="s">
        <v>529</v>
      </c>
    </row>
    <row r="79" spans="1:15" ht="15" customHeight="1">
      <c r="B79" s="82">
        <v>23</v>
      </c>
      <c r="C79" s="187" t="s">
        <v>192</v>
      </c>
      <c r="D79" s="48" t="s">
        <v>177</v>
      </c>
      <c r="E79" s="40" t="s">
        <v>183</v>
      </c>
      <c r="F79" s="170" t="s">
        <v>533</v>
      </c>
      <c r="G79" s="192" t="s">
        <v>529</v>
      </c>
    </row>
    <row r="80" spans="1:15" ht="15" customHeight="1">
      <c r="B80" s="82">
        <v>23</v>
      </c>
      <c r="C80" s="187" t="s">
        <v>192</v>
      </c>
      <c r="D80" s="48" t="s">
        <v>172</v>
      </c>
      <c r="E80" s="40" t="s">
        <v>197</v>
      </c>
      <c r="F80" s="170" t="s">
        <v>533</v>
      </c>
      <c r="G80" s="192" t="s">
        <v>529</v>
      </c>
    </row>
    <row r="81" spans="2:7" ht="15" customHeight="1">
      <c r="B81" s="82">
        <v>23</v>
      </c>
      <c r="C81" s="187" t="s">
        <v>192</v>
      </c>
      <c r="D81" s="48" t="s">
        <v>177</v>
      </c>
      <c r="E81" s="40" t="s">
        <v>197</v>
      </c>
      <c r="F81" s="170" t="s">
        <v>533</v>
      </c>
      <c r="G81" s="192" t="s">
        <v>529</v>
      </c>
    </row>
    <row r="82" spans="2:7" ht="15" customHeight="1">
      <c r="B82" s="82">
        <v>23</v>
      </c>
      <c r="C82" s="187" t="s">
        <v>193</v>
      </c>
      <c r="D82" s="48" t="s">
        <v>172</v>
      </c>
      <c r="E82" s="40" t="s">
        <v>179</v>
      </c>
      <c r="F82" s="170" t="s">
        <v>533</v>
      </c>
      <c r="G82" s="192" t="s">
        <v>529</v>
      </c>
    </row>
    <row r="83" spans="2:7" ht="15" customHeight="1">
      <c r="B83" s="82">
        <v>23</v>
      </c>
      <c r="C83" s="187" t="s">
        <v>193</v>
      </c>
      <c r="D83" s="48" t="s">
        <v>177</v>
      </c>
      <c r="E83" s="40" t="s">
        <v>179</v>
      </c>
      <c r="F83" s="170" t="s">
        <v>533</v>
      </c>
      <c r="G83" s="192" t="s">
        <v>529</v>
      </c>
    </row>
    <row r="84" spans="2:7" ht="15" customHeight="1">
      <c r="B84" s="82">
        <v>23</v>
      </c>
      <c r="C84" s="187" t="s">
        <v>193</v>
      </c>
      <c r="D84" s="48" t="s">
        <v>172</v>
      </c>
      <c r="E84" s="40" t="s">
        <v>182</v>
      </c>
      <c r="F84" s="170" t="s">
        <v>533</v>
      </c>
      <c r="G84" s="192" t="s">
        <v>529</v>
      </c>
    </row>
    <row r="85" spans="2:7" ht="15" customHeight="1">
      <c r="B85" s="82">
        <v>23</v>
      </c>
      <c r="C85" s="187" t="s">
        <v>193</v>
      </c>
      <c r="D85" s="48" t="s">
        <v>177</v>
      </c>
      <c r="E85" s="40" t="s">
        <v>182</v>
      </c>
      <c r="F85" s="170" t="s">
        <v>533</v>
      </c>
      <c r="G85" s="192" t="s">
        <v>529</v>
      </c>
    </row>
    <row r="86" spans="2:7" ht="15" customHeight="1">
      <c r="B86" s="82">
        <v>23</v>
      </c>
      <c r="C86" s="187" t="s">
        <v>193</v>
      </c>
      <c r="D86" s="48" t="s">
        <v>172</v>
      </c>
      <c r="E86" s="40" t="s">
        <v>197</v>
      </c>
      <c r="F86" s="170" t="s">
        <v>533</v>
      </c>
      <c r="G86" s="192" t="s">
        <v>529</v>
      </c>
    </row>
    <row r="87" spans="2:7" ht="15" customHeight="1">
      <c r="B87" s="82">
        <v>23</v>
      </c>
      <c r="C87" s="187" t="s">
        <v>193</v>
      </c>
      <c r="D87" s="48" t="s">
        <v>177</v>
      </c>
      <c r="E87" s="40" t="s">
        <v>197</v>
      </c>
      <c r="F87" s="170" t="s">
        <v>533</v>
      </c>
      <c r="G87" s="192" t="s">
        <v>529</v>
      </c>
    </row>
    <row r="88" spans="2:7" ht="15" customHeight="1">
      <c r="B88" s="82">
        <v>23</v>
      </c>
      <c r="C88" s="187" t="s">
        <v>194</v>
      </c>
      <c r="D88" s="48" t="s">
        <v>195</v>
      </c>
      <c r="E88" s="40" t="s">
        <v>179</v>
      </c>
      <c r="F88" s="170" t="s">
        <v>533</v>
      </c>
      <c r="G88" s="192" t="s">
        <v>529</v>
      </c>
    </row>
    <row r="89" spans="2:7" ht="15" customHeight="1">
      <c r="B89" s="82">
        <v>23</v>
      </c>
      <c r="C89" s="187" t="s">
        <v>194</v>
      </c>
      <c r="D89" s="48" t="s">
        <v>1</v>
      </c>
      <c r="E89" s="40" t="s">
        <v>179</v>
      </c>
      <c r="F89" s="170" t="s">
        <v>533</v>
      </c>
      <c r="G89" s="192" t="s">
        <v>529</v>
      </c>
    </row>
    <row r="90" spans="2:7" ht="15" customHeight="1">
      <c r="B90" s="82">
        <v>23</v>
      </c>
      <c r="C90" s="187" t="s">
        <v>194</v>
      </c>
      <c r="D90" s="48" t="s">
        <v>195</v>
      </c>
      <c r="E90" s="40" t="s">
        <v>183</v>
      </c>
      <c r="F90" s="170" t="s">
        <v>533</v>
      </c>
      <c r="G90" s="192" t="s">
        <v>529</v>
      </c>
    </row>
    <row r="91" spans="2:7" ht="15" customHeight="1">
      <c r="B91" s="82">
        <v>23</v>
      </c>
      <c r="C91" s="187" t="s">
        <v>194</v>
      </c>
      <c r="D91" s="48" t="s">
        <v>1</v>
      </c>
      <c r="E91" s="40" t="s">
        <v>183</v>
      </c>
      <c r="F91" s="170" t="s">
        <v>533</v>
      </c>
      <c r="G91" s="192" t="s">
        <v>529</v>
      </c>
    </row>
    <row r="92" spans="2:7" ht="15" customHeight="1">
      <c r="B92" s="82">
        <v>23</v>
      </c>
      <c r="C92" s="187" t="s">
        <v>194</v>
      </c>
      <c r="D92" s="48" t="s">
        <v>195</v>
      </c>
      <c r="E92" s="40" t="s">
        <v>184</v>
      </c>
      <c r="F92" s="170" t="s">
        <v>533</v>
      </c>
      <c r="G92" s="192" t="s">
        <v>529</v>
      </c>
    </row>
    <row r="93" spans="2:7" ht="15" customHeight="1">
      <c r="B93" s="82">
        <v>23</v>
      </c>
      <c r="C93" s="187" t="s">
        <v>194</v>
      </c>
      <c r="D93" s="48" t="s">
        <v>1</v>
      </c>
      <c r="E93" s="40" t="s">
        <v>184</v>
      </c>
      <c r="F93" s="170" t="s">
        <v>533</v>
      </c>
      <c r="G93" s="192" t="s">
        <v>529</v>
      </c>
    </row>
    <row r="94" spans="2:7" ht="15" customHeight="1">
      <c r="B94" s="82">
        <v>23</v>
      </c>
      <c r="C94" s="187" t="s">
        <v>196</v>
      </c>
      <c r="D94" s="48" t="s">
        <v>172</v>
      </c>
      <c r="E94" s="40" t="s">
        <v>179</v>
      </c>
      <c r="F94" s="170" t="s">
        <v>533</v>
      </c>
      <c r="G94" s="192" t="s">
        <v>529</v>
      </c>
    </row>
    <row r="95" spans="2:7" ht="15" customHeight="1">
      <c r="B95" s="82">
        <v>23</v>
      </c>
      <c r="C95" s="187" t="s">
        <v>196</v>
      </c>
      <c r="D95" s="48" t="s">
        <v>177</v>
      </c>
      <c r="E95" s="40" t="s">
        <v>179</v>
      </c>
      <c r="F95" s="170" t="s">
        <v>533</v>
      </c>
      <c r="G95" s="192" t="s">
        <v>529</v>
      </c>
    </row>
    <row r="96" spans="2:7" ht="15" customHeight="1">
      <c r="B96" s="82">
        <v>23</v>
      </c>
      <c r="C96" s="187" t="s">
        <v>196</v>
      </c>
      <c r="D96" s="48" t="s">
        <v>172</v>
      </c>
      <c r="E96" s="40" t="s">
        <v>198</v>
      </c>
      <c r="F96" s="170" t="s">
        <v>533</v>
      </c>
      <c r="G96" s="192" t="s">
        <v>529</v>
      </c>
    </row>
    <row r="97" spans="2:7" ht="15" customHeight="1">
      <c r="B97" s="82">
        <v>23</v>
      </c>
      <c r="C97" s="187" t="s">
        <v>196</v>
      </c>
      <c r="D97" s="48" t="s">
        <v>177</v>
      </c>
      <c r="E97" s="40" t="s">
        <v>198</v>
      </c>
      <c r="F97" s="170" t="s">
        <v>533</v>
      </c>
      <c r="G97" s="192" t="s">
        <v>529</v>
      </c>
    </row>
    <row r="98" spans="2:7" ht="15" customHeight="1">
      <c r="B98" s="82">
        <v>23</v>
      </c>
      <c r="C98" s="187" t="s">
        <v>196</v>
      </c>
      <c r="D98" s="48" t="s">
        <v>172</v>
      </c>
      <c r="E98" s="40" t="s">
        <v>199</v>
      </c>
      <c r="F98" s="170" t="s">
        <v>533</v>
      </c>
      <c r="G98" s="192" t="s">
        <v>529</v>
      </c>
    </row>
    <row r="99" spans="2:7" ht="15" customHeight="1" thickBot="1">
      <c r="B99" s="82">
        <v>23</v>
      </c>
      <c r="C99" s="188" t="s">
        <v>196</v>
      </c>
      <c r="D99" s="49" t="s">
        <v>177</v>
      </c>
      <c r="E99" s="42" t="s">
        <v>199</v>
      </c>
      <c r="F99" s="175" t="s">
        <v>533</v>
      </c>
      <c r="G99" s="189" t="s">
        <v>529</v>
      </c>
    </row>
    <row r="100" spans="2:7" ht="15" customHeight="1">
      <c r="B100" s="82">
        <v>23</v>
      </c>
      <c r="C100" s="191" t="s">
        <v>192</v>
      </c>
      <c r="D100" s="46" t="s">
        <v>172</v>
      </c>
      <c r="E100" s="43" t="s">
        <v>597</v>
      </c>
      <c r="F100" s="168" t="s">
        <v>533</v>
      </c>
      <c r="G100" s="190" t="s">
        <v>529</v>
      </c>
    </row>
    <row r="101" spans="2:7" ht="15" customHeight="1">
      <c r="B101" s="82">
        <v>23</v>
      </c>
      <c r="C101" s="187" t="s">
        <v>193</v>
      </c>
      <c r="D101" s="46" t="s">
        <v>172</v>
      </c>
      <c r="E101" s="43" t="s">
        <v>597</v>
      </c>
      <c r="F101" s="170" t="s">
        <v>533</v>
      </c>
      <c r="G101" s="192" t="s">
        <v>529</v>
      </c>
    </row>
    <row r="102" spans="2:7" ht="15" customHeight="1">
      <c r="B102" s="82">
        <v>23</v>
      </c>
      <c r="C102" s="187" t="s">
        <v>194</v>
      </c>
      <c r="D102" s="46" t="s">
        <v>172</v>
      </c>
      <c r="E102" s="43" t="s">
        <v>597</v>
      </c>
      <c r="F102" s="170" t="s">
        <v>533</v>
      </c>
      <c r="G102" s="192" t="s">
        <v>529</v>
      </c>
    </row>
    <row r="103" spans="2:7" ht="15" customHeight="1" thickBot="1">
      <c r="B103" s="82">
        <v>23</v>
      </c>
      <c r="C103" s="187" t="s">
        <v>196</v>
      </c>
      <c r="D103" s="49" t="s">
        <v>172</v>
      </c>
      <c r="E103" s="42" t="s">
        <v>597</v>
      </c>
      <c r="F103" s="175" t="s">
        <v>533</v>
      </c>
      <c r="G103" s="189" t="s">
        <v>529</v>
      </c>
    </row>
    <row r="104" spans="2:7" ht="15" customHeight="1">
      <c r="B104" s="82">
        <v>23</v>
      </c>
      <c r="C104" s="191" t="s">
        <v>192</v>
      </c>
      <c r="D104" s="46" t="s">
        <v>177</v>
      </c>
      <c r="E104" s="43" t="s">
        <v>597</v>
      </c>
      <c r="F104" s="185" t="s">
        <v>533</v>
      </c>
      <c r="G104" s="186" t="s">
        <v>529</v>
      </c>
    </row>
    <row r="105" spans="2:7" ht="15" customHeight="1">
      <c r="B105" s="82">
        <v>23</v>
      </c>
      <c r="C105" s="187" t="s">
        <v>193</v>
      </c>
      <c r="D105" s="48" t="s">
        <v>177</v>
      </c>
      <c r="E105" s="40" t="s">
        <v>597</v>
      </c>
      <c r="F105" s="185" t="s">
        <v>533</v>
      </c>
      <c r="G105" s="186" t="s">
        <v>529</v>
      </c>
    </row>
    <row r="106" spans="2:7" ht="15" customHeight="1">
      <c r="B106" s="82">
        <v>23</v>
      </c>
      <c r="C106" s="187" t="s">
        <v>194</v>
      </c>
      <c r="D106" s="48" t="s">
        <v>177</v>
      </c>
      <c r="E106" s="40" t="s">
        <v>597</v>
      </c>
      <c r="F106" s="185" t="s">
        <v>533</v>
      </c>
      <c r="G106" s="186" t="s">
        <v>529</v>
      </c>
    </row>
    <row r="107" spans="2:7" ht="15" customHeight="1" thickBot="1">
      <c r="B107" s="84">
        <v>23</v>
      </c>
      <c r="C107" s="188" t="s">
        <v>196</v>
      </c>
      <c r="D107" s="49" t="s">
        <v>177</v>
      </c>
      <c r="E107" s="42" t="s">
        <v>597</v>
      </c>
      <c r="F107" s="175" t="s">
        <v>533</v>
      </c>
      <c r="G107" s="189" t="s">
        <v>529</v>
      </c>
    </row>
    <row r="108" spans="2:7" ht="15" customHeight="1">
      <c r="B108" s="82">
        <v>24</v>
      </c>
      <c r="C108" s="184" t="s">
        <v>200</v>
      </c>
      <c r="D108" s="46" t="s">
        <v>172</v>
      </c>
      <c r="E108" s="43" t="s">
        <v>173</v>
      </c>
      <c r="F108" s="185" t="s">
        <v>533</v>
      </c>
      <c r="G108" s="186" t="s">
        <v>529</v>
      </c>
    </row>
    <row r="109" spans="2:7" ht="15" customHeight="1">
      <c r="B109" s="82">
        <v>24</v>
      </c>
      <c r="C109" s="187" t="s">
        <v>201</v>
      </c>
      <c r="D109" s="48" t="s">
        <v>195</v>
      </c>
      <c r="E109" s="40" t="s">
        <v>173</v>
      </c>
      <c r="F109" s="185" t="s">
        <v>533</v>
      </c>
      <c r="G109" s="186" t="s">
        <v>529</v>
      </c>
    </row>
    <row r="110" spans="2:7" ht="15" customHeight="1">
      <c r="B110" s="82">
        <v>24</v>
      </c>
      <c r="C110" s="187" t="s">
        <v>202</v>
      </c>
      <c r="D110" s="48" t="s">
        <v>172</v>
      </c>
      <c r="E110" s="40" t="s">
        <v>173</v>
      </c>
      <c r="F110" s="185" t="s">
        <v>533</v>
      </c>
      <c r="G110" s="186" t="s">
        <v>529</v>
      </c>
    </row>
    <row r="111" spans="2:7" ht="15" customHeight="1">
      <c r="B111" s="82">
        <v>24</v>
      </c>
      <c r="C111" s="187" t="s">
        <v>203</v>
      </c>
      <c r="D111" s="48" t="s">
        <v>204</v>
      </c>
      <c r="E111" s="40" t="s">
        <v>173</v>
      </c>
      <c r="F111" s="185" t="s">
        <v>533</v>
      </c>
      <c r="G111" s="186" t="s">
        <v>529</v>
      </c>
    </row>
    <row r="112" spans="2:7" ht="15" customHeight="1">
      <c r="B112" s="82">
        <v>24</v>
      </c>
      <c r="C112" s="187" t="s">
        <v>205</v>
      </c>
      <c r="D112" s="48" t="s">
        <v>206</v>
      </c>
      <c r="E112" s="40" t="s">
        <v>173</v>
      </c>
      <c r="F112" s="185" t="s">
        <v>533</v>
      </c>
      <c r="G112" s="186" t="s">
        <v>529</v>
      </c>
    </row>
    <row r="113" spans="2:7" ht="15" customHeight="1">
      <c r="B113" s="82">
        <v>24</v>
      </c>
      <c r="C113" s="187" t="s">
        <v>207</v>
      </c>
      <c r="D113" s="48" t="s">
        <v>195</v>
      </c>
      <c r="E113" s="40" t="s">
        <v>173</v>
      </c>
      <c r="F113" s="185" t="s">
        <v>533</v>
      </c>
      <c r="G113" s="186" t="s">
        <v>529</v>
      </c>
    </row>
    <row r="114" spans="2:7" ht="15" customHeight="1">
      <c r="B114" s="82">
        <v>24</v>
      </c>
      <c r="C114" s="187" t="s">
        <v>208</v>
      </c>
      <c r="D114" s="48" t="s">
        <v>209</v>
      </c>
      <c r="E114" s="40" t="s">
        <v>173</v>
      </c>
      <c r="F114" s="185" t="s">
        <v>533</v>
      </c>
      <c r="G114" s="186" t="s">
        <v>529</v>
      </c>
    </row>
    <row r="115" spans="2:7" ht="15" customHeight="1">
      <c r="B115" s="82">
        <v>24</v>
      </c>
      <c r="C115" s="187" t="s">
        <v>210</v>
      </c>
      <c r="D115" s="48" t="s">
        <v>211</v>
      </c>
      <c r="E115" s="40" t="s">
        <v>173</v>
      </c>
      <c r="F115" s="185" t="s">
        <v>533</v>
      </c>
      <c r="G115" s="186" t="s">
        <v>529</v>
      </c>
    </row>
    <row r="116" spans="2:7" ht="15" customHeight="1" thickBot="1">
      <c r="B116" s="82">
        <v>24</v>
      </c>
      <c r="C116" s="87" t="s">
        <v>212</v>
      </c>
      <c r="D116" s="49" t="s">
        <v>204</v>
      </c>
      <c r="E116" s="42" t="s">
        <v>173</v>
      </c>
      <c r="F116" s="175" t="s">
        <v>533</v>
      </c>
      <c r="G116" s="189" t="s">
        <v>529</v>
      </c>
    </row>
    <row r="117" spans="2:7" ht="15" customHeight="1">
      <c r="B117" s="82">
        <v>25</v>
      </c>
      <c r="C117" s="184" t="s">
        <v>200</v>
      </c>
      <c r="D117" s="46" t="s">
        <v>177</v>
      </c>
      <c r="E117" s="43" t="s">
        <v>173</v>
      </c>
      <c r="F117" s="185" t="s">
        <v>533</v>
      </c>
      <c r="G117" s="186" t="s">
        <v>529</v>
      </c>
    </row>
    <row r="118" spans="2:7" ht="15" customHeight="1">
      <c r="B118" s="82">
        <v>25</v>
      </c>
      <c r="C118" s="187" t="s">
        <v>201</v>
      </c>
      <c r="D118" s="48" t="s">
        <v>536</v>
      </c>
      <c r="E118" s="40" t="s">
        <v>173</v>
      </c>
      <c r="F118" s="185" t="s">
        <v>533</v>
      </c>
      <c r="G118" s="186" t="s">
        <v>529</v>
      </c>
    </row>
    <row r="119" spans="2:7" ht="15" customHeight="1">
      <c r="B119" s="82">
        <v>25</v>
      </c>
      <c r="C119" s="187" t="s">
        <v>202</v>
      </c>
      <c r="D119" s="48" t="s">
        <v>177</v>
      </c>
      <c r="E119" s="40" t="s">
        <v>173</v>
      </c>
      <c r="F119" s="185" t="s">
        <v>533</v>
      </c>
      <c r="G119" s="186" t="s">
        <v>529</v>
      </c>
    </row>
    <row r="120" spans="2:7" ht="15" customHeight="1">
      <c r="B120" s="82">
        <v>25</v>
      </c>
      <c r="C120" s="187" t="s">
        <v>203</v>
      </c>
      <c r="D120" s="48" t="s">
        <v>213</v>
      </c>
      <c r="E120" s="40" t="s">
        <v>173</v>
      </c>
      <c r="F120" s="185" t="s">
        <v>533</v>
      </c>
      <c r="G120" s="186" t="s">
        <v>529</v>
      </c>
    </row>
    <row r="121" spans="2:7" ht="15" customHeight="1">
      <c r="B121" s="82">
        <v>25</v>
      </c>
      <c r="C121" s="187" t="s">
        <v>207</v>
      </c>
      <c r="D121" s="48" t="s">
        <v>536</v>
      </c>
      <c r="E121" s="40" t="s">
        <v>173</v>
      </c>
      <c r="F121" s="185" t="s">
        <v>533</v>
      </c>
      <c r="G121" s="186" t="s">
        <v>529</v>
      </c>
    </row>
    <row r="122" spans="2:7" ht="15" customHeight="1">
      <c r="B122" s="82">
        <v>25</v>
      </c>
      <c r="C122" s="85" t="s">
        <v>208</v>
      </c>
      <c r="D122" s="48" t="s">
        <v>214</v>
      </c>
      <c r="E122" s="40" t="s">
        <v>173</v>
      </c>
      <c r="F122" s="185" t="s">
        <v>533</v>
      </c>
      <c r="G122" s="186" t="s">
        <v>529</v>
      </c>
    </row>
    <row r="123" spans="2:7" ht="15" customHeight="1">
      <c r="B123" s="82">
        <v>25</v>
      </c>
      <c r="C123" s="85" t="s">
        <v>210</v>
      </c>
      <c r="D123" s="48" t="s">
        <v>215</v>
      </c>
      <c r="E123" s="40" t="s">
        <v>173</v>
      </c>
      <c r="F123" s="185" t="s">
        <v>533</v>
      </c>
      <c r="G123" s="186" t="s">
        <v>529</v>
      </c>
    </row>
    <row r="124" spans="2:7" ht="15" customHeight="1" thickBot="1">
      <c r="B124" s="82">
        <v>25</v>
      </c>
      <c r="C124" s="87" t="s">
        <v>212</v>
      </c>
      <c r="D124" s="49" t="s">
        <v>215</v>
      </c>
      <c r="E124" s="42" t="s">
        <v>173</v>
      </c>
      <c r="F124" s="175" t="s">
        <v>533</v>
      </c>
      <c r="G124" s="189" t="s">
        <v>529</v>
      </c>
    </row>
    <row r="125" spans="2:7" ht="15" customHeight="1">
      <c r="B125" s="82">
        <v>25</v>
      </c>
      <c r="C125" s="184" t="s">
        <v>200</v>
      </c>
      <c r="D125" s="46" t="s">
        <v>172</v>
      </c>
      <c r="E125" s="43" t="s">
        <v>179</v>
      </c>
      <c r="F125" s="185" t="s">
        <v>533</v>
      </c>
      <c r="G125" s="186" t="s">
        <v>529</v>
      </c>
    </row>
    <row r="126" spans="2:7" ht="15" customHeight="1">
      <c r="B126" s="82">
        <v>25</v>
      </c>
      <c r="C126" s="187" t="s">
        <v>200</v>
      </c>
      <c r="D126" s="48" t="s">
        <v>177</v>
      </c>
      <c r="E126" s="40" t="s">
        <v>179</v>
      </c>
      <c r="F126" s="185" t="s">
        <v>533</v>
      </c>
      <c r="G126" s="186" t="s">
        <v>529</v>
      </c>
    </row>
    <row r="127" spans="2:7" ht="15" customHeight="1">
      <c r="B127" s="82">
        <v>25</v>
      </c>
      <c r="C127" s="187" t="s">
        <v>200</v>
      </c>
      <c r="D127" s="48" t="s">
        <v>172</v>
      </c>
      <c r="E127" s="40" t="s">
        <v>197</v>
      </c>
      <c r="F127" s="185" t="s">
        <v>533</v>
      </c>
      <c r="G127" s="186" t="s">
        <v>529</v>
      </c>
    </row>
    <row r="128" spans="2:7" ht="15" customHeight="1">
      <c r="B128" s="82">
        <v>25</v>
      </c>
      <c r="C128" s="187" t="s">
        <v>200</v>
      </c>
      <c r="D128" s="48" t="s">
        <v>177</v>
      </c>
      <c r="E128" s="40" t="s">
        <v>197</v>
      </c>
      <c r="F128" s="185" t="s">
        <v>533</v>
      </c>
      <c r="G128" s="186" t="s">
        <v>529</v>
      </c>
    </row>
    <row r="129" spans="2:7" ht="15" customHeight="1">
      <c r="B129" s="82">
        <v>25</v>
      </c>
      <c r="C129" s="187" t="s">
        <v>201</v>
      </c>
      <c r="D129" s="48" t="s">
        <v>195</v>
      </c>
      <c r="E129" s="40" t="s">
        <v>179</v>
      </c>
      <c r="F129" s="185" t="s">
        <v>533</v>
      </c>
      <c r="G129" s="186" t="s">
        <v>529</v>
      </c>
    </row>
    <row r="130" spans="2:7" ht="15" customHeight="1">
      <c r="B130" s="82">
        <v>25</v>
      </c>
      <c r="C130" s="187" t="s">
        <v>201</v>
      </c>
      <c r="D130" s="48" t="s">
        <v>536</v>
      </c>
      <c r="E130" s="40" t="s">
        <v>179</v>
      </c>
      <c r="F130" s="185" t="s">
        <v>533</v>
      </c>
      <c r="G130" s="186" t="s">
        <v>529</v>
      </c>
    </row>
    <row r="131" spans="2:7" ht="15" customHeight="1">
      <c r="B131" s="82">
        <v>25</v>
      </c>
      <c r="C131" s="187" t="s">
        <v>201</v>
      </c>
      <c r="D131" s="48" t="s">
        <v>195</v>
      </c>
      <c r="E131" s="40" t="s">
        <v>184</v>
      </c>
      <c r="F131" s="185" t="s">
        <v>533</v>
      </c>
      <c r="G131" s="186" t="s">
        <v>529</v>
      </c>
    </row>
    <row r="132" spans="2:7" ht="15" customHeight="1">
      <c r="B132" s="82">
        <v>25</v>
      </c>
      <c r="C132" s="187" t="s">
        <v>201</v>
      </c>
      <c r="D132" s="48" t="s">
        <v>536</v>
      </c>
      <c r="E132" s="40" t="s">
        <v>184</v>
      </c>
      <c r="F132" s="185" t="s">
        <v>533</v>
      </c>
      <c r="G132" s="186" t="s">
        <v>529</v>
      </c>
    </row>
    <row r="133" spans="2:7" ht="15" customHeight="1">
      <c r="B133" s="82">
        <v>25</v>
      </c>
      <c r="C133" s="187" t="s">
        <v>202</v>
      </c>
      <c r="D133" s="48" t="s">
        <v>172</v>
      </c>
      <c r="E133" s="40" t="s">
        <v>179</v>
      </c>
      <c r="F133" s="185" t="s">
        <v>533</v>
      </c>
      <c r="G133" s="186" t="s">
        <v>529</v>
      </c>
    </row>
    <row r="134" spans="2:7" ht="15" customHeight="1">
      <c r="B134" s="82">
        <v>25</v>
      </c>
      <c r="C134" s="187" t="s">
        <v>202</v>
      </c>
      <c r="D134" s="48" t="s">
        <v>177</v>
      </c>
      <c r="E134" s="40" t="s">
        <v>179</v>
      </c>
      <c r="F134" s="185" t="s">
        <v>533</v>
      </c>
      <c r="G134" s="186" t="s">
        <v>529</v>
      </c>
    </row>
    <row r="135" spans="2:7" ht="15" customHeight="1">
      <c r="B135" s="82">
        <v>25</v>
      </c>
      <c r="C135" s="187" t="s">
        <v>202</v>
      </c>
      <c r="D135" s="48" t="s">
        <v>172</v>
      </c>
      <c r="E135" s="40" t="s">
        <v>186</v>
      </c>
      <c r="F135" s="185" t="s">
        <v>533</v>
      </c>
      <c r="G135" s="186" t="s">
        <v>529</v>
      </c>
    </row>
    <row r="136" spans="2:7" ht="15" customHeight="1">
      <c r="B136" s="82">
        <v>25</v>
      </c>
      <c r="C136" s="187" t="s">
        <v>202</v>
      </c>
      <c r="D136" s="48" t="s">
        <v>177</v>
      </c>
      <c r="E136" s="40" t="s">
        <v>186</v>
      </c>
      <c r="F136" s="185" t="s">
        <v>533</v>
      </c>
      <c r="G136" s="186" t="s">
        <v>529</v>
      </c>
    </row>
    <row r="137" spans="2:7" ht="15" customHeight="1">
      <c r="B137" s="82">
        <v>25</v>
      </c>
      <c r="C137" s="187" t="s">
        <v>203</v>
      </c>
      <c r="D137" s="48" t="s">
        <v>204</v>
      </c>
      <c r="E137" s="40" t="s">
        <v>179</v>
      </c>
      <c r="F137" s="185" t="s">
        <v>533</v>
      </c>
      <c r="G137" s="186" t="s">
        <v>529</v>
      </c>
    </row>
    <row r="138" spans="2:7" ht="15" customHeight="1">
      <c r="B138" s="82">
        <v>25</v>
      </c>
      <c r="C138" s="187" t="s">
        <v>203</v>
      </c>
      <c r="D138" s="48" t="s">
        <v>213</v>
      </c>
      <c r="E138" s="40" t="s">
        <v>179</v>
      </c>
      <c r="F138" s="185" t="s">
        <v>533</v>
      </c>
      <c r="G138" s="186" t="s">
        <v>529</v>
      </c>
    </row>
    <row r="139" spans="2:7" ht="15" customHeight="1">
      <c r="B139" s="82">
        <v>25</v>
      </c>
      <c r="C139" s="187" t="s">
        <v>203</v>
      </c>
      <c r="D139" s="48" t="s">
        <v>204</v>
      </c>
      <c r="E139" s="40" t="s">
        <v>197</v>
      </c>
      <c r="F139" s="185" t="s">
        <v>533</v>
      </c>
      <c r="G139" s="186" t="s">
        <v>529</v>
      </c>
    </row>
    <row r="140" spans="2:7" ht="15" customHeight="1">
      <c r="B140" s="82">
        <v>25</v>
      </c>
      <c r="C140" s="187" t="s">
        <v>203</v>
      </c>
      <c r="D140" s="48" t="s">
        <v>213</v>
      </c>
      <c r="E140" s="40" t="s">
        <v>197</v>
      </c>
      <c r="F140" s="185" t="s">
        <v>533</v>
      </c>
      <c r="G140" s="186" t="s">
        <v>529</v>
      </c>
    </row>
    <row r="141" spans="2:7" ht="15" customHeight="1">
      <c r="B141" s="82">
        <v>25</v>
      </c>
      <c r="C141" s="187" t="s">
        <v>205</v>
      </c>
      <c r="D141" s="48" t="s">
        <v>206</v>
      </c>
      <c r="E141" s="40" t="s">
        <v>179</v>
      </c>
      <c r="F141" s="185" t="s">
        <v>533</v>
      </c>
      <c r="G141" s="186" t="s">
        <v>529</v>
      </c>
    </row>
    <row r="142" spans="2:7" ht="15" customHeight="1">
      <c r="B142" s="82">
        <v>25</v>
      </c>
      <c r="C142" s="187" t="s">
        <v>205</v>
      </c>
      <c r="D142" s="48" t="s">
        <v>206</v>
      </c>
      <c r="E142" s="40" t="s">
        <v>197</v>
      </c>
      <c r="F142" s="185" t="s">
        <v>533</v>
      </c>
      <c r="G142" s="186" t="s">
        <v>529</v>
      </c>
    </row>
    <row r="143" spans="2:7" ht="15" customHeight="1">
      <c r="B143" s="82">
        <v>25</v>
      </c>
      <c r="C143" s="187" t="s">
        <v>207</v>
      </c>
      <c r="D143" s="48" t="s">
        <v>195</v>
      </c>
      <c r="E143" s="40" t="s">
        <v>179</v>
      </c>
      <c r="F143" s="185" t="s">
        <v>533</v>
      </c>
      <c r="G143" s="186" t="s">
        <v>529</v>
      </c>
    </row>
    <row r="144" spans="2:7" ht="15" customHeight="1">
      <c r="B144" s="82">
        <v>25</v>
      </c>
      <c r="C144" s="187" t="s">
        <v>207</v>
      </c>
      <c r="D144" s="48" t="s">
        <v>536</v>
      </c>
      <c r="E144" s="40" t="s">
        <v>179</v>
      </c>
      <c r="F144" s="185" t="s">
        <v>533</v>
      </c>
      <c r="G144" s="186" t="s">
        <v>529</v>
      </c>
    </row>
    <row r="145" spans="2:7" ht="15" customHeight="1">
      <c r="B145" s="82">
        <v>25</v>
      </c>
      <c r="C145" s="187" t="s">
        <v>207</v>
      </c>
      <c r="D145" s="48" t="s">
        <v>195</v>
      </c>
      <c r="E145" s="40" t="s">
        <v>184</v>
      </c>
      <c r="F145" s="185" t="s">
        <v>533</v>
      </c>
      <c r="G145" s="186" t="s">
        <v>529</v>
      </c>
    </row>
    <row r="146" spans="2:7" ht="15" customHeight="1">
      <c r="B146" s="82">
        <v>25</v>
      </c>
      <c r="C146" s="187" t="s">
        <v>207</v>
      </c>
      <c r="D146" s="48" t="s">
        <v>536</v>
      </c>
      <c r="E146" s="40" t="s">
        <v>184</v>
      </c>
      <c r="F146" s="185" t="s">
        <v>533</v>
      </c>
      <c r="G146" s="186" t="s">
        <v>529</v>
      </c>
    </row>
    <row r="147" spans="2:7" ht="15" customHeight="1">
      <c r="B147" s="82">
        <v>25</v>
      </c>
      <c r="C147" s="187" t="s">
        <v>208</v>
      </c>
      <c r="D147" s="48" t="s">
        <v>209</v>
      </c>
      <c r="E147" s="40" t="s">
        <v>179</v>
      </c>
      <c r="F147" s="185" t="s">
        <v>533</v>
      </c>
      <c r="G147" s="186" t="s">
        <v>529</v>
      </c>
    </row>
    <row r="148" spans="2:7" ht="15" customHeight="1">
      <c r="B148" s="82">
        <v>25</v>
      </c>
      <c r="C148" s="85" t="s">
        <v>208</v>
      </c>
      <c r="D148" s="48" t="s">
        <v>214</v>
      </c>
      <c r="E148" s="40" t="s">
        <v>179</v>
      </c>
      <c r="F148" s="185" t="s">
        <v>533</v>
      </c>
      <c r="G148" s="186" t="s">
        <v>529</v>
      </c>
    </row>
    <row r="149" spans="2:7" ht="15" customHeight="1">
      <c r="B149" s="82">
        <v>25</v>
      </c>
      <c r="C149" s="187" t="s">
        <v>208</v>
      </c>
      <c r="D149" s="48" t="s">
        <v>209</v>
      </c>
      <c r="E149" s="40" t="s">
        <v>197</v>
      </c>
      <c r="F149" s="185" t="s">
        <v>533</v>
      </c>
      <c r="G149" s="186" t="s">
        <v>529</v>
      </c>
    </row>
    <row r="150" spans="2:7" ht="15" customHeight="1">
      <c r="B150" s="82">
        <v>25</v>
      </c>
      <c r="C150" s="85" t="s">
        <v>208</v>
      </c>
      <c r="D150" s="48" t="s">
        <v>214</v>
      </c>
      <c r="E150" s="40" t="s">
        <v>197</v>
      </c>
      <c r="F150" s="185" t="s">
        <v>533</v>
      </c>
      <c r="G150" s="186" t="s">
        <v>529</v>
      </c>
    </row>
    <row r="151" spans="2:7" ht="15" customHeight="1">
      <c r="B151" s="82">
        <v>25</v>
      </c>
      <c r="C151" s="187" t="s">
        <v>210</v>
      </c>
      <c r="D151" s="48" t="s">
        <v>211</v>
      </c>
      <c r="E151" s="40" t="s">
        <v>179</v>
      </c>
      <c r="F151" s="185" t="s">
        <v>533</v>
      </c>
      <c r="G151" s="186" t="s">
        <v>529</v>
      </c>
    </row>
    <row r="152" spans="2:7" ht="15" customHeight="1">
      <c r="B152" s="82">
        <v>25</v>
      </c>
      <c r="C152" s="85" t="s">
        <v>210</v>
      </c>
      <c r="D152" s="48" t="s">
        <v>215</v>
      </c>
      <c r="E152" s="40" t="s">
        <v>179</v>
      </c>
      <c r="F152" s="185" t="s">
        <v>533</v>
      </c>
      <c r="G152" s="186" t="s">
        <v>529</v>
      </c>
    </row>
    <row r="153" spans="2:7" ht="15" customHeight="1">
      <c r="B153" s="82">
        <v>25</v>
      </c>
      <c r="C153" s="187" t="s">
        <v>210</v>
      </c>
      <c r="D153" s="48" t="s">
        <v>211</v>
      </c>
      <c r="E153" s="40" t="s">
        <v>197</v>
      </c>
      <c r="F153" s="185" t="s">
        <v>533</v>
      </c>
      <c r="G153" s="186" t="s">
        <v>529</v>
      </c>
    </row>
    <row r="154" spans="2:7" ht="15" customHeight="1">
      <c r="B154" s="82">
        <v>25</v>
      </c>
      <c r="C154" s="85" t="s">
        <v>210</v>
      </c>
      <c r="D154" s="48" t="s">
        <v>215</v>
      </c>
      <c r="E154" s="40" t="s">
        <v>197</v>
      </c>
      <c r="F154" s="185" t="s">
        <v>533</v>
      </c>
      <c r="G154" s="186" t="s">
        <v>529</v>
      </c>
    </row>
    <row r="155" spans="2:7" ht="15" customHeight="1">
      <c r="B155" s="82">
        <v>25</v>
      </c>
      <c r="C155" s="85" t="s">
        <v>212</v>
      </c>
      <c r="D155" s="48" t="s">
        <v>204</v>
      </c>
      <c r="E155" s="40" t="s">
        <v>179</v>
      </c>
      <c r="F155" s="185" t="s">
        <v>533</v>
      </c>
      <c r="G155" s="186" t="s">
        <v>529</v>
      </c>
    </row>
    <row r="156" spans="2:7" ht="15" customHeight="1">
      <c r="B156" s="82">
        <v>25</v>
      </c>
      <c r="C156" s="85" t="s">
        <v>212</v>
      </c>
      <c r="D156" s="48" t="s">
        <v>215</v>
      </c>
      <c r="E156" s="40" t="s">
        <v>179</v>
      </c>
      <c r="F156" s="185" t="s">
        <v>533</v>
      </c>
      <c r="G156" s="186" t="s">
        <v>529</v>
      </c>
    </row>
    <row r="157" spans="2:7" ht="15" customHeight="1">
      <c r="B157" s="82">
        <v>25</v>
      </c>
      <c r="C157" s="85" t="s">
        <v>212</v>
      </c>
      <c r="D157" s="48" t="s">
        <v>204</v>
      </c>
      <c r="E157" s="40" t="s">
        <v>197</v>
      </c>
      <c r="F157" s="185" t="s">
        <v>533</v>
      </c>
      <c r="G157" s="186" t="s">
        <v>529</v>
      </c>
    </row>
    <row r="158" spans="2:7" ht="15" customHeight="1" thickBot="1">
      <c r="B158" s="82">
        <v>25</v>
      </c>
      <c r="C158" s="87" t="s">
        <v>212</v>
      </c>
      <c r="D158" s="49" t="s">
        <v>215</v>
      </c>
      <c r="E158" s="42" t="s">
        <v>197</v>
      </c>
      <c r="F158" s="175" t="s">
        <v>533</v>
      </c>
      <c r="G158" s="189" t="s">
        <v>529</v>
      </c>
    </row>
    <row r="159" spans="2:7" ht="15" customHeight="1">
      <c r="B159" s="82">
        <v>26</v>
      </c>
      <c r="C159" s="184" t="s">
        <v>200</v>
      </c>
      <c r="D159" s="46" t="s">
        <v>172</v>
      </c>
      <c r="E159" s="43" t="s">
        <v>597</v>
      </c>
      <c r="F159" s="185" t="s">
        <v>533</v>
      </c>
      <c r="G159" s="186" t="s">
        <v>529</v>
      </c>
    </row>
    <row r="160" spans="2:7" ht="15" customHeight="1">
      <c r="B160" s="82">
        <v>25</v>
      </c>
      <c r="C160" s="187" t="s">
        <v>200</v>
      </c>
      <c r="D160" s="48" t="s">
        <v>177</v>
      </c>
      <c r="E160" s="40" t="s">
        <v>597</v>
      </c>
      <c r="F160" s="185" t="s">
        <v>533</v>
      </c>
      <c r="G160" s="186" t="s">
        <v>529</v>
      </c>
    </row>
    <row r="161" spans="2:7" ht="15" customHeight="1">
      <c r="B161" s="82">
        <v>26</v>
      </c>
      <c r="C161" s="187" t="s">
        <v>201</v>
      </c>
      <c r="D161" s="48" t="s">
        <v>195</v>
      </c>
      <c r="E161" s="40" t="s">
        <v>597</v>
      </c>
      <c r="F161" s="185" t="s">
        <v>533</v>
      </c>
      <c r="G161" s="186" t="s">
        <v>529</v>
      </c>
    </row>
    <row r="162" spans="2:7" ht="15" customHeight="1">
      <c r="B162" s="82">
        <v>25</v>
      </c>
      <c r="C162" s="187" t="s">
        <v>201</v>
      </c>
      <c r="D162" s="48" t="s">
        <v>536</v>
      </c>
      <c r="E162" s="40" t="s">
        <v>597</v>
      </c>
      <c r="F162" s="185" t="s">
        <v>533</v>
      </c>
      <c r="G162" s="186" t="s">
        <v>529</v>
      </c>
    </row>
    <row r="163" spans="2:7" ht="15" customHeight="1">
      <c r="B163" s="82">
        <v>26</v>
      </c>
      <c r="C163" s="187" t="s">
        <v>202</v>
      </c>
      <c r="D163" s="48" t="s">
        <v>172</v>
      </c>
      <c r="E163" s="40" t="s">
        <v>597</v>
      </c>
      <c r="F163" s="185" t="s">
        <v>533</v>
      </c>
      <c r="G163" s="186" t="s">
        <v>529</v>
      </c>
    </row>
    <row r="164" spans="2:7" ht="15" customHeight="1">
      <c r="B164" s="82">
        <v>25</v>
      </c>
      <c r="C164" s="187" t="s">
        <v>202</v>
      </c>
      <c r="D164" s="48" t="s">
        <v>177</v>
      </c>
      <c r="E164" s="40" t="s">
        <v>597</v>
      </c>
      <c r="F164" s="185" t="s">
        <v>533</v>
      </c>
      <c r="G164" s="186" t="s">
        <v>529</v>
      </c>
    </row>
    <row r="165" spans="2:7" ht="15" customHeight="1">
      <c r="B165" s="82">
        <v>26</v>
      </c>
      <c r="C165" s="187" t="s">
        <v>203</v>
      </c>
      <c r="D165" s="48" t="s">
        <v>204</v>
      </c>
      <c r="E165" s="40" t="s">
        <v>597</v>
      </c>
      <c r="F165" s="185" t="s">
        <v>533</v>
      </c>
      <c r="G165" s="186" t="s">
        <v>529</v>
      </c>
    </row>
    <row r="166" spans="2:7" ht="15" customHeight="1">
      <c r="B166" s="82">
        <v>25</v>
      </c>
      <c r="C166" s="187" t="s">
        <v>203</v>
      </c>
      <c r="D166" s="48" t="s">
        <v>213</v>
      </c>
      <c r="E166" s="40" t="s">
        <v>597</v>
      </c>
      <c r="F166" s="185" t="s">
        <v>533</v>
      </c>
      <c r="G166" s="186" t="s">
        <v>529</v>
      </c>
    </row>
    <row r="167" spans="2:7" ht="15" customHeight="1">
      <c r="B167" s="82">
        <v>26</v>
      </c>
      <c r="C167" s="187" t="s">
        <v>205</v>
      </c>
      <c r="D167" s="48" t="s">
        <v>206</v>
      </c>
      <c r="E167" s="40" t="s">
        <v>597</v>
      </c>
      <c r="F167" s="185" t="s">
        <v>533</v>
      </c>
      <c r="G167" s="186" t="s">
        <v>529</v>
      </c>
    </row>
    <row r="168" spans="2:7" ht="15" customHeight="1">
      <c r="B168" s="82">
        <v>26</v>
      </c>
      <c r="C168" s="187" t="s">
        <v>207</v>
      </c>
      <c r="D168" s="48" t="s">
        <v>195</v>
      </c>
      <c r="E168" s="40" t="s">
        <v>597</v>
      </c>
      <c r="F168" s="185" t="s">
        <v>533</v>
      </c>
      <c r="G168" s="186" t="s">
        <v>529</v>
      </c>
    </row>
    <row r="169" spans="2:7" ht="15" customHeight="1">
      <c r="B169" s="82">
        <v>25</v>
      </c>
      <c r="C169" s="187" t="s">
        <v>207</v>
      </c>
      <c r="D169" s="48" t="s">
        <v>536</v>
      </c>
      <c r="E169" s="40" t="s">
        <v>597</v>
      </c>
      <c r="F169" s="185" t="s">
        <v>533</v>
      </c>
      <c r="G169" s="186" t="s">
        <v>529</v>
      </c>
    </row>
    <row r="170" spans="2:7" ht="15" customHeight="1">
      <c r="B170" s="82">
        <v>26</v>
      </c>
      <c r="C170" s="187" t="s">
        <v>208</v>
      </c>
      <c r="D170" s="48" t="s">
        <v>209</v>
      </c>
      <c r="E170" s="40" t="s">
        <v>597</v>
      </c>
      <c r="F170" s="185" t="s">
        <v>533</v>
      </c>
      <c r="G170" s="186" t="s">
        <v>529</v>
      </c>
    </row>
    <row r="171" spans="2:7" ht="15" customHeight="1">
      <c r="B171" s="82">
        <v>25</v>
      </c>
      <c r="C171" s="85" t="s">
        <v>208</v>
      </c>
      <c r="D171" s="48" t="s">
        <v>214</v>
      </c>
      <c r="E171" s="40" t="s">
        <v>597</v>
      </c>
      <c r="F171" s="185" t="s">
        <v>533</v>
      </c>
      <c r="G171" s="186" t="s">
        <v>529</v>
      </c>
    </row>
    <row r="172" spans="2:7" ht="15" customHeight="1">
      <c r="B172" s="82">
        <v>26</v>
      </c>
      <c r="C172" s="187" t="s">
        <v>210</v>
      </c>
      <c r="D172" s="48" t="s">
        <v>211</v>
      </c>
      <c r="E172" s="40" t="s">
        <v>597</v>
      </c>
      <c r="F172" s="185" t="s">
        <v>533</v>
      </c>
      <c r="G172" s="186" t="s">
        <v>529</v>
      </c>
    </row>
    <row r="173" spans="2:7" ht="15" customHeight="1">
      <c r="B173" s="82">
        <v>25</v>
      </c>
      <c r="C173" s="85" t="s">
        <v>210</v>
      </c>
      <c r="D173" s="48" t="s">
        <v>215</v>
      </c>
      <c r="E173" s="40" t="s">
        <v>597</v>
      </c>
      <c r="F173" s="185" t="s">
        <v>533</v>
      </c>
      <c r="G173" s="186" t="s">
        <v>529</v>
      </c>
    </row>
    <row r="174" spans="2:7" ht="15" customHeight="1">
      <c r="B174" s="82">
        <v>26</v>
      </c>
      <c r="C174" s="187" t="s">
        <v>212</v>
      </c>
      <c r="D174" s="48" t="s">
        <v>204</v>
      </c>
      <c r="E174" s="40" t="s">
        <v>597</v>
      </c>
      <c r="F174" s="185" t="s">
        <v>533</v>
      </c>
      <c r="G174" s="186" t="s">
        <v>529</v>
      </c>
    </row>
    <row r="175" spans="2:7" ht="15" customHeight="1" thickBot="1">
      <c r="B175" s="84">
        <v>25</v>
      </c>
      <c r="C175" s="188" t="s">
        <v>212</v>
      </c>
      <c r="D175" s="49" t="s">
        <v>215</v>
      </c>
      <c r="E175" s="42" t="s">
        <v>597</v>
      </c>
      <c r="F175" s="175" t="s">
        <v>533</v>
      </c>
      <c r="G175" s="189" t="s">
        <v>529</v>
      </c>
    </row>
    <row r="176" spans="2:7" ht="15" customHeight="1">
      <c r="B176" s="82">
        <v>27</v>
      </c>
      <c r="C176" s="184" t="s">
        <v>216</v>
      </c>
      <c r="D176" s="46" t="s">
        <v>195</v>
      </c>
      <c r="E176" s="43" t="s">
        <v>173</v>
      </c>
      <c r="F176" s="185" t="s">
        <v>533</v>
      </c>
      <c r="G176" s="186" t="s">
        <v>529</v>
      </c>
    </row>
    <row r="177" spans="2:7" ht="15" customHeight="1">
      <c r="B177" s="82">
        <v>27</v>
      </c>
      <c r="C177" s="187" t="s">
        <v>217</v>
      </c>
      <c r="D177" s="34" t="s">
        <v>218</v>
      </c>
      <c r="E177" s="43" t="s">
        <v>173</v>
      </c>
      <c r="F177" s="185" t="s">
        <v>533</v>
      </c>
      <c r="G177" s="186" t="s">
        <v>529</v>
      </c>
    </row>
    <row r="178" spans="2:7" ht="15" customHeight="1">
      <c r="B178" s="82">
        <v>27</v>
      </c>
      <c r="C178" s="187" t="s">
        <v>219</v>
      </c>
      <c r="D178" s="48" t="s">
        <v>195</v>
      </c>
      <c r="E178" s="43" t="s">
        <v>173</v>
      </c>
      <c r="F178" s="185" t="s">
        <v>533</v>
      </c>
      <c r="G178" s="186" t="s">
        <v>529</v>
      </c>
    </row>
    <row r="179" spans="2:7" ht="15" customHeight="1">
      <c r="B179" s="82">
        <v>27</v>
      </c>
      <c r="C179" s="187" t="s">
        <v>220</v>
      </c>
      <c r="D179" s="48" t="s">
        <v>598</v>
      </c>
      <c r="E179" s="43" t="s">
        <v>173</v>
      </c>
      <c r="F179" s="185" t="s">
        <v>533</v>
      </c>
      <c r="G179" s="186" t="s">
        <v>529</v>
      </c>
    </row>
    <row r="180" spans="2:7" ht="15" customHeight="1" thickBot="1">
      <c r="B180" s="82">
        <v>27</v>
      </c>
      <c r="C180" s="188" t="s">
        <v>221</v>
      </c>
      <c r="D180" s="12" t="s">
        <v>222</v>
      </c>
      <c r="E180" s="193" t="s">
        <v>173</v>
      </c>
      <c r="F180" s="175" t="s">
        <v>533</v>
      </c>
      <c r="G180" s="189" t="s">
        <v>529</v>
      </c>
    </row>
    <row r="181" spans="2:7" ht="15" customHeight="1">
      <c r="B181" s="82">
        <v>28</v>
      </c>
      <c r="C181" s="184" t="s">
        <v>216</v>
      </c>
      <c r="D181" s="46" t="s">
        <v>195</v>
      </c>
      <c r="E181" s="43" t="s">
        <v>179</v>
      </c>
      <c r="F181" s="185" t="s">
        <v>533</v>
      </c>
      <c r="G181" s="186" t="s">
        <v>529</v>
      </c>
    </row>
    <row r="182" spans="2:7" ht="15" customHeight="1">
      <c r="B182" s="82">
        <v>28</v>
      </c>
      <c r="C182" s="184" t="s">
        <v>216</v>
      </c>
      <c r="D182" s="46" t="s">
        <v>195</v>
      </c>
      <c r="E182" s="40" t="s">
        <v>186</v>
      </c>
      <c r="F182" s="185" t="s">
        <v>533</v>
      </c>
      <c r="G182" s="186" t="s">
        <v>529</v>
      </c>
    </row>
    <row r="183" spans="2:7" ht="15" customHeight="1">
      <c r="B183" s="82">
        <v>28</v>
      </c>
      <c r="C183" s="187" t="s">
        <v>219</v>
      </c>
      <c r="D183" s="48" t="s">
        <v>195</v>
      </c>
      <c r="E183" s="43" t="s">
        <v>179</v>
      </c>
      <c r="F183" s="185" t="s">
        <v>533</v>
      </c>
      <c r="G183" s="186" t="s">
        <v>529</v>
      </c>
    </row>
    <row r="184" spans="2:7" ht="15" customHeight="1">
      <c r="B184" s="82">
        <v>28</v>
      </c>
      <c r="C184" s="187" t="s">
        <v>219</v>
      </c>
      <c r="D184" s="48" t="s">
        <v>195</v>
      </c>
      <c r="E184" s="43" t="s">
        <v>186</v>
      </c>
      <c r="F184" s="185" t="s">
        <v>533</v>
      </c>
      <c r="G184" s="186" t="s">
        <v>529</v>
      </c>
    </row>
    <row r="185" spans="2:7" ht="15" customHeight="1">
      <c r="B185" s="82">
        <v>28</v>
      </c>
      <c r="C185" s="187" t="s">
        <v>220</v>
      </c>
      <c r="D185" s="48" t="s">
        <v>598</v>
      </c>
      <c r="E185" s="43" t="s">
        <v>179</v>
      </c>
      <c r="F185" s="185" t="s">
        <v>533</v>
      </c>
      <c r="G185" s="186" t="s">
        <v>529</v>
      </c>
    </row>
    <row r="186" spans="2:7" ht="15" customHeight="1">
      <c r="B186" s="82">
        <v>28</v>
      </c>
      <c r="C186" s="187" t="s">
        <v>220</v>
      </c>
      <c r="D186" s="48" t="s">
        <v>598</v>
      </c>
      <c r="E186" s="43" t="s">
        <v>223</v>
      </c>
      <c r="F186" s="185" t="s">
        <v>533</v>
      </c>
      <c r="G186" s="186" t="s">
        <v>529</v>
      </c>
    </row>
    <row r="187" spans="2:7" ht="15" customHeight="1" thickBot="1">
      <c r="B187" s="82">
        <v>28</v>
      </c>
      <c r="C187" s="188" t="s">
        <v>221</v>
      </c>
      <c r="D187" s="12" t="s">
        <v>222</v>
      </c>
      <c r="E187" s="193" t="s">
        <v>179</v>
      </c>
      <c r="F187" s="194" t="s">
        <v>533</v>
      </c>
      <c r="G187" s="195" t="s">
        <v>529</v>
      </c>
    </row>
    <row r="188" spans="2:7" ht="15" customHeight="1">
      <c r="B188" s="82">
        <v>29</v>
      </c>
      <c r="C188" s="184" t="s">
        <v>216</v>
      </c>
      <c r="D188" s="46" t="s">
        <v>195</v>
      </c>
      <c r="E188" s="43" t="s">
        <v>597</v>
      </c>
      <c r="F188" s="185" t="s">
        <v>533</v>
      </c>
      <c r="G188" s="186" t="s">
        <v>529</v>
      </c>
    </row>
    <row r="189" spans="2:7" ht="15" customHeight="1">
      <c r="B189" s="82">
        <v>29</v>
      </c>
      <c r="C189" s="187" t="s">
        <v>217</v>
      </c>
      <c r="D189" s="34" t="s">
        <v>218</v>
      </c>
      <c r="E189" s="40" t="s">
        <v>597</v>
      </c>
      <c r="F189" s="185" t="s">
        <v>533</v>
      </c>
      <c r="G189" s="186" t="s">
        <v>529</v>
      </c>
    </row>
    <row r="190" spans="2:7" ht="15" customHeight="1">
      <c r="B190" s="82">
        <v>29</v>
      </c>
      <c r="C190" s="187" t="s">
        <v>219</v>
      </c>
      <c r="D190" s="48" t="s">
        <v>195</v>
      </c>
      <c r="E190" s="40" t="s">
        <v>597</v>
      </c>
      <c r="F190" s="185" t="s">
        <v>533</v>
      </c>
      <c r="G190" s="186" t="s">
        <v>529</v>
      </c>
    </row>
    <row r="191" spans="2:7" ht="15" customHeight="1">
      <c r="B191" s="82">
        <v>29</v>
      </c>
      <c r="C191" s="187" t="s">
        <v>220</v>
      </c>
      <c r="D191" s="48" t="s">
        <v>598</v>
      </c>
      <c r="E191" s="40" t="s">
        <v>597</v>
      </c>
      <c r="F191" s="185" t="s">
        <v>533</v>
      </c>
      <c r="G191" s="186" t="s">
        <v>529</v>
      </c>
    </row>
    <row r="192" spans="2:7" ht="15" customHeight="1" thickBot="1">
      <c r="B192" s="84">
        <v>29</v>
      </c>
      <c r="C192" s="188" t="s">
        <v>221</v>
      </c>
      <c r="D192" s="12" t="s">
        <v>222</v>
      </c>
      <c r="E192" s="42" t="s">
        <v>597</v>
      </c>
      <c r="F192" s="175" t="s">
        <v>533</v>
      </c>
      <c r="G192" s="189" t="s">
        <v>529</v>
      </c>
    </row>
    <row r="193" spans="2:7" ht="15" customHeight="1">
      <c r="B193" s="82">
        <v>30</v>
      </c>
      <c r="C193" s="184" t="s">
        <v>224</v>
      </c>
      <c r="D193" s="46" t="s">
        <v>599</v>
      </c>
      <c r="E193" s="43" t="s">
        <v>173</v>
      </c>
      <c r="F193" s="185" t="s">
        <v>533</v>
      </c>
      <c r="G193" s="186" t="s">
        <v>529</v>
      </c>
    </row>
    <row r="194" spans="2:7" ht="15" customHeight="1">
      <c r="B194" s="82">
        <v>31</v>
      </c>
      <c r="C194" s="187" t="s">
        <v>224</v>
      </c>
      <c r="D194" s="48" t="s">
        <v>225</v>
      </c>
      <c r="E194" s="40" t="s">
        <v>173</v>
      </c>
      <c r="F194" s="185" t="s">
        <v>533</v>
      </c>
      <c r="G194" s="186" t="s">
        <v>529</v>
      </c>
    </row>
    <row r="195" spans="2:7" ht="15" customHeight="1">
      <c r="B195" s="82">
        <v>30</v>
      </c>
      <c r="C195" s="187" t="s">
        <v>226</v>
      </c>
      <c r="D195" s="48" t="s">
        <v>227</v>
      </c>
      <c r="E195" s="40" t="s">
        <v>173</v>
      </c>
      <c r="F195" s="170" t="s">
        <v>533</v>
      </c>
      <c r="G195" s="192" t="s">
        <v>529</v>
      </c>
    </row>
    <row r="196" spans="2:7" ht="15" customHeight="1">
      <c r="B196" s="82">
        <v>31</v>
      </c>
      <c r="C196" s="187" t="s">
        <v>228</v>
      </c>
      <c r="D196" s="48" t="s">
        <v>229</v>
      </c>
      <c r="E196" s="40" t="s">
        <v>173</v>
      </c>
      <c r="F196" s="170" t="s">
        <v>533</v>
      </c>
      <c r="G196" s="192" t="s">
        <v>529</v>
      </c>
    </row>
    <row r="197" spans="2:7" ht="15" customHeight="1">
      <c r="B197" s="82">
        <v>30</v>
      </c>
      <c r="C197" s="187" t="s">
        <v>230</v>
      </c>
      <c r="D197" s="48" t="s">
        <v>599</v>
      </c>
      <c r="E197" s="40" t="s">
        <v>173</v>
      </c>
      <c r="F197" s="170" t="s">
        <v>533</v>
      </c>
      <c r="G197" s="192" t="s">
        <v>529</v>
      </c>
    </row>
    <row r="198" spans="2:7" ht="15" customHeight="1">
      <c r="B198" s="82">
        <v>31</v>
      </c>
      <c r="C198" s="187" t="s">
        <v>230</v>
      </c>
      <c r="D198" s="48" t="s">
        <v>225</v>
      </c>
      <c r="E198" s="40" t="s">
        <v>173</v>
      </c>
      <c r="F198" s="185" t="s">
        <v>533</v>
      </c>
      <c r="G198" s="186" t="s">
        <v>529</v>
      </c>
    </row>
    <row r="199" spans="2:7" ht="15" customHeight="1">
      <c r="B199" s="82">
        <v>30</v>
      </c>
      <c r="C199" s="187" t="s">
        <v>231</v>
      </c>
      <c r="D199" s="48" t="s">
        <v>227</v>
      </c>
      <c r="E199" s="40" t="s">
        <v>173</v>
      </c>
      <c r="F199" s="185" t="s">
        <v>533</v>
      </c>
      <c r="G199" s="186" t="s">
        <v>529</v>
      </c>
    </row>
    <row r="200" spans="2:7" ht="15" customHeight="1" thickBot="1">
      <c r="B200" s="82">
        <v>31</v>
      </c>
      <c r="C200" s="188" t="s">
        <v>232</v>
      </c>
      <c r="D200" s="49" t="s">
        <v>229</v>
      </c>
      <c r="E200" s="42" t="s">
        <v>173</v>
      </c>
      <c r="F200" s="175" t="s">
        <v>533</v>
      </c>
      <c r="G200" s="189" t="s">
        <v>529</v>
      </c>
    </row>
    <row r="201" spans="2:7" ht="15" customHeight="1">
      <c r="B201" s="82">
        <v>31</v>
      </c>
      <c r="C201" s="184" t="s">
        <v>233</v>
      </c>
      <c r="D201" s="46" t="s">
        <v>599</v>
      </c>
      <c r="E201" s="43" t="s">
        <v>179</v>
      </c>
      <c r="F201" s="185" t="s">
        <v>533</v>
      </c>
      <c r="G201" s="186" t="s">
        <v>529</v>
      </c>
    </row>
    <row r="202" spans="2:7" ht="15" customHeight="1">
      <c r="B202" s="82">
        <v>31</v>
      </c>
      <c r="C202" s="187" t="s">
        <v>233</v>
      </c>
      <c r="D202" s="48" t="s">
        <v>225</v>
      </c>
      <c r="E202" s="40" t="s">
        <v>179</v>
      </c>
      <c r="F202" s="185" t="s">
        <v>533</v>
      </c>
      <c r="G202" s="186" t="s">
        <v>529</v>
      </c>
    </row>
    <row r="203" spans="2:7" ht="15" customHeight="1">
      <c r="B203" s="82">
        <v>31</v>
      </c>
      <c r="C203" s="187" t="s">
        <v>234</v>
      </c>
      <c r="D203" s="48" t="s">
        <v>599</v>
      </c>
      <c r="E203" s="40" t="s">
        <v>179</v>
      </c>
      <c r="F203" s="185" t="s">
        <v>533</v>
      </c>
      <c r="G203" s="186" t="s">
        <v>529</v>
      </c>
    </row>
    <row r="204" spans="2:7" ht="15" customHeight="1">
      <c r="B204" s="82">
        <v>31</v>
      </c>
      <c r="C204" s="187" t="s">
        <v>234</v>
      </c>
      <c r="D204" s="48" t="s">
        <v>225</v>
      </c>
      <c r="E204" s="40" t="s">
        <v>179</v>
      </c>
      <c r="F204" s="185" t="s">
        <v>533</v>
      </c>
      <c r="G204" s="186" t="s">
        <v>529</v>
      </c>
    </row>
    <row r="205" spans="2:7" ht="15" customHeight="1">
      <c r="B205" s="82">
        <v>31</v>
      </c>
      <c r="C205" s="187" t="s">
        <v>233</v>
      </c>
      <c r="D205" s="48" t="s">
        <v>599</v>
      </c>
      <c r="E205" s="40" t="s">
        <v>184</v>
      </c>
      <c r="F205" s="185" t="s">
        <v>533</v>
      </c>
      <c r="G205" s="186" t="s">
        <v>529</v>
      </c>
    </row>
    <row r="206" spans="2:7" ht="15" customHeight="1">
      <c r="B206" s="82">
        <v>31</v>
      </c>
      <c r="C206" s="187" t="s">
        <v>233</v>
      </c>
      <c r="D206" s="48" t="s">
        <v>225</v>
      </c>
      <c r="E206" s="40" t="s">
        <v>184</v>
      </c>
      <c r="F206" s="185" t="s">
        <v>533</v>
      </c>
      <c r="G206" s="186" t="s">
        <v>529</v>
      </c>
    </row>
    <row r="207" spans="2:7" ht="15" customHeight="1">
      <c r="B207" s="82">
        <v>31</v>
      </c>
      <c r="C207" s="187" t="s">
        <v>234</v>
      </c>
      <c r="D207" s="48" t="s">
        <v>599</v>
      </c>
      <c r="E207" s="40" t="s">
        <v>184</v>
      </c>
      <c r="F207" s="185" t="s">
        <v>533</v>
      </c>
      <c r="G207" s="186" t="s">
        <v>529</v>
      </c>
    </row>
    <row r="208" spans="2:7" ht="15" customHeight="1">
      <c r="B208" s="82">
        <v>31</v>
      </c>
      <c r="C208" s="187" t="s">
        <v>234</v>
      </c>
      <c r="D208" s="48" t="s">
        <v>225</v>
      </c>
      <c r="E208" s="40" t="s">
        <v>184</v>
      </c>
      <c r="F208" s="185" t="s">
        <v>533</v>
      </c>
      <c r="G208" s="186" t="s">
        <v>529</v>
      </c>
    </row>
    <row r="209" spans="2:7" ht="15" customHeight="1">
      <c r="B209" s="82">
        <v>31</v>
      </c>
      <c r="C209" s="187" t="s">
        <v>233</v>
      </c>
      <c r="D209" s="48" t="s">
        <v>599</v>
      </c>
      <c r="E209" s="40" t="s">
        <v>597</v>
      </c>
      <c r="F209" s="185" t="s">
        <v>533</v>
      </c>
      <c r="G209" s="186" t="s">
        <v>529</v>
      </c>
    </row>
    <row r="210" spans="2:7" ht="15" customHeight="1">
      <c r="B210" s="82">
        <v>31</v>
      </c>
      <c r="C210" s="187" t="s">
        <v>233</v>
      </c>
      <c r="D210" s="48" t="s">
        <v>225</v>
      </c>
      <c r="E210" s="40" t="s">
        <v>597</v>
      </c>
      <c r="F210" s="185" t="s">
        <v>533</v>
      </c>
      <c r="G210" s="186" t="s">
        <v>529</v>
      </c>
    </row>
    <row r="211" spans="2:7" ht="15" customHeight="1">
      <c r="B211" s="82">
        <v>31</v>
      </c>
      <c r="C211" s="187" t="s">
        <v>234</v>
      </c>
      <c r="D211" s="48" t="s">
        <v>599</v>
      </c>
      <c r="E211" s="40" t="s">
        <v>597</v>
      </c>
      <c r="F211" s="185" t="s">
        <v>533</v>
      </c>
      <c r="G211" s="186" t="s">
        <v>529</v>
      </c>
    </row>
    <row r="212" spans="2:7" ht="15" customHeight="1">
      <c r="B212" s="82">
        <v>31</v>
      </c>
      <c r="C212" s="187" t="s">
        <v>234</v>
      </c>
      <c r="D212" s="48" t="s">
        <v>225</v>
      </c>
      <c r="E212" s="40" t="s">
        <v>597</v>
      </c>
      <c r="F212" s="185" t="s">
        <v>533</v>
      </c>
      <c r="G212" s="186" t="s">
        <v>529</v>
      </c>
    </row>
    <row r="213" spans="2:7" ht="15" customHeight="1">
      <c r="B213" s="82">
        <v>31</v>
      </c>
      <c r="C213" s="187" t="s">
        <v>226</v>
      </c>
      <c r="D213" s="48" t="s">
        <v>227</v>
      </c>
      <c r="E213" s="40" t="s">
        <v>179</v>
      </c>
      <c r="F213" s="185" t="s">
        <v>533</v>
      </c>
      <c r="G213" s="186" t="s">
        <v>529</v>
      </c>
    </row>
    <row r="214" spans="2:7" ht="15" customHeight="1">
      <c r="B214" s="82">
        <v>31</v>
      </c>
      <c r="C214" s="187" t="s">
        <v>228</v>
      </c>
      <c r="D214" s="48" t="s">
        <v>229</v>
      </c>
      <c r="E214" s="40" t="s">
        <v>179</v>
      </c>
      <c r="F214" s="185" t="s">
        <v>533</v>
      </c>
      <c r="G214" s="186" t="s">
        <v>529</v>
      </c>
    </row>
    <row r="215" spans="2:7" ht="15" customHeight="1">
      <c r="B215" s="82">
        <v>31</v>
      </c>
      <c r="C215" s="187" t="s">
        <v>231</v>
      </c>
      <c r="D215" s="48" t="s">
        <v>227</v>
      </c>
      <c r="E215" s="40" t="s">
        <v>179</v>
      </c>
      <c r="F215" s="185" t="s">
        <v>533</v>
      </c>
      <c r="G215" s="186" t="s">
        <v>529</v>
      </c>
    </row>
    <row r="216" spans="2:7" ht="15" customHeight="1">
      <c r="B216" s="82">
        <v>31</v>
      </c>
      <c r="C216" s="187" t="s">
        <v>232</v>
      </c>
      <c r="D216" s="48" t="s">
        <v>229</v>
      </c>
      <c r="E216" s="40" t="s">
        <v>179</v>
      </c>
      <c r="F216" s="185" t="s">
        <v>533</v>
      </c>
      <c r="G216" s="186" t="s">
        <v>529</v>
      </c>
    </row>
    <row r="217" spans="2:7" ht="15" customHeight="1">
      <c r="B217" s="82">
        <v>31</v>
      </c>
      <c r="C217" s="187" t="s">
        <v>226</v>
      </c>
      <c r="D217" s="48" t="s">
        <v>227</v>
      </c>
      <c r="E217" s="40" t="s">
        <v>184</v>
      </c>
      <c r="F217" s="185" t="s">
        <v>533</v>
      </c>
      <c r="G217" s="186" t="s">
        <v>529</v>
      </c>
    </row>
    <row r="218" spans="2:7" ht="15" customHeight="1">
      <c r="B218" s="82">
        <v>31</v>
      </c>
      <c r="C218" s="187" t="s">
        <v>228</v>
      </c>
      <c r="D218" s="48" t="s">
        <v>229</v>
      </c>
      <c r="E218" s="40" t="s">
        <v>184</v>
      </c>
      <c r="F218" s="185" t="s">
        <v>533</v>
      </c>
      <c r="G218" s="186" t="s">
        <v>529</v>
      </c>
    </row>
    <row r="219" spans="2:7" ht="15" customHeight="1">
      <c r="B219" s="82">
        <v>31</v>
      </c>
      <c r="C219" s="187" t="s">
        <v>231</v>
      </c>
      <c r="D219" s="48" t="s">
        <v>227</v>
      </c>
      <c r="E219" s="40" t="s">
        <v>184</v>
      </c>
      <c r="F219" s="185" t="s">
        <v>533</v>
      </c>
      <c r="G219" s="186" t="s">
        <v>529</v>
      </c>
    </row>
    <row r="220" spans="2:7" ht="15" customHeight="1">
      <c r="B220" s="82">
        <v>31</v>
      </c>
      <c r="C220" s="187" t="s">
        <v>232</v>
      </c>
      <c r="D220" s="48" t="s">
        <v>229</v>
      </c>
      <c r="E220" s="40" t="s">
        <v>184</v>
      </c>
      <c r="F220" s="185" t="s">
        <v>533</v>
      </c>
      <c r="G220" s="186" t="s">
        <v>529</v>
      </c>
    </row>
    <row r="221" spans="2:7" ht="15" customHeight="1">
      <c r="B221" s="82">
        <v>31</v>
      </c>
      <c r="C221" s="187" t="s">
        <v>226</v>
      </c>
      <c r="D221" s="48" t="s">
        <v>227</v>
      </c>
      <c r="E221" s="40" t="s">
        <v>597</v>
      </c>
      <c r="F221" s="185" t="s">
        <v>533</v>
      </c>
      <c r="G221" s="186" t="s">
        <v>529</v>
      </c>
    </row>
    <row r="222" spans="2:7" ht="15" customHeight="1">
      <c r="B222" s="82">
        <v>31</v>
      </c>
      <c r="C222" s="187" t="s">
        <v>228</v>
      </c>
      <c r="D222" s="48" t="s">
        <v>229</v>
      </c>
      <c r="E222" s="40" t="s">
        <v>597</v>
      </c>
      <c r="F222" s="185" t="s">
        <v>533</v>
      </c>
      <c r="G222" s="186" t="s">
        <v>529</v>
      </c>
    </row>
    <row r="223" spans="2:7" ht="15" customHeight="1">
      <c r="B223" s="82">
        <v>31</v>
      </c>
      <c r="C223" s="187" t="s">
        <v>231</v>
      </c>
      <c r="D223" s="48" t="s">
        <v>227</v>
      </c>
      <c r="E223" s="40" t="s">
        <v>597</v>
      </c>
      <c r="F223" s="185" t="s">
        <v>533</v>
      </c>
      <c r="G223" s="186" t="s">
        <v>529</v>
      </c>
    </row>
    <row r="224" spans="2:7" ht="15" customHeight="1">
      <c r="B224" s="82">
        <v>31</v>
      </c>
      <c r="C224" s="187" t="s">
        <v>232</v>
      </c>
      <c r="D224" s="48" t="s">
        <v>229</v>
      </c>
      <c r="E224" s="40" t="s">
        <v>597</v>
      </c>
      <c r="F224" s="185" t="s">
        <v>533</v>
      </c>
      <c r="G224" s="186" t="s">
        <v>529</v>
      </c>
    </row>
    <row r="225" spans="2:7" ht="15" customHeight="1">
      <c r="B225" s="82">
        <v>31</v>
      </c>
      <c r="C225" s="187" t="s">
        <v>235</v>
      </c>
      <c r="D225" s="48" t="s">
        <v>236</v>
      </c>
      <c r="E225" s="40" t="s">
        <v>173</v>
      </c>
      <c r="F225" s="185" t="s">
        <v>533</v>
      </c>
      <c r="G225" s="186" t="s">
        <v>529</v>
      </c>
    </row>
    <row r="226" spans="2:7" ht="15" customHeight="1">
      <c r="B226" s="82">
        <v>31</v>
      </c>
      <c r="C226" s="187" t="s">
        <v>235</v>
      </c>
      <c r="D226" s="48" t="s">
        <v>237</v>
      </c>
      <c r="E226" s="40" t="s">
        <v>173</v>
      </c>
      <c r="F226" s="185" t="s">
        <v>533</v>
      </c>
      <c r="G226" s="186" t="s">
        <v>529</v>
      </c>
    </row>
    <row r="227" spans="2:7" ht="15" customHeight="1">
      <c r="B227" s="82">
        <v>31</v>
      </c>
      <c r="C227" s="187" t="s">
        <v>235</v>
      </c>
      <c r="D227" s="48" t="s">
        <v>236</v>
      </c>
      <c r="E227" s="40" t="s">
        <v>179</v>
      </c>
      <c r="F227" s="185" t="s">
        <v>533</v>
      </c>
      <c r="G227" s="186" t="s">
        <v>529</v>
      </c>
    </row>
    <row r="228" spans="2:7" ht="15" customHeight="1">
      <c r="B228" s="82">
        <v>31</v>
      </c>
      <c r="C228" s="187" t="s">
        <v>235</v>
      </c>
      <c r="D228" s="48" t="s">
        <v>237</v>
      </c>
      <c r="E228" s="40" t="s">
        <v>179</v>
      </c>
      <c r="F228" s="185" t="s">
        <v>533</v>
      </c>
      <c r="G228" s="186" t="s">
        <v>529</v>
      </c>
    </row>
    <row r="229" spans="2:7" ht="15" customHeight="1">
      <c r="B229" s="82">
        <v>31</v>
      </c>
      <c r="C229" s="187" t="s">
        <v>235</v>
      </c>
      <c r="D229" s="48" t="s">
        <v>236</v>
      </c>
      <c r="E229" s="40" t="s">
        <v>185</v>
      </c>
      <c r="F229" s="185" t="s">
        <v>533</v>
      </c>
      <c r="G229" s="186" t="s">
        <v>529</v>
      </c>
    </row>
    <row r="230" spans="2:7" ht="15" customHeight="1">
      <c r="B230" s="82">
        <v>31</v>
      </c>
      <c r="C230" s="187" t="s">
        <v>235</v>
      </c>
      <c r="D230" s="48" t="s">
        <v>237</v>
      </c>
      <c r="E230" s="40" t="s">
        <v>185</v>
      </c>
      <c r="F230" s="185" t="s">
        <v>533</v>
      </c>
      <c r="G230" s="186" t="s">
        <v>529</v>
      </c>
    </row>
    <row r="231" spans="2:7" ht="15" customHeight="1">
      <c r="B231" s="82">
        <v>31</v>
      </c>
      <c r="C231" s="187" t="s">
        <v>235</v>
      </c>
      <c r="D231" s="48" t="s">
        <v>236</v>
      </c>
      <c r="E231" s="40" t="s">
        <v>597</v>
      </c>
      <c r="F231" s="185" t="s">
        <v>533</v>
      </c>
      <c r="G231" s="186" t="s">
        <v>529</v>
      </c>
    </row>
    <row r="232" spans="2:7" ht="15" customHeight="1">
      <c r="B232" s="82">
        <v>31</v>
      </c>
      <c r="C232" s="187" t="s">
        <v>235</v>
      </c>
      <c r="D232" s="48" t="s">
        <v>237</v>
      </c>
      <c r="E232" s="40" t="s">
        <v>597</v>
      </c>
      <c r="F232" s="185" t="s">
        <v>533</v>
      </c>
      <c r="G232" s="186" t="s">
        <v>529</v>
      </c>
    </row>
    <row r="233" spans="2:7" ht="15" customHeight="1">
      <c r="B233" s="82">
        <v>31</v>
      </c>
      <c r="C233" s="187" t="s">
        <v>238</v>
      </c>
      <c r="D233" s="48" t="s">
        <v>229</v>
      </c>
      <c r="E233" s="40" t="s">
        <v>173</v>
      </c>
      <c r="F233" s="185" t="s">
        <v>533</v>
      </c>
      <c r="G233" s="186" t="s">
        <v>529</v>
      </c>
    </row>
    <row r="234" spans="2:7" ht="15" customHeight="1">
      <c r="B234" s="82">
        <v>31</v>
      </c>
      <c r="C234" s="187" t="s">
        <v>238</v>
      </c>
      <c r="D234" s="48" t="s">
        <v>206</v>
      </c>
      <c r="E234" s="40" t="s">
        <v>173</v>
      </c>
      <c r="F234" s="185" t="s">
        <v>533</v>
      </c>
      <c r="G234" s="186" t="s">
        <v>529</v>
      </c>
    </row>
    <row r="235" spans="2:7" ht="15" customHeight="1">
      <c r="B235" s="82">
        <v>31</v>
      </c>
      <c r="C235" s="187" t="s">
        <v>238</v>
      </c>
      <c r="D235" s="48" t="s">
        <v>229</v>
      </c>
      <c r="E235" s="40" t="s">
        <v>179</v>
      </c>
      <c r="F235" s="185" t="s">
        <v>533</v>
      </c>
      <c r="G235" s="186" t="s">
        <v>529</v>
      </c>
    </row>
    <row r="236" spans="2:7" ht="15" customHeight="1">
      <c r="B236" s="82">
        <v>31</v>
      </c>
      <c r="C236" s="187" t="s">
        <v>238</v>
      </c>
      <c r="D236" s="48" t="s">
        <v>206</v>
      </c>
      <c r="E236" s="40" t="s">
        <v>179</v>
      </c>
      <c r="F236" s="185" t="s">
        <v>533</v>
      </c>
      <c r="G236" s="186" t="s">
        <v>529</v>
      </c>
    </row>
    <row r="237" spans="2:7" ht="15" customHeight="1">
      <c r="B237" s="82">
        <v>31</v>
      </c>
      <c r="C237" s="187" t="s">
        <v>238</v>
      </c>
      <c r="D237" s="48" t="s">
        <v>229</v>
      </c>
      <c r="E237" s="40" t="s">
        <v>197</v>
      </c>
      <c r="F237" s="185" t="s">
        <v>533</v>
      </c>
      <c r="G237" s="186" t="s">
        <v>529</v>
      </c>
    </row>
    <row r="238" spans="2:7" ht="15" customHeight="1">
      <c r="B238" s="82">
        <v>31</v>
      </c>
      <c r="C238" s="187" t="s">
        <v>238</v>
      </c>
      <c r="D238" s="48" t="s">
        <v>206</v>
      </c>
      <c r="E238" s="40" t="s">
        <v>197</v>
      </c>
      <c r="F238" s="185" t="s">
        <v>533</v>
      </c>
      <c r="G238" s="186" t="s">
        <v>529</v>
      </c>
    </row>
    <row r="239" spans="2:7" ht="15" customHeight="1">
      <c r="B239" s="82">
        <v>31</v>
      </c>
      <c r="C239" s="187" t="s">
        <v>238</v>
      </c>
      <c r="D239" s="48" t="s">
        <v>229</v>
      </c>
      <c r="E239" s="40" t="s">
        <v>597</v>
      </c>
      <c r="F239" s="185" t="s">
        <v>533</v>
      </c>
      <c r="G239" s="186" t="s">
        <v>529</v>
      </c>
    </row>
    <row r="240" spans="2:7" ht="15" customHeight="1">
      <c r="B240" s="82">
        <v>31</v>
      </c>
      <c r="C240" s="187" t="s">
        <v>238</v>
      </c>
      <c r="D240" s="48" t="s">
        <v>206</v>
      </c>
      <c r="E240" s="40" t="s">
        <v>597</v>
      </c>
      <c r="F240" s="185" t="s">
        <v>533</v>
      </c>
      <c r="G240" s="186" t="s">
        <v>529</v>
      </c>
    </row>
    <row r="241" spans="2:7" ht="15" customHeight="1">
      <c r="B241" s="82">
        <v>31</v>
      </c>
      <c r="C241" s="187" t="s">
        <v>239</v>
      </c>
      <c r="D241" s="48" t="s">
        <v>206</v>
      </c>
      <c r="E241" s="40" t="s">
        <v>173</v>
      </c>
      <c r="F241" s="185" t="s">
        <v>533</v>
      </c>
      <c r="G241" s="186" t="s">
        <v>529</v>
      </c>
    </row>
    <row r="242" spans="2:7" ht="15" customHeight="1">
      <c r="B242" s="82">
        <v>31</v>
      </c>
      <c r="C242" s="187" t="s">
        <v>239</v>
      </c>
      <c r="D242" s="48" t="s">
        <v>206</v>
      </c>
      <c r="E242" s="40" t="s">
        <v>179</v>
      </c>
      <c r="F242" s="185" t="s">
        <v>533</v>
      </c>
      <c r="G242" s="186" t="s">
        <v>529</v>
      </c>
    </row>
    <row r="243" spans="2:7" ht="15" customHeight="1">
      <c r="B243" s="82">
        <v>31</v>
      </c>
      <c r="C243" s="187" t="s">
        <v>239</v>
      </c>
      <c r="D243" s="48" t="s">
        <v>206</v>
      </c>
      <c r="E243" s="40" t="s">
        <v>186</v>
      </c>
      <c r="F243" s="185" t="s">
        <v>533</v>
      </c>
      <c r="G243" s="186" t="s">
        <v>529</v>
      </c>
    </row>
    <row r="244" spans="2:7" ht="15" customHeight="1">
      <c r="B244" s="82">
        <v>31</v>
      </c>
      <c r="C244" s="187" t="s">
        <v>239</v>
      </c>
      <c r="D244" s="48" t="s">
        <v>206</v>
      </c>
      <c r="E244" s="40" t="s">
        <v>597</v>
      </c>
      <c r="F244" s="185" t="s">
        <v>533</v>
      </c>
      <c r="G244" s="186" t="s">
        <v>529</v>
      </c>
    </row>
    <row r="245" spans="2:7" ht="15" customHeight="1">
      <c r="B245" s="82">
        <v>31</v>
      </c>
      <c r="C245" s="187" t="s">
        <v>240</v>
      </c>
      <c r="D245" s="48" t="s">
        <v>215</v>
      </c>
      <c r="E245" s="40" t="s">
        <v>173</v>
      </c>
      <c r="F245" s="185" t="s">
        <v>533</v>
      </c>
      <c r="G245" s="186" t="s">
        <v>529</v>
      </c>
    </row>
    <row r="246" spans="2:7" ht="15" customHeight="1">
      <c r="B246" s="82">
        <v>31</v>
      </c>
      <c r="C246" s="187" t="s">
        <v>240</v>
      </c>
      <c r="D246" s="48" t="s">
        <v>241</v>
      </c>
      <c r="E246" s="40" t="s">
        <v>173</v>
      </c>
      <c r="F246" s="185" t="s">
        <v>533</v>
      </c>
      <c r="G246" s="186" t="s">
        <v>529</v>
      </c>
    </row>
    <row r="247" spans="2:7" ht="15" customHeight="1">
      <c r="B247" s="82">
        <v>31</v>
      </c>
      <c r="C247" s="187" t="s">
        <v>240</v>
      </c>
      <c r="D247" s="48" t="s">
        <v>215</v>
      </c>
      <c r="E247" s="40" t="s">
        <v>179</v>
      </c>
      <c r="F247" s="185" t="s">
        <v>533</v>
      </c>
      <c r="G247" s="186" t="s">
        <v>529</v>
      </c>
    </row>
    <row r="248" spans="2:7" ht="15" customHeight="1">
      <c r="B248" s="82">
        <v>31</v>
      </c>
      <c r="C248" s="187" t="s">
        <v>240</v>
      </c>
      <c r="D248" s="48" t="s">
        <v>241</v>
      </c>
      <c r="E248" s="40" t="s">
        <v>179</v>
      </c>
      <c r="F248" s="185" t="s">
        <v>533</v>
      </c>
      <c r="G248" s="186" t="s">
        <v>529</v>
      </c>
    </row>
    <row r="249" spans="2:7" ht="15" customHeight="1">
      <c r="B249" s="82">
        <v>31</v>
      </c>
      <c r="C249" s="187" t="s">
        <v>240</v>
      </c>
      <c r="D249" s="48" t="s">
        <v>215</v>
      </c>
      <c r="E249" s="40" t="s">
        <v>197</v>
      </c>
      <c r="F249" s="185" t="s">
        <v>533</v>
      </c>
      <c r="G249" s="186" t="s">
        <v>529</v>
      </c>
    </row>
    <row r="250" spans="2:7" ht="15" customHeight="1">
      <c r="B250" s="82">
        <v>31</v>
      </c>
      <c r="C250" s="187" t="s">
        <v>240</v>
      </c>
      <c r="D250" s="48" t="s">
        <v>241</v>
      </c>
      <c r="E250" s="40" t="s">
        <v>197</v>
      </c>
      <c r="F250" s="185" t="s">
        <v>533</v>
      </c>
      <c r="G250" s="186" t="s">
        <v>529</v>
      </c>
    </row>
    <row r="251" spans="2:7" ht="15" customHeight="1">
      <c r="B251" s="82">
        <v>31</v>
      </c>
      <c r="C251" s="187" t="s">
        <v>240</v>
      </c>
      <c r="D251" s="48" t="s">
        <v>215</v>
      </c>
      <c r="E251" s="40" t="s">
        <v>597</v>
      </c>
      <c r="F251" s="185" t="s">
        <v>533</v>
      </c>
      <c r="G251" s="186" t="s">
        <v>529</v>
      </c>
    </row>
    <row r="252" spans="2:7" ht="15" customHeight="1" thickBot="1">
      <c r="B252" s="84">
        <v>31</v>
      </c>
      <c r="C252" s="188" t="s">
        <v>240</v>
      </c>
      <c r="D252" s="49" t="s">
        <v>241</v>
      </c>
      <c r="E252" s="42" t="s">
        <v>597</v>
      </c>
      <c r="F252" s="175" t="s">
        <v>533</v>
      </c>
      <c r="G252" s="189" t="s">
        <v>529</v>
      </c>
    </row>
    <row r="253" spans="2:7" ht="15" customHeight="1">
      <c r="B253" s="82">
        <v>32</v>
      </c>
      <c r="C253" s="184" t="s">
        <v>242</v>
      </c>
      <c r="D253" s="4" t="s">
        <v>172</v>
      </c>
      <c r="E253" s="51" t="s">
        <v>173</v>
      </c>
      <c r="F253" s="185" t="s">
        <v>533</v>
      </c>
      <c r="G253" s="186" t="s">
        <v>529</v>
      </c>
    </row>
    <row r="254" spans="2:7" ht="15" customHeight="1" thickBot="1">
      <c r="B254" s="82">
        <v>32</v>
      </c>
      <c r="C254" s="188" t="s">
        <v>243</v>
      </c>
      <c r="D254" s="12" t="s">
        <v>172</v>
      </c>
      <c r="E254" s="42" t="s">
        <v>173</v>
      </c>
      <c r="F254" s="175" t="s">
        <v>533</v>
      </c>
      <c r="G254" s="189" t="s">
        <v>529</v>
      </c>
    </row>
    <row r="255" spans="2:7" ht="15" customHeight="1">
      <c r="B255" s="82">
        <v>33</v>
      </c>
      <c r="C255" s="184" t="s">
        <v>242</v>
      </c>
      <c r="D255" s="52" t="s">
        <v>172</v>
      </c>
      <c r="E255" s="53" t="s">
        <v>179</v>
      </c>
      <c r="F255" s="185" t="s">
        <v>533</v>
      </c>
      <c r="G255" s="186" t="s">
        <v>529</v>
      </c>
    </row>
    <row r="256" spans="2:7" ht="15" customHeight="1">
      <c r="B256" s="82">
        <v>33</v>
      </c>
      <c r="C256" s="187" t="s">
        <v>243</v>
      </c>
      <c r="D256" s="44" t="s">
        <v>172</v>
      </c>
      <c r="E256" s="54" t="s">
        <v>179</v>
      </c>
      <c r="F256" s="185" t="s">
        <v>533</v>
      </c>
      <c r="G256" s="186" t="s">
        <v>529</v>
      </c>
    </row>
    <row r="257" spans="2:7" ht="15" customHeight="1">
      <c r="B257" s="82">
        <v>33</v>
      </c>
      <c r="C257" s="187" t="s">
        <v>244</v>
      </c>
      <c r="D257" s="215" t="s">
        <v>600</v>
      </c>
      <c r="E257" s="40" t="s">
        <v>173</v>
      </c>
      <c r="F257" s="185" t="s">
        <v>533</v>
      </c>
      <c r="G257" s="186" t="s">
        <v>529</v>
      </c>
    </row>
    <row r="258" spans="2:7" ht="15" customHeight="1">
      <c r="B258" s="82">
        <v>33</v>
      </c>
      <c r="C258" s="187" t="s">
        <v>245</v>
      </c>
      <c r="D258" s="215" t="s">
        <v>600</v>
      </c>
      <c r="E258" s="40" t="s">
        <v>173</v>
      </c>
      <c r="F258" s="185" t="s">
        <v>533</v>
      </c>
      <c r="G258" s="186" t="s">
        <v>529</v>
      </c>
    </row>
    <row r="259" spans="2:7" ht="15" customHeight="1" thickBot="1">
      <c r="B259" s="84">
        <v>33</v>
      </c>
      <c r="C259" s="188" t="s">
        <v>246</v>
      </c>
      <c r="D259" s="216" t="s">
        <v>600</v>
      </c>
      <c r="E259" s="42" t="s">
        <v>173</v>
      </c>
      <c r="F259" s="175" t="s">
        <v>533</v>
      </c>
      <c r="G259" s="189" t="s">
        <v>529</v>
      </c>
    </row>
    <row r="260" spans="2:7" ht="15" customHeight="1">
      <c r="B260" s="88">
        <v>34</v>
      </c>
      <c r="C260" s="191" t="s">
        <v>247</v>
      </c>
      <c r="D260" s="215" t="s">
        <v>600</v>
      </c>
      <c r="E260" s="43" t="s">
        <v>173</v>
      </c>
      <c r="F260" s="185" t="s">
        <v>533</v>
      </c>
      <c r="G260" s="186" t="s">
        <v>529</v>
      </c>
    </row>
    <row r="261" spans="2:7" ht="15" customHeight="1">
      <c r="B261" s="82">
        <v>34</v>
      </c>
      <c r="C261" s="187" t="s">
        <v>248</v>
      </c>
      <c r="D261" s="215" t="s">
        <v>600</v>
      </c>
      <c r="E261" s="40" t="s">
        <v>173</v>
      </c>
      <c r="F261" s="185" t="s">
        <v>533</v>
      </c>
      <c r="G261" s="186" t="s">
        <v>529</v>
      </c>
    </row>
    <row r="262" spans="2:7" ht="15" customHeight="1">
      <c r="B262" s="82">
        <v>34</v>
      </c>
      <c r="C262" s="187" t="s">
        <v>249</v>
      </c>
      <c r="D262" s="215" t="s">
        <v>600</v>
      </c>
      <c r="E262" s="40" t="s">
        <v>173</v>
      </c>
      <c r="F262" s="185" t="s">
        <v>533</v>
      </c>
      <c r="G262" s="186" t="s">
        <v>529</v>
      </c>
    </row>
    <row r="263" spans="2:7" ht="15" customHeight="1">
      <c r="B263" s="82">
        <v>34</v>
      </c>
      <c r="C263" s="187" t="s">
        <v>250</v>
      </c>
      <c r="D263" s="215" t="s">
        <v>600</v>
      </c>
      <c r="E263" s="40" t="s">
        <v>173</v>
      </c>
      <c r="F263" s="185" t="s">
        <v>533</v>
      </c>
      <c r="G263" s="186" t="s">
        <v>529</v>
      </c>
    </row>
    <row r="264" spans="2:7" ht="15" customHeight="1">
      <c r="B264" s="82">
        <v>34</v>
      </c>
      <c r="C264" s="187" t="s">
        <v>251</v>
      </c>
      <c r="D264" s="215" t="s">
        <v>600</v>
      </c>
      <c r="E264" s="40" t="s">
        <v>173</v>
      </c>
      <c r="F264" s="185" t="s">
        <v>533</v>
      </c>
      <c r="G264" s="186" t="s">
        <v>529</v>
      </c>
    </row>
    <row r="265" spans="2:7" ht="15" customHeight="1" thickBot="1">
      <c r="B265" s="82">
        <v>34</v>
      </c>
      <c r="C265" s="188" t="s">
        <v>252</v>
      </c>
      <c r="D265" s="216" t="s">
        <v>600</v>
      </c>
      <c r="E265" s="42" t="s">
        <v>173</v>
      </c>
      <c r="F265" s="175" t="s">
        <v>533</v>
      </c>
      <c r="G265" s="189" t="s">
        <v>529</v>
      </c>
    </row>
    <row r="266" spans="2:7" ht="15" customHeight="1">
      <c r="B266" s="82">
        <v>35</v>
      </c>
      <c r="C266" s="184" t="s">
        <v>247</v>
      </c>
      <c r="D266" s="214" t="s">
        <v>600</v>
      </c>
      <c r="E266" s="43" t="s">
        <v>179</v>
      </c>
      <c r="F266" s="185" t="s">
        <v>533</v>
      </c>
      <c r="G266" s="186" t="s">
        <v>529</v>
      </c>
    </row>
    <row r="267" spans="2:7" ht="15" customHeight="1">
      <c r="B267" s="82">
        <v>35</v>
      </c>
      <c r="C267" s="187" t="s">
        <v>248</v>
      </c>
      <c r="D267" s="215" t="s">
        <v>600</v>
      </c>
      <c r="E267" s="40" t="s">
        <v>179</v>
      </c>
      <c r="F267" s="185" t="s">
        <v>533</v>
      </c>
      <c r="G267" s="186" t="s">
        <v>529</v>
      </c>
    </row>
    <row r="268" spans="2:7" ht="15" customHeight="1">
      <c r="B268" s="82">
        <v>35</v>
      </c>
      <c r="C268" s="187" t="s">
        <v>249</v>
      </c>
      <c r="D268" s="215" t="s">
        <v>600</v>
      </c>
      <c r="E268" s="40" t="s">
        <v>179</v>
      </c>
      <c r="F268" s="185" t="s">
        <v>533</v>
      </c>
      <c r="G268" s="186" t="s">
        <v>529</v>
      </c>
    </row>
    <row r="269" spans="2:7" ht="15" customHeight="1">
      <c r="B269" s="82">
        <v>35</v>
      </c>
      <c r="C269" s="187" t="s">
        <v>250</v>
      </c>
      <c r="D269" s="215" t="s">
        <v>600</v>
      </c>
      <c r="E269" s="40" t="s">
        <v>179</v>
      </c>
      <c r="F269" s="185" t="s">
        <v>533</v>
      </c>
      <c r="G269" s="186" t="s">
        <v>529</v>
      </c>
    </row>
    <row r="270" spans="2:7" ht="15" customHeight="1">
      <c r="B270" s="82">
        <v>35</v>
      </c>
      <c r="C270" s="187" t="s">
        <v>251</v>
      </c>
      <c r="D270" s="215" t="s">
        <v>600</v>
      </c>
      <c r="E270" s="54" t="s">
        <v>179</v>
      </c>
      <c r="F270" s="185" t="s">
        <v>533</v>
      </c>
      <c r="G270" s="186" t="s">
        <v>529</v>
      </c>
    </row>
    <row r="271" spans="2:7" ht="15" customHeight="1" thickBot="1">
      <c r="B271" s="84">
        <v>35</v>
      </c>
      <c r="C271" s="87" t="s">
        <v>253</v>
      </c>
      <c r="D271" s="216" t="s">
        <v>600</v>
      </c>
      <c r="E271" s="42" t="s">
        <v>179</v>
      </c>
      <c r="F271" s="175" t="s">
        <v>533</v>
      </c>
      <c r="G271" s="189" t="s">
        <v>529</v>
      </c>
    </row>
    <row r="272" spans="2:7" ht="15" customHeight="1">
      <c r="B272" s="82">
        <v>35</v>
      </c>
      <c r="C272" s="184" t="s">
        <v>254</v>
      </c>
      <c r="D272" s="214" t="s">
        <v>600</v>
      </c>
      <c r="E272" s="43" t="s">
        <v>173</v>
      </c>
      <c r="F272" s="185" t="s">
        <v>533</v>
      </c>
      <c r="G272" s="186" t="s">
        <v>529</v>
      </c>
    </row>
    <row r="273" spans="2:7" ht="15" customHeight="1">
      <c r="B273" s="82">
        <v>35</v>
      </c>
      <c r="C273" s="187" t="s">
        <v>255</v>
      </c>
      <c r="D273" s="215" t="s">
        <v>600</v>
      </c>
      <c r="E273" s="40" t="s">
        <v>173</v>
      </c>
      <c r="F273" s="185" t="s">
        <v>533</v>
      </c>
      <c r="G273" s="186" t="s">
        <v>529</v>
      </c>
    </row>
    <row r="274" spans="2:7" ht="15" customHeight="1">
      <c r="B274" s="82">
        <v>35</v>
      </c>
      <c r="C274" s="187" t="s">
        <v>256</v>
      </c>
      <c r="D274" s="215" t="s">
        <v>600</v>
      </c>
      <c r="E274" s="40" t="s">
        <v>173</v>
      </c>
      <c r="F274" s="185" t="s">
        <v>533</v>
      </c>
      <c r="G274" s="186" t="s">
        <v>529</v>
      </c>
    </row>
    <row r="275" spans="2:7" ht="15" customHeight="1">
      <c r="B275" s="82">
        <v>35</v>
      </c>
      <c r="C275" s="187" t="s">
        <v>257</v>
      </c>
      <c r="D275" s="215" t="s">
        <v>600</v>
      </c>
      <c r="E275" s="40" t="s">
        <v>173</v>
      </c>
      <c r="F275" s="185" t="s">
        <v>533</v>
      </c>
      <c r="G275" s="186" t="s">
        <v>529</v>
      </c>
    </row>
    <row r="276" spans="2:7" ht="15" customHeight="1">
      <c r="B276" s="82">
        <v>35</v>
      </c>
      <c r="C276" s="187" t="s">
        <v>258</v>
      </c>
      <c r="D276" s="215" t="s">
        <v>600</v>
      </c>
      <c r="E276" s="40" t="s">
        <v>173</v>
      </c>
      <c r="F276" s="185" t="s">
        <v>533</v>
      </c>
      <c r="G276" s="186" t="s">
        <v>529</v>
      </c>
    </row>
    <row r="277" spans="2:7" ht="15" customHeight="1">
      <c r="B277" s="82">
        <v>35</v>
      </c>
      <c r="C277" s="187" t="s">
        <v>259</v>
      </c>
      <c r="D277" s="215" t="s">
        <v>600</v>
      </c>
      <c r="E277" s="40" t="s">
        <v>173</v>
      </c>
      <c r="F277" s="185" t="s">
        <v>533</v>
      </c>
      <c r="G277" s="186" t="s">
        <v>529</v>
      </c>
    </row>
    <row r="278" spans="2:7" ht="15" customHeight="1" thickBot="1">
      <c r="B278" s="82">
        <v>35</v>
      </c>
      <c r="C278" s="188" t="s">
        <v>260</v>
      </c>
      <c r="D278" s="216" t="s">
        <v>600</v>
      </c>
      <c r="E278" s="42" t="s">
        <v>173</v>
      </c>
      <c r="F278" s="175" t="s">
        <v>533</v>
      </c>
      <c r="G278" s="189" t="s">
        <v>529</v>
      </c>
    </row>
    <row r="279" spans="2:7" ht="15" customHeight="1">
      <c r="B279" s="88">
        <v>35</v>
      </c>
      <c r="C279" s="184" t="s">
        <v>261</v>
      </c>
      <c r="D279" s="215" t="s">
        <v>600</v>
      </c>
      <c r="E279" s="43" t="s">
        <v>173</v>
      </c>
      <c r="F279" s="185" t="s">
        <v>533</v>
      </c>
      <c r="G279" s="186" t="s">
        <v>529</v>
      </c>
    </row>
    <row r="280" spans="2:7" ht="15" customHeight="1">
      <c r="B280" s="82">
        <v>35</v>
      </c>
      <c r="C280" s="187" t="s">
        <v>262</v>
      </c>
      <c r="D280" s="215" t="s">
        <v>600</v>
      </c>
      <c r="E280" s="40" t="s">
        <v>173</v>
      </c>
      <c r="F280" s="185" t="s">
        <v>533</v>
      </c>
      <c r="G280" s="186" t="s">
        <v>529</v>
      </c>
    </row>
    <row r="281" spans="2:7" ht="15" customHeight="1">
      <c r="B281" s="82">
        <v>35</v>
      </c>
      <c r="C281" s="187" t="s">
        <v>263</v>
      </c>
      <c r="D281" s="215" t="s">
        <v>600</v>
      </c>
      <c r="E281" s="40" t="s">
        <v>173</v>
      </c>
      <c r="F281" s="185" t="s">
        <v>533</v>
      </c>
      <c r="G281" s="186" t="s">
        <v>529</v>
      </c>
    </row>
    <row r="282" spans="2:7" ht="15" customHeight="1">
      <c r="B282" s="82">
        <v>35</v>
      </c>
      <c r="C282" s="187" t="s">
        <v>264</v>
      </c>
      <c r="D282" s="215" t="s">
        <v>600</v>
      </c>
      <c r="E282" s="40" t="s">
        <v>173</v>
      </c>
      <c r="F282" s="185" t="s">
        <v>533</v>
      </c>
      <c r="G282" s="186" t="s">
        <v>529</v>
      </c>
    </row>
    <row r="283" spans="2:7" ht="15" customHeight="1">
      <c r="B283" s="82">
        <v>35</v>
      </c>
      <c r="C283" s="187" t="s">
        <v>265</v>
      </c>
      <c r="D283" s="215" t="s">
        <v>600</v>
      </c>
      <c r="E283" s="40" t="s">
        <v>173</v>
      </c>
      <c r="F283" s="185" t="s">
        <v>533</v>
      </c>
      <c r="G283" s="186" t="s">
        <v>529</v>
      </c>
    </row>
    <row r="284" spans="2:7" ht="15" customHeight="1">
      <c r="B284" s="82">
        <v>35</v>
      </c>
      <c r="C284" s="187" t="s">
        <v>266</v>
      </c>
      <c r="D284" s="215" t="s">
        <v>600</v>
      </c>
      <c r="E284" s="40" t="s">
        <v>173</v>
      </c>
      <c r="F284" s="185" t="s">
        <v>533</v>
      </c>
      <c r="G284" s="186" t="s">
        <v>529</v>
      </c>
    </row>
    <row r="285" spans="2:7" ht="15" customHeight="1">
      <c r="B285" s="82">
        <v>35</v>
      </c>
      <c r="C285" s="187" t="s">
        <v>267</v>
      </c>
      <c r="D285" s="215" t="s">
        <v>600</v>
      </c>
      <c r="E285" s="40" t="s">
        <v>173</v>
      </c>
      <c r="F285" s="185" t="s">
        <v>533</v>
      </c>
      <c r="G285" s="186" t="s">
        <v>529</v>
      </c>
    </row>
    <row r="286" spans="2:7" ht="15" customHeight="1" thickBot="1">
      <c r="B286" s="84">
        <v>35</v>
      </c>
      <c r="C286" s="188" t="s">
        <v>268</v>
      </c>
      <c r="D286" s="216" t="s">
        <v>600</v>
      </c>
      <c r="E286" s="42" t="s">
        <v>173</v>
      </c>
      <c r="F286" s="175" t="s">
        <v>533</v>
      </c>
      <c r="G286" s="189" t="s">
        <v>529</v>
      </c>
    </row>
    <row r="287" spans="2:7" ht="15" customHeight="1" thickBot="1">
      <c r="B287" s="82">
        <v>36</v>
      </c>
      <c r="C287" s="196" t="s">
        <v>269</v>
      </c>
      <c r="D287" s="217" t="s">
        <v>600</v>
      </c>
      <c r="E287" s="178" t="s">
        <v>173</v>
      </c>
      <c r="F287" s="179" t="s">
        <v>533</v>
      </c>
      <c r="G287" s="197" t="s">
        <v>529</v>
      </c>
    </row>
    <row r="288" spans="2:7" ht="15" customHeight="1">
      <c r="B288" s="82">
        <v>36</v>
      </c>
      <c r="C288" s="184" t="s">
        <v>269</v>
      </c>
      <c r="D288" s="214" t="s">
        <v>600</v>
      </c>
      <c r="E288" s="43" t="s">
        <v>270</v>
      </c>
      <c r="F288" s="185" t="s">
        <v>533</v>
      </c>
      <c r="G288" s="186" t="s">
        <v>529</v>
      </c>
    </row>
    <row r="289" spans="2:7" ht="15" customHeight="1">
      <c r="B289" s="82">
        <v>36</v>
      </c>
      <c r="C289" s="184" t="s">
        <v>269</v>
      </c>
      <c r="D289" s="215" t="s">
        <v>600</v>
      </c>
      <c r="E289" s="43" t="s">
        <v>271</v>
      </c>
      <c r="F289" s="185" t="s">
        <v>533</v>
      </c>
      <c r="G289" s="186" t="s">
        <v>529</v>
      </c>
    </row>
    <row r="290" spans="2:7" ht="15" customHeight="1" thickBot="1">
      <c r="B290" s="82">
        <v>36</v>
      </c>
      <c r="C290" s="188" t="s">
        <v>269</v>
      </c>
      <c r="D290" s="216" t="s">
        <v>600</v>
      </c>
      <c r="E290" s="42" t="s">
        <v>179</v>
      </c>
      <c r="F290" s="175" t="s">
        <v>533</v>
      </c>
      <c r="G290" s="189" t="s">
        <v>529</v>
      </c>
    </row>
    <row r="291" spans="2:7" ht="15" customHeight="1">
      <c r="B291" s="82">
        <v>36</v>
      </c>
      <c r="C291" s="184" t="s">
        <v>272</v>
      </c>
      <c r="D291" s="214" t="s">
        <v>600</v>
      </c>
      <c r="E291" s="43" t="s">
        <v>173</v>
      </c>
      <c r="F291" s="185" t="s">
        <v>533</v>
      </c>
      <c r="G291" s="186" t="s">
        <v>529</v>
      </c>
    </row>
    <row r="292" spans="2:7" ht="15" customHeight="1">
      <c r="B292" s="82">
        <v>36</v>
      </c>
      <c r="C292" s="187" t="s">
        <v>273</v>
      </c>
      <c r="D292" s="215" t="s">
        <v>600</v>
      </c>
      <c r="E292" s="40" t="s">
        <v>173</v>
      </c>
      <c r="F292" s="185" t="s">
        <v>533</v>
      </c>
      <c r="G292" s="186" t="s">
        <v>529</v>
      </c>
    </row>
    <row r="293" spans="2:7" ht="15" customHeight="1">
      <c r="B293" s="82">
        <v>36</v>
      </c>
      <c r="C293" s="187" t="s">
        <v>274</v>
      </c>
      <c r="D293" s="215" t="s">
        <v>600</v>
      </c>
      <c r="E293" s="40" t="s">
        <v>173</v>
      </c>
      <c r="F293" s="185" t="s">
        <v>533</v>
      </c>
      <c r="G293" s="186" t="s">
        <v>529</v>
      </c>
    </row>
    <row r="294" spans="2:7" ht="15" customHeight="1">
      <c r="B294" s="82">
        <v>36</v>
      </c>
      <c r="C294" s="187" t="s">
        <v>275</v>
      </c>
      <c r="D294" s="215" t="s">
        <v>600</v>
      </c>
      <c r="E294" s="40" t="s">
        <v>173</v>
      </c>
      <c r="F294" s="185" t="s">
        <v>533</v>
      </c>
      <c r="G294" s="186" t="s">
        <v>529</v>
      </c>
    </row>
    <row r="295" spans="2:7" ht="15" customHeight="1">
      <c r="B295" s="82">
        <v>36</v>
      </c>
      <c r="C295" s="187" t="s">
        <v>276</v>
      </c>
      <c r="D295" s="215" t="s">
        <v>600</v>
      </c>
      <c r="E295" s="40" t="s">
        <v>173</v>
      </c>
      <c r="F295" s="185" t="s">
        <v>533</v>
      </c>
      <c r="G295" s="186" t="s">
        <v>529</v>
      </c>
    </row>
    <row r="296" spans="2:7" ht="15" customHeight="1">
      <c r="B296" s="82">
        <v>36</v>
      </c>
      <c r="C296" s="187" t="s">
        <v>277</v>
      </c>
      <c r="D296" s="215" t="s">
        <v>600</v>
      </c>
      <c r="E296" s="40" t="s">
        <v>173</v>
      </c>
      <c r="F296" s="185" t="s">
        <v>533</v>
      </c>
      <c r="G296" s="186" t="s">
        <v>529</v>
      </c>
    </row>
    <row r="297" spans="2:7" ht="15" customHeight="1">
      <c r="B297" s="82">
        <v>36</v>
      </c>
      <c r="C297" s="187" t="s">
        <v>278</v>
      </c>
      <c r="D297" s="215" t="s">
        <v>600</v>
      </c>
      <c r="E297" s="40" t="s">
        <v>173</v>
      </c>
      <c r="F297" s="185" t="s">
        <v>533</v>
      </c>
      <c r="G297" s="186" t="s">
        <v>529</v>
      </c>
    </row>
    <row r="298" spans="2:7" ht="15" customHeight="1">
      <c r="B298" s="82">
        <v>36</v>
      </c>
      <c r="C298" s="187" t="s">
        <v>535</v>
      </c>
      <c r="D298" s="215" t="s">
        <v>600</v>
      </c>
      <c r="E298" s="40" t="s">
        <v>173</v>
      </c>
      <c r="F298" s="185" t="s">
        <v>533</v>
      </c>
      <c r="G298" s="186" t="s">
        <v>529</v>
      </c>
    </row>
    <row r="299" spans="2:7" ht="15" customHeight="1">
      <c r="B299" s="82">
        <v>36</v>
      </c>
      <c r="C299" s="187" t="s">
        <v>279</v>
      </c>
      <c r="D299" s="215" t="s">
        <v>600</v>
      </c>
      <c r="E299" s="40" t="s">
        <v>173</v>
      </c>
      <c r="F299" s="185" t="s">
        <v>533</v>
      </c>
      <c r="G299" s="186" t="s">
        <v>529</v>
      </c>
    </row>
    <row r="300" spans="2:7" ht="15" customHeight="1">
      <c r="B300" s="82">
        <v>36</v>
      </c>
      <c r="C300" s="187" t="s">
        <v>280</v>
      </c>
      <c r="D300" s="215" t="s">
        <v>600</v>
      </c>
      <c r="E300" s="40" t="s">
        <v>173</v>
      </c>
      <c r="F300" s="185" t="s">
        <v>533</v>
      </c>
      <c r="G300" s="186" t="s">
        <v>529</v>
      </c>
    </row>
    <row r="301" spans="2:7" ht="15" customHeight="1">
      <c r="B301" s="82">
        <v>36</v>
      </c>
      <c r="C301" s="187" t="s">
        <v>281</v>
      </c>
      <c r="D301" s="215" t="s">
        <v>600</v>
      </c>
      <c r="E301" s="40" t="s">
        <v>173</v>
      </c>
      <c r="F301" s="185" t="s">
        <v>533</v>
      </c>
      <c r="G301" s="186" t="s">
        <v>529</v>
      </c>
    </row>
    <row r="302" spans="2:7" ht="15" customHeight="1">
      <c r="B302" s="82">
        <v>36</v>
      </c>
      <c r="C302" s="187" t="s">
        <v>282</v>
      </c>
      <c r="D302" s="215" t="s">
        <v>600</v>
      </c>
      <c r="E302" s="40" t="s">
        <v>173</v>
      </c>
      <c r="F302" s="185" t="s">
        <v>533</v>
      </c>
      <c r="G302" s="186" t="s">
        <v>529</v>
      </c>
    </row>
    <row r="303" spans="2:7" ht="15" customHeight="1">
      <c r="B303" s="82">
        <v>36</v>
      </c>
      <c r="C303" s="187" t="s">
        <v>283</v>
      </c>
      <c r="D303" s="215" t="s">
        <v>600</v>
      </c>
      <c r="E303" s="40" t="s">
        <v>173</v>
      </c>
      <c r="F303" s="185" t="s">
        <v>533</v>
      </c>
      <c r="G303" s="186" t="s">
        <v>529</v>
      </c>
    </row>
    <row r="304" spans="2:7" ht="15" customHeight="1">
      <c r="B304" s="82">
        <v>36</v>
      </c>
      <c r="C304" s="187" t="s">
        <v>284</v>
      </c>
      <c r="D304" s="215" t="s">
        <v>600</v>
      </c>
      <c r="E304" s="40" t="s">
        <v>173</v>
      </c>
      <c r="F304" s="185" t="s">
        <v>533</v>
      </c>
      <c r="G304" s="186" t="s">
        <v>529</v>
      </c>
    </row>
    <row r="305" spans="2:7" ht="15" customHeight="1">
      <c r="B305" s="82">
        <v>36</v>
      </c>
      <c r="C305" s="187" t="s">
        <v>285</v>
      </c>
      <c r="D305" s="215" t="s">
        <v>600</v>
      </c>
      <c r="E305" s="40" t="s">
        <v>173</v>
      </c>
      <c r="F305" s="185" t="s">
        <v>533</v>
      </c>
      <c r="G305" s="186" t="s">
        <v>529</v>
      </c>
    </row>
    <row r="306" spans="2:7" ht="15" customHeight="1">
      <c r="B306" s="82">
        <v>36</v>
      </c>
      <c r="C306" s="187" t="s">
        <v>286</v>
      </c>
      <c r="D306" s="215" t="s">
        <v>600</v>
      </c>
      <c r="E306" s="40" t="s">
        <v>173</v>
      </c>
      <c r="F306" s="185" t="s">
        <v>533</v>
      </c>
      <c r="G306" s="186" t="s">
        <v>529</v>
      </c>
    </row>
    <row r="307" spans="2:7" ht="15" customHeight="1">
      <c r="B307" s="82">
        <v>36</v>
      </c>
      <c r="C307" s="187" t="s">
        <v>287</v>
      </c>
      <c r="D307" s="215" t="s">
        <v>600</v>
      </c>
      <c r="E307" s="40" t="s">
        <v>173</v>
      </c>
      <c r="F307" s="185" t="s">
        <v>533</v>
      </c>
      <c r="G307" s="186" t="s">
        <v>529</v>
      </c>
    </row>
    <row r="308" spans="2:7" ht="15" customHeight="1">
      <c r="B308" s="82">
        <v>36</v>
      </c>
      <c r="C308" s="187" t="s">
        <v>288</v>
      </c>
      <c r="D308" s="215" t="s">
        <v>600</v>
      </c>
      <c r="E308" s="40" t="s">
        <v>173</v>
      </c>
      <c r="F308" s="185" t="s">
        <v>533</v>
      </c>
      <c r="G308" s="186" t="s">
        <v>529</v>
      </c>
    </row>
    <row r="309" spans="2:7" ht="15" customHeight="1">
      <c r="B309" s="82">
        <v>36</v>
      </c>
      <c r="C309" s="187" t="s">
        <v>289</v>
      </c>
      <c r="D309" s="215" t="s">
        <v>600</v>
      </c>
      <c r="E309" s="40" t="s">
        <v>173</v>
      </c>
      <c r="F309" s="185" t="s">
        <v>533</v>
      </c>
      <c r="G309" s="186" t="s">
        <v>529</v>
      </c>
    </row>
    <row r="310" spans="2:7" ht="15" customHeight="1">
      <c r="B310" s="82">
        <v>36</v>
      </c>
      <c r="C310" s="187" t="s">
        <v>563</v>
      </c>
      <c r="D310" s="40" t="s">
        <v>600</v>
      </c>
      <c r="E310" s="40" t="s">
        <v>290</v>
      </c>
      <c r="F310" s="185" t="s">
        <v>533</v>
      </c>
      <c r="G310" s="198" t="s">
        <v>537</v>
      </c>
    </row>
    <row r="311" spans="2:7" ht="15" customHeight="1" thickBot="1">
      <c r="B311" s="84">
        <v>36</v>
      </c>
      <c r="C311" s="199" t="s">
        <v>564</v>
      </c>
      <c r="D311" s="193" t="s">
        <v>600</v>
      </c>
      <c r="E311" s="193" t="s">
        <v>290</v>
      </c>
      <c r="F311" s="194" t="s">
        <v>533</v>
      </c>
      <c r="G311" s="181" t="s">
        <v>537</v>
      </c>
    </row>
    <row r="312" spans="2:7" ht="15" customHeight="1">
      <c r="B312" s="82">
        <v>37</v>
      </c>
      <c r="C312" s="187" t="s">
        <v>291</v>
      </c>
      <c r="D312" s="40" t="s">
        <v>725</v>
      </c>
      <c r="E312" s="40" t="s">
        <v>562</v>
      </c>
      <c r="F312" s="170" t="s">
        <v>533</v>
      </c>
      <c r="G312" s="192" t="s">
        <v>529</v>
      </c>
    </row>
    <row r="313" spans="2:7" ht="15" customHeight="1">
      <c r="B313" s="82">
        <v>37</v>
      </c>
      <c r="C313" s="187" t="s">
        <v>292</v>
      </c>
      <c r="D313" s="40" t="s">
        <v>724</v>
      </c>
      <c r="E313" s="40" t="s">
        <v>562</v>
      </c>
      <c r="F313" s="170" t="s">
        <v>533</v>
      </c>
      <c r="G313" s="192" t="s">
        <v>529</v>
      </c>
    </row>
    <row r="314" spans="2:7" ht="15" customHeight="1">
      <c r="B314" s="82">
        <v>37</v>
      </c>
      <c r="C314" s="187" t="s">
        <v>293</v>
      </c>
      <c r="D314" s="40" t="s">
        <v>725</v>
      </c>
      <c r="E314" s="40" t="s">
        <v>562</v>
      </c>
      <c r="F314" s="170" t="s">
        <v>533</v>
      </c>
      <c r="G314" s="192" t="s">
        <v>529</v>
      </c>
    </row>
    <row r="315" spans="2:7" ht="15" customHeight="1">
      <c r="B315" s="82">
        <v>37</v>
      </c>
      <c r="C315" s="187" t="s">
        <v>294</v>
      </c>
      <c r="D315" s="40" t="s">
        <v>723</v>
      </c>
      <c r="E315" s="40" t="s">
        <v>562</v>
      </c>
      <c r="F315" s="170" t="s">
        <v>533</v>
      </c>
      <c r="G315" s="192" t="s">
        <v>529</v>
      </c>
    </row>
    <row r="316" spans="2:7" ht="15" customHeight="1">
      <c r="B316" s="82">
        <v>37</v>
      </c>
      <c r="C316" s="187" t="s">
        <v>295</v>
      </c>
      <c r="D316" s="40" t="s">
        <v>724</v>
      </c>
      <c r="E316" s="40" t="s">
        <v>562</v>
      </c>
      <c r="F316" s="170" t="s">
        <v>533</v>
      </c>
      <c r="G316" s="192" t="s">
        <v>529</v>
      </c>
    </row>
    <row r="317" spans="2:7" ht="15" customHeight="1">
      <c r="B317" s="82">
        <v>37</v>
      </c>
      <c r="C317" s="187" t="s">
        <v>296</v>
      </c>
      <c r="D317" s="40" t="s">
        <v>218</v>
      </c>
      <c r="E317" s="40" t="s">
        <v>562</v>
      </c>
      <c r="F317" s="170" t="s">
        <v>533</v>
      </c>
      <c r="G317" s="192" t="s">
        <v>529</v>
      </c>
    </row>
    <row r="318" spans="2:7" ht="15" customHeight="1">
      <c r="B318" s="82">
        <v>37</v>
      </c>
      <c r="C318" s="187" t="s">
        <v>297</v>
      </c>
      <c r="D318" s="40" t="s">
        <v>722</v>
      </c>
      <c r="E318" s="40" t="s">
        <v>562</v>
      </c>
      <c r="F318" s="170" t="s">
        <v>533</v>
      </c>
      <c r="G318" s="192" t="s">
        <v>529</v>
      </c>
    </row>
    <row r="319" spans="2:7" ht="15" customHeight="1">
      <c r="B319" s="82">
        <v>37</v>
      </c>
      <c r="C319" s="187" t="s">
        <v>298</v>
      </c>
      <c r="D319" s="40" t="s">
        <v>722</v>
      </c>
      <c r="E319" s="40" t="s">
        <v>562</v>
      </c>
      <c r="F319" s="170" t="s">
        <v>533</v>
      </c>
      <c r="G319" s="192" t="s">
        <v>529</v>
      </c>
    </row>
    <row r="320" spans="2:7" ht="15" customHeight="1">
      <c r="B320" s="82">
        <v>37</v>
      </c>
      <c r="C320" s="187" t="s">
        <v>299</v>
      </c>
      <c r="D320" s="40" t="s">
        <v>218</v>
      </c>
      <c r="E320" s="40" t="s">
        <v>562</v>
      </c>
      <c r="F320" s="170" t="s">
        <v>533</v>
      </c>
      <c r="G320" s="192" t="s">
        <v>529</v>
      </c>
    </row>
    <row r="321" spans="2:7" ht="15" customHeight="1">
      <c r="B321" s="82">
        <v>37</v>
      </c>
      <c r="C321" s="187" t="s">
        <v>300</v>
      </c>
      <c r="D321" s="40" t="s">
        <v>723</v>
      </c>
      <c r="E321" s="40" t="s">
        <v>562</v>
      </c>
      <c r="F321" s="170" t="s">
        <v>533</v>
      </c>
      <c r="G321" s="192" t="s">
        <v>529</v>
      </c>
    </row>
    <row r="322" spans="2:7" ht="15" customHeight="1">
      <c r="B322" s="82">
        <v>37</v>
      </c>
      <c r="C322" s="187" t="s">
        <v>301</v>
      </c>
      <c r="D322" s="40" t="s">
        <v>218</v>
      </c>
      <c r="E322" s="40" t="s">
        <v>562</v>
      </c>
      <c r="F322" s="170" t="s">
        <v>533</v>
      </c>
      <c r="G322" s="192" t="s">
        <v>529</v>
      </c>
    </row>
    <row r="323" spans="2:7" ht="15" customHeight="1">
      <c r="B323" s="82">
        <v>37</v>
      </c>
      <c r="C323" s="187" t="s">
        <v>302</v>
      </c>
      <c r="D323" s="40" t="s">
        <v>722</v>
      </c>
      <c r="E323" s="40" t="s">
        <v>562</v>
      </c>
      <c r="F323" s="170" t="s">
        <v>533</v>
      </c>
      <c r="G323" s="192" t="s">
        <v>529</v>
      </c>
    </row>
    <row r="324" spans="2:7" ht="15" customHeight="1">
      <c r="B324" s="82">
        <v>37</v>
      </c>
      <c r="C324" s="187" t="s">
        <v>303</v>
      </c>
      <c r="D324" s="40" t="s">
        <v>722</v>
      </c>
      <c r="E324" s="40" t="s">
        <v>562</v>
      </c>
      <c r="F324" s="170" t="s">
        <v>533</v>
      </c>
      <c r="G324" s="200" t="s">
        <v>529</v>
      </c>
    </row>
    <row r="325" spans="2:7" ht="15" customHeight="1">
      <c r="B325" s="82">
        <v>37</v>
      </c>
      <c r="C325" s="187" t="s">
        <v>304</v>
      </c>
      <c r="D325" s="40" t="s">
        <v>724</v>
      </c>
      <c r="E325" s="40" t="s">
        <v>562</v>
      </c>
      <c r="F325" s="170" t="s">
        <v>533</v>
      </c>
      <c r="G325" s="192" t="s">
        <v>529</v>
      </c>
    </row>
    <row r="326" spans="2:7" ht="15" customHeight="1">
      <c r="B326" s="82">
        <v>37</v>
      </c>
      <c r="C326" s="187" t="s">
        <v>305</v>
      </c>
      <c r="D326" s="40" t="s">
        <v>725</v>
      </c>
      <c r="E326" s="40" t="s">
        <v>562</v>
      </c>
      <c r="F326" s="170" t="s">
        <v>533</v>
      </c>
      <c r="G326" s="192" t="s">
        <v>529</v>
      </c>
    </row>
    <row r="327" spans="2:7" ht="15" customHeight="1">
      <c r="B327" s="82">
        <v>37</v>
      </c>
      <c r="C327" s="187" t="s">
        <v>306</v>
      </c>
      <c r="D327" s="40" t="s">
        <v>724</v>
      </c>
      <c r="E327" s="40" t="s">
        <v>562</v>
      </c>
      <c r="F327" s="170" t="s">
        <v>533</v>
      </c>
      <c r="G327" s="192" t="s">
        <v>529</v>
      </c>
    </row>
    <row r="328" spans="2:7" ht="15" customHeight="1">
      <c r="B328" s="82">
        <v>37</v>
      </c>
      <c r="C328" s="187" t="s">
        <v>307</v>
      </c>
      <c r="D328" s="40" t="s">
        <v>722</v>
      </c>
      <c r="E328" s="40" t="s">
        <v>562</v>
      </c>
      <c r="F328" s="170" t="s">
        <v>533</v>
      </c>
      <c r="G328" s="192" t="s">
        <v>529</v>
      </c>
    </row>
    <row r="329" spans="2:7" ht="15" customHeight="1">
      <c r="B329" s="82">
        <v>37</v>
      </c>
      <c r="C329" s="187" t="s">
        <v>308</v>
      </c>
      <c r="D329" s="40" t="s">
        <v>722</v>
      </c>
      <c r="E329" s="40" t="s">
        <v>562</v>
      </c>
      <c r="F329" s="170" t="s">
        <v>533</v>
      </c>
      <c r="G329" s="192" t="s">
        <v>529</v>
      </c>
    </row>
    <row r="330" spans="2:7" ht="15" customHeight="1">
      <c r="B330" s="82">
        <v>37</v>
      </c>
      <c r="C330" s="187" t="s">
        <v>309</v>
      </c>
      <c r="D330" s="40" t="s">
        <v>722</v>
      </c>
      <c r="E330" s="40" t="s">
        <v>562</v>
      </c>
      <c r="F330" s="170" t="s">
        <v>533</v>
      </c>
      <c r="G330" s="192" t="s">
        <v>529</v>
      </c>
    </row>
    <row r="331" spans="2:7" ht="15" customHeight="1">
      <c r="B331" s="82">
        <v>37</v>
      </c>
      <c r="C331" s="187" t="s">
        <v>310</v>
      </c>
      <c r="D331" s="40" t="s">
        <v>722</v>
      </c>
      <c r="E331" s="40" t="s">
        <v>562</v>
      </c>
      <c r="F331" s="170" t="s">
        <v>533</v>
      </c>
      <c r="G331" s="192" t="s">
        <v>529</v>
      </c>
    </row>
    <row r="332" spans="2:7" ht="15" customHeight="1">
      <c r="B332" s="82">
        <v>37</v>
      </c>
      <c r="C332" s="187" t="s">
        <v>741</v>
      </c>
      <c r="D332" s="40" t="s">
        <v>725</v>
      </c>
      <c r="E332" s="40" t="s">
        <v>562</v>
      </c>
      <c r="F332" s="170" t="s">
        <v>533</v>
      </c>
      <c r="G332" s="192" t="s">
        <v>529</v>
      </c>
    </row>
    <row r="333" spans="2:7" ht="15" customHeight="1">
      <c r="B333" s="82">
        <v>37</v>
      </c>
      <c r="C333" s="187" t="s">
        <v>311</v>
      </c>
      <c r="D333" s="40" t="s">
        <v>722</v>
      </c>
      <c r="E333" s="40" t="s">
        <v>562</v>
      </c>
      <c r="F333" s="170" t="s">
        <v>533</v>
      </c>
      <c r="G333" s="192" t="s">
        <v>529</v>
      </c>
    </row>
    <row r="334" spans="2:7" ht="15" customHeight="1">
      <c r="B334" s="82">
        <v>37</v>
      </c>
      <c r="C334" s="187" t="s">
        <v>312</v>
      </c>
      <c r="D334" s="40" t="s">
        <v>721</v>
      </c>
      <c r="E334" s="40" t="s">
        <v>562</v>
      </c>
      <c r="F334" s="170" t="s">
        <v>533</v>
      </c>
      <c r="G334" s="192" t="s">
        <v>529</v>
      </c>
    </row>
    <row r="335" spans="2:7" ht="15" customHeight="1">
      <c r="B335" s="82">
        <v>37</v>
      </c>
      <c r="C335" s="187" t="s">
        <v>313</v>
      </c>
      <c r="D335" s="40" t="s">
        <v>725</v>
      </c>
      <c r="E335" s="40" t="s">
        <v>562</v>
      </c>
      <c r="F335" s="170" t="s">
        <v>533</v>
      </c>
      <c r="G335" s="192" t="s">
        <v>529</v>
      </c>
    </row>
    <row r="336" spans="2:7" ht="15" customHeight="1">
      <c r="B336" s="82">
        <v>37</v>
      </c>
      <c r="C336" s="187" t="s">
        <v>314</v>
      </c>
      <c r="D336" s="40" t="s">
        <v>218</v>
      </c>
      <c r="E336" s="40" t="s">
        <v>562</v>
      </c>
      <c r="F336" s="170" t="s">
        <v>533</v>
      </c>
      <c r="G336" s="192" t="s">
        <v>529</v>
      </c>
    </row>
    <row r="337" spans="2:7" ht="15" customHeight="1">
      <c r="B337" s="82">
        <v>37</v>
      </c>
      <c r="C337" s="187" t="s">
        <v>315</v>
      </c>
      <c r="D337" s="40" t="s">
        <v>722</v>
      </c>
      <c r="E337" s="40" t="s">
        <v>562</v>
      </c>
      <c r="F337" s="170" t="s">
        <v>533</v>
      </c>
      <c r="G337" s="192" t="s">
        <v>529</v>
      </c>
    </row>
    <row r="338" spans="2:7" ht="15" customHeight="1">
      <c r="B338" s="82">
        <v>37</v>
      </c>
      <c r="C338" s="187" t="s">
        <v>316</v>
      </c>
      <c r="D338" s="40" t="s">
        <v>723</v>
      </c>
      <c r="E338" s="40" t="s">
        <v>562</v>
      </c>
      <c r="F338" s="170" t="s">
        <v>533</v>
      </c>
      <c r="G338" s="192" t="s">
        <v>529</v>
      </c>
    </row>
    <row r="339" spans="2:7" ht="15" customHeight="1">
      <c r="B339" s="82">
        <v>37</v>
      </c>
      <c r="C339" s="187" t="s">
        <v>317</v>
      </c>
      <c r="D339" s="40" t="s">
        <v>725</v>
      </c>
      <c r="E339" s="40" t="s">
        <v>562</v>
      </c>
      <c r="F339" s="170" t="s">
        <v>533</v>
      </c>
      <c r="G339" s="192" t="s">
        <v>529</v>
      </c>
    </row>
    <row r="340" spans="2:7" ht="15" customHeight="1">
      <c r="B340" s="82">
        <v>37</v>
      </c>
      <c r="C340" s="187" t="s">
        <v>318</v>
      </c>
      <c r="D340" s="40" t="s">
        <v>218</v>
      </c>
      <c r="E340" s="40" t="s">
        <v>562</v>
      </c>
      <c r="F340" s="185" t="s">
        <v>533</v>
      </c>
      <c r="G340" s="186" t="s">
        <v>529</v>
      </c>
    </row>
    <row r="341" spans="2:7" ht="15" customHeight="1">
      <c r="B341" s="82">
        <v>37</v>
      </c>
      <c r="C341" s="187" t="s">
        <v>319</v>
      </c>
      <c r="D341" s="40" t="s">
        <v>722</v>
      </c>
      <c r="E341" s="40" t="s">
        <v>562</v>
      </c>
      <c r="F341" s="185" t="s">
        <v>533</v>
      </c>
      <c r="G341" s="186" t="s">
        <v>529</v>
      </c>
    </row>
    <row r="342" spans="2:7" ht="15" customHeight="1">
      <c r="B342" s="82">
        <v>37</v>
      </c>
      <c r="C342" s="187" t="s">
        <v>320</v>
      </c>
      <c r="D342" s="40" t="s">
        <v>722</v>
      </c>
      <c r="E342" s="40" t="s">
        <v>562</v>
      </c>
      <c r="F342" s="170" t="s">
        <v>533</v>
      </c>
      <c r="G342" s="192" t="s">
        <v>529</v>
      </c>
    </row>
    <row r="343" spans="2:7" ht="15" customHeight="1">
      <c r="B343" s="82">
        <v>37</v>
      </c>
      <c r="C343" s="187" t="s">
        <v>320</v>
      </c>
      <c r="D343" s="40" t="s">
        <v>722</v>
      </c>
      <c r="E343" s="40" t="s">
        <v>562</v>
      </c>
      <c r="F343" s="170" t="s">
        <v>533</v>
      </c>
      <c r="G343" s="192" t="s">
        <v>529</v>
      </c>
    </row>
    <row r="344" spans="2:7" ht="15" customHeight="1">
      <c r="B344" s="82">
        <v>37</v>
      </c>
      <c r="C344" s="187" t="s">
        <v>321</v>
      </c>
      <c r="D344" s="40" t="s">
        <v>722</v>
      </c>
      <c r="E344" s="40" t="s">
        <v>562</v>
      </c>
      <c r="F344" s="170" t="s">
        <v>533</v>
      </c>
      <c r="G344" s="192" t="s">
        <v>529</v>
      </c>
    </row>
    <row r="345" spans="2:7" ht="15" customHeight="1">
      <c r="B345" s="82">
        <v>37</v>
      </c>
      <c r="C345" s="187" t="s">
        <v>322</v>
      </c>
      <c r="D345" s="40" t="s">
        <v>724</v>
      </c>
      <c r="E345" s="40" t="s">
        <v>562</v>
      </c>
      <c r="F345" s="170" t="s">
        <v>533</v>
      </c>
      <c r="G345" s="192" t="s">
        <v>529</v>
      </c>
    </row>
    <row r="346" spans="2:7" ht="15" customHeight="1">
      <c r="B346" s="82">
        <v>37</v>
      </c>
      <c r="C346" s="187" t="s">
        <v>323</v>
      </c>
      <c r="D346" s="40" t="s">
        <v>722</v>
      </c>
      <c r="E346" s="40" t="s">
        <v>562</v>
      </c>
      <c r="F346" s="170" t="s">
        <v>533</v>
      </c>
      <c r="G346" s="192" t="s">
        <v>529</v>
      </c>
    </row>
    <row r="347" spans="2:7" ht="15" customHeight="1">
      <c r="B347" s="82">
        <v>37</v>
      </c>
      <c r="C347" s="187" t="s">
        <v>324</v>
      </c>
      <c r="D347" s="40" t="s">
        <v>218</v>
      </c>
      <c r="E347" s="40" t="s">
        <v>562</v>
      </c>
      <c r="F347" s="170" t="s">
        <v>533</v>
      </c>
      <c r="G347" s="192" t="s">
        <v>529</v>
      </c>
    </row>
    <row r="348" spans="2:7" ht="15" customHeight="1">
      <c r="B348" s="82">
        <v>37</v>
      </c>
      <c r="C348" s="187" t="s">
        <v>325</v>
      </c>
      <c r="D348" s="40" t="s">
        <v>218</v>
      </c>
      <c r="E348" s="40" t="s">
        <v>562</v>
      </c>
      <c r="F348" s="170" t="s">
        <v>533</v>
      </c>
      <c r="G348" s="192" t="s">
        <v>529</v>
      </c>
    </row>
    <row r="349" spans="2:7" ht="15" customHeight="1">
      <c r="B349" s="82">
        <v>37</v>
      </c>
      <c r="C349" s="187" t="s">
        <v>742</v>
      </c>
      <c r="D349" s="40" t="s">
        <v>723</v>
      </c>
      <c r="E349" s="40" t="s">
        <v>562</v>
      </c>
      <c r="F349" s="170" t="s">
        <v>533</v>
      </c>
      <c r="G349" s="200" t="s">
        <v>529</v>
      </c>
    </row>
    <row r="350" spans="2:7" ht="15" customHeight="1">
      <c r="B350" s="82">
        <v>37</v>
      </c>
      <c r="C350" s="187" t="s">
        <v>326</v>
      </c>
      <c r="D350" s="40" t="s">
        <v>722</v>
      </c>
      <c r="E350" s="40" t="s">
        <v>562</v>
      </c>
      <c r="F350" s="170" t="s">
        <v>533</v>
      </c>
      <c r="G350" s="192" t="s">
        <v>529</v>
      </c>
    </row>
    <row r="351" spans="2:7" ht="15" customHeight="1">
      <c r="B351" s="82">
        <v>37</v>
      </c>
      <c r="C351" s="187" t="s">
        <v>327</v>
      </c>
      <c r="D351" s="40" t="s">
        <v>722</v>
      </c>
      <c r="E351" s="40" t="s">
        <v>562</v>
      </c>
      <c r="F351" s="170" t="s">
        <v>533</v>
      </c>
      <c r="G351" s="192" t="s">
        <v>529</v>
      </c>
    </row>
    <row r="352" spans="2:7" ht="15" customHeight="1">
      <c r="B352" s="82">
        <v>37</v>
      </c>
      <c r="C352" s="187" t="s">
        <v>328</v>
      </c>
      <c r="D352" s="40" t="s">
        <v>722</v>
      </c>
      <c r="E352" s="40" t="s">
        <v>562</v>
      </c>
      <c r="F352" s="170" t="s">
        <v>533</v>
      </c>
      <c r="G352" s="192" t="s">
        <v>529</v>
      </c>
    </row>
    <row r="353" spans="2:7" ht="15" customHeight="1">
      <c r="B353" s="82">
        <v>37</v>
      </c>
      <c r="C353" s="187" t="s">
        <v>329</v>
      </c>
      <c r="D353" s="40" t="s">
        <v>722</v>
      </c>
      <c r="E353" s="40" t="s">
        <v>562</v>
      </c>
      <c r="F353" s="170" t="s">
        <v>533</v>
      </c>
      <c r="G353" s="192" t="s">
        <v>529</v>
      </c>
    </row>
    <row r="354" spans="2:7" ht="15" customHeight="1">
      <c r="B354" s="82">
        <v>37</v>
      </c>
      <c r="C354" s="187" t="s">
        <v>330</v>
      </c>
      <c r="D354" s="40" t="s">
        <v>724</v>
      </c>
      <c r="E354" s="40" t="s">
        <v>562</v>
      </c>
      <c r="F354" s="170" t="s">
        <v>533</v>
      </c>
      <c r="G354" s="192" t="s">
        <v>529</v>
      </c>
    </row>
    <row r="355" spans="2:7" ht="15" customHeight="1">
      <c r="B355" s="82">
        <v>37</v>
      </c>
      <c r="C355" s="187" t="s">
        <v>331</v>
      </c>
      <c r="D355" s="40" t="s">
        <v>722</v>
      </c>
      <c r="E355" s="40" t="s">
        <v>562</v>
      </c>
      <c r="F355" s="170" t="s">
        <v>533</v>
      </c>
      <c r="G355" s="192" t="s">
        <v>529</v>
      </c>
    </row>
    <row r="356" spans="2:7" ht="15" customHeight="1">
      <c r="B356" s="82">
        <v>37</v>
      </c>
      <c r="C356" s="187" t="s">
        <v>332</v>
      </c>
      <c r="D356" s="40" t="s">
        <v>722</v>
      </c>
      <c r="E356" s="40" t="s">
        <v>562</v>
      </c>
      <c r="F356" s="170" t="s">
        <v>533</v>
      </c>
      <c r="G356" s="192" t="s">
        <v>529</v>
      </c>
    </row>
    <row r="357" spans="2:7" ht="15" customHeight="1">
      <c r="B357" s="82">
        <v>37</v>
      </c>
      <c r="C357" s="187" t="s">
        <v>333</v>
      </c>
      <c r="D357" s="40" t="s">
        <v>218</v>
      </c>
      <c r="E357" s="40" t="s">
        <v>562</v>
      </c>
      <c r="F357" s="170" t="s">
        <v>533</v>
      </c>
      <c r="G357" s="192" t="s">
        <v>529</v>
      </c>
    </row>
    <row r="358" spans="2:7" ht="15" customHeight="1">
      <c r="B358" s="82">
        <v>37</v>
      </c>
      <c r="C358" s="187" t="s">
        <v>334</v>
      </c>
      <c r="D358" s="40" t="s">
        <v>218</v>
      </c>
      <c r="E358" s="40" t="s">
        <v>562</v>
      </c>
      <c r="F358" s="170" t="s">
        <v>533</v>
      </c>
      <c r="G358" s="192" t="s">
        <v>529</v>
      </c>
    </row>
    <row r="359" spans="2:7" ht="15" customHeight="1">
      <c r="B359" s="82">
        <v>37</v>
      </c>
      <c r="C359" s="187" t="s">
        <v>335</v>
      </c>
      <c r="D359" s="40" t="s">
        <v>725</v>
      </c>
      <c r="E359" s="40" t="s">
        <v>562</v>
      </c>
      <c r="F359" s="170" t="s">
        <v>533</v>
      </c>
      <c r="G359" s="192" t="s">
        <v>529</v>
      </c>
    </row>
    <row r="360" spans="2:7" ht="15" customHeight="1">
      <c r="B360" s="82">
        <v>37</v>
      </c>
      <c r="C360" s="187" t="s">
        <v>336</v>
      </c>
      <c r="D360" s="40" t="s">
        <v>218</v>
      </c>
      <c r="E360" s="40" t="s">
        <v>562</v>
      </c>
      <c r="F360" s="170" t="s">
        <v>533</v>
      </c>
      <c r="G360" s="192" t="s">
        <v>529</v>
      </c>
    </row>
    <row r="361" spans="2:7" ht="15" customHeight="1">
      <c r="B361" s="82">
        <v>37</v>
      </c>
      <c r="C361" s="187" t="s">
        <v>337</v>
      </c>
      <c r="D361" s="40" t="s">
        <v>218</v>
      </c>
      <c r="E361" s="40" t="s">
        <v>562</v>
      </c>
      <c r="F361" s="170" t="s">
        <v>533</v>
      </c>
      <c r="G361" s="192" t="s">
        <v>529</v>
      </c>
    </row>
    <row r="362" spans="2:7" ht="15" customHeight="1">
      <c r="B362" s="82">
        <v>37</v>
      </c>
      <c r="C362" s="187" t="s">
        <v>338</v>
      </c>
      <c r="D362" s="40" t="s">
        <v>725</v>
      </c>
      <c r="E362" s="40" t="s">
        <v>562</v>
      </c>
      <c r="F362" s="170" t="s">
        <v>533</v>
      </c>
      <c r="G362" s="192" t="s">
        <v>529</v>
      </c>
    </row>
    <row r="363" spans="2:7" ht="15" customHeight="1">
      <c r="B363" s="82">
        <v>37</v>
      </c>
      <c r="C363" s="187" t="s">
        <v>342</v>
      </c>
      <c r="D363" s="40" t="s">
        <v>723</v>
      </c>
      <c r="E363" s="40" t="s">
        <v>562</v>
      </c>
      <c r="F363" s="170" t="s">
        <v>533</v>
      </c>
      <c r="G363" s="192" t="s">
        <v>529</v>
      </c>
    </row>
    <row r="364" spans="2:7" ht="15" customHeight="1">
      <c r="B364" s="82">
        <v>37</v>
      </c>
      <c r="C364" s="187" t="s">
        <v>339</v>
      </c>
      <c r="D364" s="40" t="s">
        <v>724</v>
      </c>
      <c r="E364" s="40" t="s">
        <v>562</v>
      </c>
      <c r="F364" s="170" t="s">
        <v>533</v>
      </c>
      <c r="G364" s="192" t="s">
        <v>529</v>
      </c>
    </row>
    <row r="365" spans="2:7" ht="15" customHeight="1">
      <c r="B365" s="82">
        <v>37</v>
      </c>
      <c r="C365" s="187" t="s">
        <v>340</v>
      </c>
      <c r="D365" s="40" t="s">
        <v>724</v>
      </c>
      <c r="E365" s="40" t="s">
        <v>562</v>
      </c>
      <c r="F365" s="170" t="s">
        <v>533</v>
      </c>
      <c r="G365" s="192" t="s">
        <v>529</v>
      </c>
    </row>
    <row r="366" spans="2:7" ht="15" customHeight="1">
      <c r="B366" s="82">
        <v>37</v>
      </c>
      <c r="C366" s="187" t="s">
        <v>341</v>
      </c>
      <c r="D366" s="40" t="s">
        <v>218</v>
      </c>
      <c r="E366" s="40" t="s">
        <v>562</v>
      </c>
      <c r="F366" s="170" t="s">
        <v>533</v>
      </c>
      <c r="G366" s="192" t="s">
        <v>529</v>
      </c>
    </row>
    <row r="367" spans="2:7" ht="15" customHeight="1">
      <c r="B367" s="82">
        <v>37</v>
      </c>
      <c r="C367" s="187" t="s">
        <v>343</v>
      </c>
      <c r="D367" s="40" t="s">
        <v>724</v>
      </c>
      <c r="E367" s="40" t="s">
        <v>562</v>
      </c>
      <c r="F367" s="170" t="s">
        <v>533</v>
      </c>
      <c r="G367" s="192" t="s">
        <v>529</v>
      </c>
    </row>
    <row r="368" spans="2:7" ht="15" customHeight="1">
      <c r="B368" s="82">
        <v>37</v>
      </c>
      <c r="C368" s="187" t="s">
        <v>344</v>
      </c>
      <c r="D368" s="40" t="s">
        <v>722</v>
      </c>
      <c r="E368" s="40" t="s">
        <v>562</v>
      </c>
      <c r="F368" s="170" t="s">
        <v>533</v>
      </c>
      <c r="G368" s="192" t="s">
        <v>529</v>
      </c>
    </row>
    <row r="369" spans="2:7" ht="15" customHeight="1">
      <c r="B369" s="82">
        <v>37</v>
      </c>
      <c r="C369" s="187" t="s">
        <v>345</v>
      </c>
      <c r="D369" s="40" t="s">
        <v>725</v>
      </c>
      <c r="E369" s="40" t="s">
        <v>562</v>
      </c>
      <c r="F369" s="170" t="s">
        <v>533</v>
      </c>
      <c r="G369" s="192" t="s">
        <v>529</v>
      </c>
    </row>
    <row r="370" spans="2:7" ht="15" customHeight="1">
      <c r="B370" s="82">
        <v>37</v>
      </c>
      <c r="C370" s="187" t="s">
        <v>346</v>
      </c>
      <c r="D370" s="40" t="s">
        <v>722</v>
      </c>
      <c r="E370" s="40" t="s">
        <v>562</v>
      </c>
      <c r="F370" s="170" t="s">
        <v>533</v>
      </c>
      <c r="G370" s="192" t="s">
        <v>529</v>
      </c>
    </row>
    <row r="371" spans="2:7" ht="15" customHeight="1">
      <c r="B371" s="82">
        <v>37</v>
      </c>
      <c r="C371" s="187" t="s">
        <v>347</v>
      </c>
      <c r="D371" s="40" t="s">
        <v>721</v>
      </c>
      <c r="E371" s="40" t="s">
        <v>562</v>
      </c>
      <c r="F371" s="170" t="s">
        <v>533</v>
      </c>
      <c r="G371" s="200" t="s">
        <v>529</v>
      </c>
    </row>
    <row r="372" spans="2:7" ht="15" customHeight="1">
      <c r="B372" s="82">
        <v>37</v>
      </c>
      <c r="C372" s="187" t="s">
        <v>348</v>
      </c>
      <c r="D372" s="40" t="s">
        <v>722</v>
      </c>
      <c r="E372" s="40" t="s">
        <v>562</v>
      </c>
      <c r="F372" s="170" t="s">
        <v>533</v>
      </c>
      <c r="G372" s="192" t="s">
        <v>529</v>
      </c>
    </row>
    <row r="373" spans="2:7" ht="15" customHeight="1">
      <c r="B373" s="82">
        <v>37</v>
      </c>
      <c r="C373" s="187" t="s">
        <v>349</v>
      </c>
      <c r="D373" s="40" t="s">
        <v>724</v>
      </c>
      <c r="E373" s="40" t="s">
        <v>562</v>
      </c>
      <c r="F373" s="170" t="s">
        <v>533</v>
      </c>
      <c r="G373" s="192" t="s">
        <v>529</v>
      </c>
    </row>
    <row r="374" spans="2:7" ht="15" customHeight="1">
      <c r="B374" s="82">
        <v>37</v>
      </c>
      <c r="C374" s="187" t="s">
        <v>350</v>
      </c>
      <c r="D374" s="40" t="s">
        <v>218</v>
      </c>
      <c r="E374" s="40" t="s">
        <v>562</v>
      </c>
      <c r="F374" s="170" t="s">
        <v>533</v>
      </c>
      <c r="G374" s="192" t="s">
        <v>529</v>
      </c>
    </row>
    <row r="375" spans="2:7" ht="15" customHeight="1">
      <c r="B375" s="82">
        <v>37</v>
      </c>
      <c r="C375" s="187" t="s">
        <v>351</v>
      </c>
      <c r="D375" s="40" t="s">
        <v>218</v>
      </c>
      <c r="E375" s="40" t="s">
        <v>562</v>
      </c>
      <c r="F375" s="170" t="s">
        <v>533</v>
      </c>
      <c r="G375" s="192" t="s">
        <v>529</v>
      </c>
    </row>
    <row r="376" spans="2:7" ht="15" customHeight="1">
      <c r="B376" s="82">
        <v>37</v>
      </c>
      <c r="C376" s="187" t="s">
        <v>352</v>
      </c>
      <c r="D376" s="40" t="s">
        <v>722</v>
      </c>
      <c r="E376" s="40" t="s">
        <v>562</v>
      </c>
      <c r="F376" s="170" t="s">
        <v>533</v>
      </c>
      <c r="G376" s="192" t="s">
        <v>529</v>
      </c>
    </row>
    <row r="377" spans="2:7" ht="15" customHeight="1">
      <c r="B377" s="82">
        <v>37</v>
      </c>
      <c r="C377" s="187" t="s">
        <v>353</v>
      </c>
      <c r="D377" s="40" t="s">
        <v>724</v>
      </c>
      <c r="E377" s="40" t="s">
        <v>562</v>
      </c>
      <c r="F377" s="170" t="s">
        <v>533</v>
      </c>
      <c r="G377" s="192" t="s">
        <v>529</v>
      </c>
    </row>
    <row r="378" spans="2:7" ht="15" customHeight="1">
      <c r="B378" s="82">
        <v>37</v>
      </c>
      <c r="C378" s="187" t="s">
        <v>354</v>
      </c>
      <c r="D378" s="40" t="s">
        <v>724</v>
      </c>
      <c r="E378" s="40" t="s">
        <v>562</v>
      </c>
      <c r="F378" s="170" t="s">
        <v>533</v>
      </c>
      <c r="G378" s="192" t="s">
        <v>529</v>
      </c>
    </row>
    <row r="379" spans="2:7" ht="15" customHeight="1">
      <c r="B379" s="82">
        <v>37</v>
      </c>
      <c r="C379" s="187" t="s">
        <v>355</v>
      </c>
      <c r="D379" s="40" t="s">
        <v>724</v>
      </c>
      <c r="E379" s="40" t="s">
        <v>562</v>
      </c>
      <c r="F379" s="170" t="s">
        <v>533</v>
      </c>
      <c r="G379" s="192" t="s">
        <v>529</v>
      </c>
    </row>
    <row r="380" spans="2:7" ht="15" customHeight="1">
      <c r="B380" s="82">
        <v>37</v>
      </c>
      <c r="C380" s="187" t="s">
        <v>356</v>
      </c>
      <c r="D380" s="40" t="s">
        <v>722</v>
      </c>
      <c r="E380" s="40" t="s">
        <v>562</v>
      </c>
      <c r="F380" s="170" t="s">
        <v>533</v>
      </c>
      <c r="G380" s="192" t="s">
        <v>529</v>
      </c>
    </row>
    <row r="381" spans="2:7" ht="15" customHeight="1">
      <c r="B381" s="82">
        <v>37</v>
      </c>
      <c r="C381" s="187" t="s">
        <v>357</v>
      </c>
      <c r="D381" s="40" t="s">
        <v>722</v>
      </c>
      <c r="E381" s="40" t="s">
        <v>562</v>
      </c>
      <c r="F381" s="170" t="s">
        <v>533</v>
      </c>
      <c r="G381" s="192" t="s">
        <v>529</v>
      </c>
    </row>
    <row r="382" spans="2:7" ht="15" customHeight="1">
      <c r="B382" s="82">
        <v>37</v>
      </c>
      <c r="C382" s="187" t="s">
        <v>358</v>
      </c>
      <c r="D382" s="40" t="s">
        <v>724</v>
      </c>
      <c r="E382" s="40" t="s">
        <v>562</v>
      </c>
      <c r="F382" s="170" t="s">
        <v>533</v>
      </c>
      <c r="G382" s="192" t="s">
        <v>529</v>
      </c>
    </row>
    <row r="383" spans="2:7" ht="15" customHeight="1">
      <c r="B383" s="82">
        <v>37</v>
      </c>
      <c r="C383" s="187" t="s">
        <v>359</v>
      </c>
      <c r="D383" s="40" t="s">
        <v>722</v>
      </c>
      <c r="E383" s="40" t="s">
        <v>562</v>
      </c>
      <c r="F383" s="170" t="s">
        <v>533</v>
      </c>
      <c r="G383" s="192" t="s">
        <v>529</v>
      </c>
    </row>
    <row r="384" spans="2:7" ht="15" customHeight="1">
      <c r="B384" s="82">
        <v>37</v>
      </c>
      <c r="C384" s="187" t="s">
        <v>360</v>
      </c>
      <c r="D384" s="40" t="s">
        <v>722</v>
      </c>
      <c r="E384" s="40" t="s">
        <v>562</v>
      </c>
      <c r="F384" s="170" t="s">
        <v>533</v>
      </c>
      <c r="G384" s="192" t="s">
        <v>529</v>
      </c>
    </row>
    <row r="385" spans="2:7" ht="15" customHeight="1">
      <c r="B385" s="82">
        <v>37</v>
      </c>
      <c r="C385" s="187" t="s">
        <v>361</v>
      </c>
      <c r="D385" s="40" t="s">
        <v>722</v>
      </c>
      <c r="E385" s="40" t="s">
        <v>562</v>
      </c>
      <c r="F385" s="170" t="s">
        <v>533</v>
      </c>
      <c r="G385" s="192" t="s">
        <v>529</v>
      </c>
    </row>
    <row r="386" spans="2:7" ht="15" customHeight="1">
      <c r="B386" s="82">
        <v>37</v>
      </c>
      <c r="C386" s="187" t="s">
        <v>362</v>
      </c>
      <c r="D386" s="40" t="s">
        <v>725</v>
      </c>
      <c r="E386" s="40" t="s">
        <v>562</v>
      </c>
      <c r="F386" s="170" t="s">
        <v>533</v>
      </c>
      <c r="G386" s="192" t="s">
        <v>529</v>
      </c>
    </row>
    <row r="387" spans="2:7" ht="15" customHeight="1">
      <c r="B387" s="82">
        <v>37</v>
      </c>
      <c r="C387" s="187" t="s">
        <v>363</v>
      </c>
      <c r="D387" s="40" t="s">
        <v>722</v>
      </c>
      <c r="E387" s="54" t="s">
        <v>562</v>
      </c>
      <c r="F387" s="170" t="s">
        <v>533</v>
      </c>
      <c r="G387" s="192" t="s">
        <v>529</v>
      </c>
    </row>
    <row r="388" spans="2:7" ht="15" customHeight="1">
      <c r="B388" s="82">
        <v>37</v>
      </c>
      <c r="C388" s="187" t="s">
        <v>364</v>
      </c>
      <c r="D388" s="40" t="s">
        <v>722</v>
      </c>
      <c r="E388" s="40" t="s">
        <v>562</v>
      </c>
      <c r="F388" s="170" t="s">
        <v>533</v>
      </c>
      <c r="G388" s="192" t="s">
        <v>529</v>
      </c>
    </row>
    <row r="389" spans="2:7" ht="15" customHeight="1">
      <c r="B389" s="82">
        <v>37</v>
      </c>
      <c r="C389" s="187" t="s">
        <v>365</v>
      </c>
      <c r="D389" s="40" t="s">
        <v>218</v>
      </c>
      <c r="E389" s="54" t="s">
        <v>562</v>
      </c>
      <c r="F389" s="170" t="s">
        <v>533</v>
      </c>
      <c r="G389" s="192" t="s">
        <v>529</v>
      </c>
    </row>
    <row r="390" spans="2:7" ht="15" customHeight="1">
      <c r="B390" s="82">
        <v>37</v>
      </c>
      <c r="C390" s="187" t="s">
        <v>366</v>
      </c>
      <c r="D390" s="40" t="s">
        <v>218</v>
      </c>
      <c r="E390" s="40" t="s">
        <v>562</v>
      </c>
      <c r="F390" s="170" t="s">
        <v>533</v>
      </c>
      <c r="G390" s="192" t="s">
        <v>529</v>
      </c>
    </row>
    <row r="391" spans="2:7" ht="15" customHeight="1">
      <c r="B391" s="82">
        <v>37</v>
      </c>
      <c r="C391" s="187" t="s">
        <v>367</v>
      </c>
      <c r="D391" s="40" t="s">
        <v>722</v>
      </c>
      <c r="E391" s="40" t="s">
        <v>562</v>
      </c>
      <c r="F391" s="170" t="s">
        <v>533</v>
      </c>
      <c r="G391" s="192" t="s">
        <v>529</v>
      </c>
    </row>
    <row r="392" spans="2:7" ht="15" customHeight="1">
      <c r="B392" s="82">
        <v>37</v>
      </c>
      <c r="C392" s="187" t="s">
        <v>369</v>
      </c>
      <c r="D392" s="40" t="s">
        <v>721</v>
      </c>
      <c r="E392" s="40" t="s">
        <v>562</v>
      </c>
      <c r="F392" s="170" t="s">
        <v>533</v>
      </c>
      <c r="G392" s="192" t="s">
        <v>529</v>
      </c>
    </row>
    <row r="393" spans="2:7" ht="15" customHeight="1">
      <c r="B393" s="82">
        <v>37</v>
      </c>
      <c r="C393" s="187" t="s">
        <v>368</v>
      </c>
      <c r="D393" s="40" t="s">
        <v>722</v>
      </c>
      <c r="E393" s="40" t="s">
        <v>562</v>
      </c>
      <c r="F393" s="170" t="s">
        <v>533</v>
      </c>
      <c r="G393" s="192" t="s">
        <v>529</v>
      </c>
    </row>
    <row r="394" spans="2:7" ht="15" customHeight="1">
      <c r="B394" s="82">
        <v>37</v>
      </c>
      <c r="C394" s="187" t="s">
        <v>743</v>
      </c>
      <c r="D394" s="40" t="s">
        <v>724</v>
      </c>
      <c r="E394" s="40" t="s">
        <v>562</v>
      </c>
      <c r="F394" s="170" t="s">
        <v>533</v>
      </c>
      <c r="G394" s="192" t="s">
        <v>529</v>
      </c>
    </row>
    <row r="395" spans="2:7" ht="15" customHeight="1">
      <c r="B395" s="82">
        <v>37</v>
      </c>
      <c r="C395" s="187" t="s">
        <v>370</v>
      </c>
      <c r="D395" s="40" t="s">
        <v>723</v>
      </c>
      <c r="E395" s="40" t="s">
        <v>562</v>
      </c>
      <c r="F395" s="170" t="s">
        <v>533</v>
      </c>
      <c r="G395" s="192" t="s">
        <v>529</v>
      </c>
    </row>
    <row r="396" spans="2:7" ht="15" customHeight="1">
      <c r="B396" s="82">
        <v>37</v>
      </c>
      <c r="C396" s="187" t="s">
        <v>371</v>
      </c>
      <c r="D396" s="40" t="s">
        <v>218</v>
      </c>
      <c r="E396" s="40" t="s">
        <v>562</v>
      </c>
      <c r="F396" s="185" t="s">
        <v>533</v>
      </c>
      <c r="G396" s="186" t="s">
        <v>529</v>
      </c>
    </row>
    <row r="397" spans="2:7" ht="15" customHeight="1">
      <c r="B397" s="82">
        <v>37</v>
      </c>
      <c r="C397" s="187" t="s">
        <v>372</v>
      </c>
      <c r="D397" s="40" t="s">
        <v>725</v>
      </c>
      <c r="E397" s="40" t="s">
        <v>562</v>
      </c>
      <c r="F397" s="185" t="s">
        <v>533</v>
      </c>
      <c r="G397" s="186" t="s">
        <v>529</v>
      </c>
    </row>
    <row r="398" spans="2:7" ht="15" customHeight="1" thickBot="1">
      <c r="B398" s="84">
        <v>37</v>
      </c>
      <c r="C398" s="188" t="s">
        <v>540</v>
      </c>
      <c r="D398" s="79" t="s">
        <v>537</v>
      </c>
      <c r="E398" s="42" t="s">
        <v>290</v>
      </c>
      <c r="F398" s="175" t="s">
        <v>533</v>
      </c>
      <c r="G398" s="181" t="s">
        <v>537</v>
      </c>
    </row>
    <row r="399" spans="2:7" ht="15" customHeight="1">
      <c r="B399" s="82">
        <v>38</v>
      </c>
      <c r="C399" s="187" t="s">
        <v>421</v>
      </c>
      <c r="D399" s="40" t="s">
        <v>722</v>
      </c>
      <c r="E399" s="40" t="s">
        <v>562</v>
      </c>
      <c r="F399" s="170" t="s">
        <v>533</v>
      </c>
      <c r="G399" s="192" t="s">
        <v>529</v>
      </c>
    </row>
    <row r="400" spans="2:7" ht="15" customHeight="1">
      <c r="B400" s="82">
        <v>38</v>
      </c>
      <c r="C400" s="187" t="s">
        <v>373</v>
      </c>
      <c r="D400" s="40" t="s">
        <v>722</v>
      </c>
      <c r="E400" s="40" t="s">
        <v>562</v>
      </c>
      <c r="F400" s="170" t="s">
        <v>533</v>
      </c>
      <c r="G400" s="192" t="s">
        <v>529</v>
      </c>
    </row>
    <row r="401" spans="2:7" ht="15" customHeight="1">
      <c r="B401" s="82">
        <v>38</v>
      </c>
      <c r="C401" s="187" t="s">
        <v>375</v>
      </c>
      <c r="D401" s="40" t="s">
        <v>722</v>
      </c>
      <c r="E401" s="40" t="s">
        <v>562</v>
      </c>
      <c r="F401" s="170" t="s">
        <v>533</v>
      </c>
      <c r="G401" s="192" t="s">
        <v>529</v>
      </c>
    </row>
    <row r="402" spans="2:7" ht="15" customHeight="1">
      <c r="B402" s="82">
        <v>38</v>
      </c>
      <c r="C402" s="187" t="s">
        <v>422</v>
      </c>
      <c r="D402" s="40" t="s">
        <v>722</v>
      </c>
      <c r="E402" s="40" t="s">
        <v>562</v>
      </c>
      <c r="F402" s="170" t="s">
        <v>533</v>
      </c>
      <c r="G402" s="192" t="s">
        <v>529</v>
      </c>
    </row>
    <row r="403" spans="2:7" ht="15" customHeight="1">
      <c r="B403" s="82">
        <v>38</v>
      </c>
      <c r="C403" s="187" t="s">
        <v>374</v>
      </c>
      <c r="D403" s="40" t="s">
        <v>722</v>
      </c>
      <c r="E403" s="40" t="s">
        <v>562</v>
      </c>
      <c r="F403" s="170" t="s">
        <v>533</v>
      </c>
      <c r="G403" s="192" t="s">
        <v>529</v>
      </c>
    </row>
    <row r="404" spans="2:7" ht="15" customHeight="1">
      <c r="B404" s="82">
        <v>38</v>
      </c>
      <c r="C404" s="187" t="s">
        <v>727</v>
      </c>
      <c r="D404" s="40" t="s">
        <v>722</v>
      </c>
      <c r="E404" s="40" t="s">
        <v>562</v>
      </c>
      <c r="F404" s="170" t="s">
        <v>533</v>
      </c>
      <c r="G404" s="192" t="s">
        <v>529</v>
      </c>
    </row>
    <row r="405" spans="2:7" ht="15" customHeight="1">
      <c r="B405" s="82">
        <v>38</v>
      </c>
      <c r="C405" s="187" t="s">
        <v>376</v>
      </c>
      <c r="D405" s="40" t="s">
        <v>218</v>
      </c>
      <c r="E405" s="40" t="s">
        <v>562</v>
      </c>
      <c r="F405" s="170" t="s">
        <v>533</v>
      </c>
      <c r="G405" s="192" t="s">
        <v>529</v>
      </c>
    </row>
    <row r="406" spans="2:7" ht="15" customHeight="1">
      <c r="B406" s="82">
        <v>38</v>
      </c>
      <c r="C406" s="187" t="s">
        <v>377</v>
      </c>
      <c r="D406" s="40" t="s">
        <v>724</v>
      </c>
      <c r="E406" s="40" t="s">
        <v>562</v>
      </c>
      <c r="F406" s="170" t="s">
        <v>533</v>
      </c>
      <c r="G406" s="192" t="s">
        <v>529</v>
      </c>
    </row>
    <row r="407" spans="2:7" ht="15" customHeight="1">
      <c r="B407" s="82">
        <v>38</v>
      </c>
      <c r="C407" s="187" t="s">
        <v>378</v>
      </c>
      <c r="D407" s="40" t="s">
        <v>218</v>
      </c>
      <c r="E407" s="40" t="s">
        <v>562</v>
      </c>
      <c r="F407" s="170" t="s">
        <v>533</v>
      </c>
      <c r="G407" s="192" t="s">
        <v>529</v>
      </c>
    </row>
    <row r="408" spans="2:7" ht="15" customHeight="1">
      <c r="B408" s="82">
        <v>38</v>
      </c>
      <c r="C408" s="187" t="s">
        <v>379</v>
      </c>
      <c r="D408" s="40" t="s">
        <v>721</v>
      </c>
      <c r="E408" s="40" t="s">
        <v>562</v>
      </c>
      <c r="F408" s="170" t="s">
        <v>533</v>
      </c>
      <c r="G408" s="192" t="s">
        <v>529</v>
      </c>
    </row>
    <row r="409" spans="2:7" ht="15" customHeight="1">
      <c r="B409" s="82">
        <v>38</v>
      </c>
      <c r="C409" s="187" t="s">
        <v>380</v>
      </c>
      <c r="D409" s="40" t="s">
        <v>722</v>
      </c>
      <c r="E409" s="40" t="s">
        <v>562</v>
      </c>
      <c r="F409" s="170" t="s">
        <v>533</v>
      </c>
      <c r="G409" s="192" t="s">
        <v>529</v>
      </c>
    </row>
    <row r="410" spans="2:7" ht="15" customHeight="1">
      <c r="B410" s="82">
        <v>38</v>
      </c>
      <c r="C410" s="187" t="s">
        <v>423</v>
      </c>
      <c r="D410" s="40" t="s">
        <v>721</v>
      </c>
      <c r="E410" s="40" t="s">
        <v>562</v>
      </c>
      <c r="F410" s="170" t="s">
        <v>533</v>
      </c>
      <c r="G410" s="192" t="s">
        <v>529</v>
      </c>
    </row>
    <row r="411" spans="2:7" ht="15" customHeight="1">
      <c r="B411" s="82">
        <v>38</v>
      </c>
      <c r="C411" s="187" t="s">
        <v>728</v>
      </c>
      <c r="D411" s="40" t="s">
        <v>720</v>
      </c>
      <c r="E411" s="40" t="s">
        <v>562</v>
      </c>
      <c r="F411" s="170" t="s">
        <v>533</v>
      </c>
      <c r="G411" s="192" t="s">
        <v>529</v>
      </c>
    </row>
    <row r="412" spans="2:7" ht="15" customHeight="1">
      <c r="B412" s="82">
        <v>38</v>
      </c>
      <c r="C412" s="187" t="s">
        <v>424</v>
      </c>
      <c r="D412" s="40" t="s">
        <v>721</v>
      </c>
      <c r="E412" s="40" t="s">
        <v>562</v>
      </c>
      <c r="F412" s="170" t="s">
        <v>533</v>
      </c>
      <c r="G412" s="192" t="s">
        <v>529</v>
      </c>
    </row>
    <row r="413" spans="2:7" ht="15" customHeight="1">
      <c r="B413" s="82">
        <v>38</v>
      </c>
      <c r="C413" s="187" t="s">
        <v>425</v>
      </c>
      <c r="D413" s="40" t="s">
        <v>218</v>
      </c>
      <c r="E413" s="40" t="s">
        <v>562</v>
      </c>
      <c r="F413" s="170" t="s">
        <v>533</v>
      </c>
      <c r="G413" s="192" t="s">
        <v>529</v>
      </c>
    </row>
    <row r="414" spans="2:7" ht="15" customHeight="1">
      <c r="B414" s="82">
        <v>38</v>
      </c>
      <c r="C414" s="187" t="s">
        <v>381</v>
      </c>
      <c r="D414" s="40" t="s">
        <v>218</v>
      </c>
      <c r="E414" s="40" t="s">
        <v>562</v>
      </c>
      <c r="F414" s="170" t="s">
        <v>533</v>
      </c>
      <c r="G414" s="192" t="s">
        <v>529</v>
      </c>
    </row>
    <row r="415" spans="2:7" ht="15" customHeight="1">
      <c r="B415" s="82">
        <v>38</v>
      </c>
      <c r="C415" s="187" t="s">
        <v>302</v>
      </c>
      <c r="D415" s="40" t="s">
        <v>722</v>
      </c>
      <c r="E415" s="40" t="s">
        <v>562</v>
      </c>
      <c r="F415" s="170" t="s">
        <v>533</v>
      </c>
      <c r="G415" s="192" t="s">
        <v>529</v>
      </c>
    </row>
    <row r="416" spans="2:7" ht="15" customHeight="1">
      <c r="B416" s="82">
        <v>38</v>
      </c>
      <c r="C416" s="187" t="s">
        <v>382</v>
      </c>
      <c r="D416" s="40" t="s">
        <v>218</v>
      </c>
      <c r="E416" s="40" t="s">
        <v>562</v>
      </c>
      <c r="F416" s="170" t="s">
        <v>533</v>
      </c>
      <c r="G416" s="192" t="s">
        <v>529</v>
      </c>
    </row>
    <row r="417" spans="2:7" ht="15" customHeight="1">
      <c r="B417" s="82">
        <v>38</v>
      </c>
      <c r="C417" s="187" t="s">
        <v>426</v>
      </c>
      <c r="D417" s="40" t="s">
        <v>722</v>
      </c>
      <c r="E417" s="40" t="s">
        <v>562</v>
      </c>
      <c r="F417" s="170" t="s">
        <v>533</v>
      </c>
      <c r="G417" s="192" t="s">
        <v>529</v>
      </c>
    </row>
    <row r="418" spans="2:7" ht="15" customHeight="1">
      <c r="B418" s="82">
        <v>38</v>
      </c>
      <c r="C418" s="187" t="s">
        <v>383</v>
      </c>
      <c r="D418" s="40" t="s">
        <v>722</v>
      </c>
      <c r="E418" s="40" t="s">
        <v>562</v>
      </c>
      <c r="F418" s="170" t="s">
        <v>533</v>
      </c>
      <c r="G418" s="192" t="s">
        <v>529</v>
      </c>
    </row>
    <row r="419" spans="2:7" ht="15" customHeight="1">
      <c r="B419" s="82">
        <v>38</v>
      </c>
      <c r="C419" s="187" t="s">
        <v>427</v>
      </c>
      <c r="D419" s="40" t="s">
        <v>722</v>
      </c>
      <c r="E419" s="40" t="s">
        <v>562</v>
      </c>
      <c r="F419" s="170" t="s">
        <v>533</v>
      </c>
      <c r="G419" s="192" t="s">
        <v>529</v>
      </c>
    </row>
    <row r="420" spans="2:7" ht="15" customHeight="1">
      <c r="B420" s="82">
        <v>38</v>
      </c>
      <c r="C420" s="187" t="s">
        <v>384</v>
      </c>
      <c r="D420" s="40" t="s">
        <v>722</v>
      </c>
      <c r="E420" s="40" t="s">
        <v>562</v>
      </c>
      <c r="F420" s="170" t="s">
        <v>533</v>
      </c>
      <c r="G420" s="192" t="s">
        <v>529</v>
      </c>
    </row>
    <row r="421" spans="2:7" ht="15" customHeight="1">
      <c r="B421" s="82">
        <v>38</v>
      </c>
      <c r="C421" s="187" t="s">
        <v>385</v>
      </c>
      <c r="D421" s="40" t="s">
        <v>722</v>
      </c>
      <c r="E421" s="40" t="s">
        <v>562</v>
      </c>
      <c r="F421" s="170" t="s">
        <v>533</v>
      </c>
      <c r="G421" s="192" t="s">
        <v>529</v>
      </c>
    </row>
    <row r="422" spans="2:7" ht="15" customHeight="1">
      <c r="B422" s="82">
        <v>38</v>
      </c>
      <c r="C422" s="187" t="s">
        <v>729</v>
      </c>
      <c r="D422" s="40" t="s">
        <v>722</v>
      </c>
      <c r="E422" s="40" t="s">
        <v>562</v>
      </c>
      <c r="F422" s="170" t="s">
        <v>533</v>
      </c>
      <c r="G422" s="192" t="s">
        <v>529</v>
      </c>
    </row>
    <row r="423" spans="2:7" ht="15" customHeight="1">
      <c r="B423" s="82">
        <v>38</v>
      </c>
      <c r="C423" s="187" t="s">
        <v>730</v>
      </c>
      <c r="D423" s="40" t="s">
        <v>731</v>
      </c>
      <c r="E423" s="40" t="s">
        <v>562</v>
      </c>
      <c r="F423" s="170" t="s">
        <v>533</v>
      </c>
      <c r="G423" s="192" t="s">
        <v>529</v>
      </c>
    </row>
    <row r="424" spans="2:7" ht="15" customHeight="1">
      <c r="B424" s="82">
        <v>38</v>
      </c>
      <c r="C424" s="187" t="s">
        <v>386</v>
      </c>
      <c r="D424" s="40" t="s">
        <v>722</v>
      </c>
      <c r="E424" s="40" t="s">
        <v>562</v>
      </c>
      <c r="F424" s="170" t="s">
        <v>533</v>
      </c>
      <c r="G424" s="192" t="s">
        <v>529</v>
      </c>
    </row>
    <row r="425" spans="2:7" ht="15" customHeight="1">
      <c r="B425" s="82">
        <v>38</v>
      </c>
      <c r="C425" s="187" t="s">
        <v>387</v>
      </c>
      <c r="D425" s="40" t="s">
        <v>218</v>
      </c>
      <c r="E425" s="40" t="s">
        <v>562</v>
      </c>
      <c r="F425" s="170" t="s">
        <v>533</v>
      </c>
      <c r="G425" s="192" t="s">
        <v>529</v>
      </c>
    </row>
    <row r="426" spans="2:7" ht="15" customHeight="1">
      <c r="B426" s="82">
        <v>38</v>
      </c>
      <c r="C426" s="187" t="s">
        <v>428</v>
      </c>
      <c r="D426" s="40" t="s">
        <v>721</v>
      </c>
      <c r="E426" s="40" t="s">
        <v>562</v>
      </c>
      <c r="F426" s="170" t="s">
        <v>533</v>
      </c>
      <c r="G426" s="192" t="s">
        <v>529</v>
      </c>
    </row>
    <row r="427" spans="2:7" ht="15" customHeight="1">
      <c r="B427" s="82">
        <v>38</v>
      </c>
      <c r="C427" s="187" t="s">
        <v>732</v>
      </c>
      <c r="D427" s="40" t="s">
        <v>722</v>
      </c>
      <c r="E427" s="40" t="s">
        <v>562</v>
      </c>
      <c r="F427" s="170" t="s">
        <v>533</v>
      </c>
      <c r="G427" s="192" t="s">
        <v>529</v>
      </c>
    </row>
    <row r="428" spans="2:7" ht="15" customHeight="1">
      <c r="B428" s="82">
        <v>38</v>
      </c>
      <c r="C428" s="187" t="s">
        <v>388</v>
      </c>
      <c r="D428" s="40" t="s">
        <v>722</v>
      </c>
      <c r="E428" s="40" t="s">
        <v>562</v>
      </c>
      <c r="F428" s="170" t="s">
        <v>533</v>
      </c>
      <c r="G428" s="192" t="s">
        <v>529</v>
      </c>
    </row>
    <row r="429" spans="2:7" ht="15" customHeight="1">
      <c r="B429" s="82">
        <v>38</v>
      </c>
      <c r="C429" s="187" t="s">
        <v>389</v>
      </c>
      <c r="D429" s="40" t="s">
        <v>722</v>
      </c>
      <c r="E429" s="40" t="s">
        <v>562</v>
      </c>
      <c r="F429" s="170" t="s">
        <v>533</v>
      </c>
      <c r="G429" s="192" t="s">
        <v>529</v>
      </c>
    </row>
    <row r="430" spans="2:7" ht="15" customHeight="1">
      <c r="B430" s="82">
        <v>38</v>
      </c>
      <c r="C430" s="187" t="s">
        <v>733</v>
      </c>
      <c r="D430" s="40" t="s">
        <v>722</v>
      </c>
      <c r="E430" s="40" t="s">
        <v>562</v>
      </c>
      <c r="F430" s="170" t="s">
        <v>533</v>
      </c>
      <c r="G430" s="192" t="s">
        <v>529</v>
      </c>
    </row>
    <row r="431" spans="2:7" ht="15" customHeight="1">
      <c r="B431" s="82">
        <v>38</v>
      </c>
      <c r="C431" s="187" t="s">
        <v>429</v>
      </c>
      <c r="D431" s="40" t="s">
        <v>724</v>
      </c>
      <c r="E431" s="40" t="s">
        <v>562</v>
      </c>
      <c r="F431" s="170" t="s">
        <v>533</v>
      </c>
      <c r="G431" s="192" t="s">
        <v>529</v>
      </c>
    </row>
    <row r="432" spans="2:7" ht="15" customHeight="1">
      <c r="B432" s="82">
        <v>38</v>
      </c>
      <c r="C432" s="187" t="s">
        <v>430</v>
      </c>
      <c r="D432" s="40" t="s">
        <v>722</v>
      </c>
      <c r="E432" s="40" t="s">
        <v>562</v>
      </c>
      <c r="F432" s="185" t="s">
        <v>533</v>
      </c>
      <c r="G432" s="186" t="s">
        <v>529</v>
      </c>
    </row>
    <row r="433" spans="2:7" ht="15" customHeight="1">
      <c r="B433" s="82">
        <v>38</v>
      </c>
      <c r="C433" s="187" t="s">
        <v>390</v>
      </c>
      <c r="D433" s="40" t="s">
        <v>722</v>
      </c>
      <c r="E433" s="40" t="s">
        <v>562</v>
      </c>
      <c r="F433" s="185" t="s">
        <v>533</v>
      </c>
      <c r="G433" s="186" t="s">
        <v>529</v>
      </c>
    </row>
    <row r="434" spans="2:7" ht="15" customHeight="1">
      <c r="B434" s="82">
        <v>38</v>
      </c>
      <c r="C434" s="187" t="s">
        <v>391</v>
      </c>
      <c r="D434" s="40" t="s">
        <v>721</v>
      </c>
      <c r="E434" s="40" t="s">
        <v>562</v>
      </c>
      <c r="F434" s="170" t="s">
        <v>533</v>
      </c>
      <c r="G434" s="192" t="s">
        <v>529</v>
      </c>
    </row>
    <row r="435" spans="2:7" ht="15" customHeight="1">
      <c r="B435" s="82">
        <v>38</v>
      </c>
      <c r="C435" s="187" t="s">
        <v>392</v>
      </c>
      <c r="D435" s="40" t="s">
        <v>218</v>
      </c>
      <c r="E435" s="40" t="s">
        <v>562</v>
      </c>
      <c r="F435" s="170" t="s">
        <v>533</v>
      </c>
      <c r="G435" s="192" t="s">
        <v>529</v>
      </c>
    </row>
    <row r="436" spans="2:7" ht="15" customHeight="1">
      <c r="B436" s="82">
        <v>38</v>
      </c>
      <c r="C436" s="187" t="s">
        <v>431</v>
      </c>
      <c r="D436" s="40" t="s">
        <v>722</v>
      </c>
      <c r="E436" s="40" t="s">
        <v>562</v>
      </c>
      <c r="F436" s="170" t="s">
        <v>533</v>
      </c>
      <c r="G436" s="192" t="s">
        <v>529</v>
      </c>
    </row>
    <row r="437" spans="2:7" ht="15" customHeight="1">
      <c r="B437" s="82">
        <v>38</v>
      </c>
      <c r="C437" s="187" t="s">
        <v>393</v>
      </c>
      <c r="D437" s="40" t="s">
        <v>722</v>
      </c>
      <c r="E437" s="40" t="s">
        <v>562</v>
      </c>
      <c r="F437" s="170" t="s">
        <v>533</v>
      </c>
      <c r="G437" s="192" t="s">
        <v>529</v>
      </c>
    </row>
    <row r="438" spans="2:7" ht="15" customHeight="1">
      <c r="B438" s="82">
        <v>38</v>
      </c>
      <c r="C438" s="187" t="s">
        <v>394</v>
      </c>
      <c r="D438" s="40" t="s">
        <v>722</v>
      </c>
      <c r="E438" s="40" t="s">
        <v>562</v>
      </c>
      <c r="F438" s="170" t="s">
        <v>533</v>
      </c>
      <c r="G438" s="192" t="s">
        <v>529</v>
      </c>
    </row>
    <row r="439" spans="2:7" ht="15" customHeight="1">
      <c r="B439" s="82">
        <v>38</v>
      </c>
      <c r="C439" s="187" t="s">
        <v>432</v>
      </c>
      <c r="D439" s="40" t="s">
        <v>722</v>
      </c>
      <c r="E439" s="40" t="s">
        <v>562</v>
      </c>
      <c r="F439" s="170" t="s">
        <v>533</v>
      </c>
      <c r="G439" s="192" t="s">
        <v>529</v>
      </c>
    </row>
    <row r="440" spans="2:7" ht="15" customHeight="1">
      <c r="B440" s="82">
        <v>38</v>
      </c>
      <c r="C440" s="187" t="s">
        <v>734</v>
      </c>
      <c r="D440" s="40" t="s">
        <v>721</v>
      </c>
      <c r="E440" s="40" t="s">
        <v>562</v>
      </c>
      <c r="F440" s="170" t="s">
        <v>533</v>
      </c>
      <c r="G440" s="192" t="s">
        <v>529</v>
      </c>
    </row>
    <row r="441" spans="2:7" ht="15" customHeight="1">
      <c r="B441" s="82">
        <v>38</v>
      </c>
      <c r="C441" s="187" t="s">
        <v>396</v>
      </c>
      <c r="D441" s="40" t="s">
        <v>722</v>
      </c>
      <c r="E441" s="40" t="s">
        <v>562</v>
      </c>
      <c r="F441" s="170" t="s">
        <v>533</v>
      </c>
      <c r="G441" s="192" t="s">
        <v>529</v>
      </c>
    </row>
    <row r="442" spans="2:7" ht="15" customHeight="1">
      <c r="B442" s="82">
        <v>38</v>
      </c>
      <c r="C442" s="187" t="s">
        <v>395</v>
      </c>
      <c r="D442" s="40" t="s">
        <v>722</v>
      </c>
      <c r="E442" s="40" t="s">
        <v>562</v>
      </c>
      <c r="F442" s="170" t="s">
        <v>533</v>
      </c>
      <c r="G442" s="192" t="s">
        <v>529</v>
      </c>
    </row>
    <row r="443" spans="2:7" ht="15" customHeight="1">
      <c r="B443" s="82">
        <v>38</v>
      </c>
      <c r="C443" s="187" t="s">
        <v>433</v>
      </c>
      <c r="D443" s="40" t="s">
        <v>722</v>
      </c>
      <c r="E443" s="40" t="s">
        <v>562</v>
      </c>
      <c r="F443" s="170" t="s">
        <v>533</v>
      </c>
      <c r="G443" s="192" t="s">
        <v>529</v>
      </c>
    </row>
    <row r="444" spans="2:7" ht="15" customHeight="1">
      <c r="B444" s="82">
        <v>38</v>
      </c>
      <c r="C444" s="187" t="s">
        <v>397</v>
      </c>
      <c r="D444" s="40" t="s">
        <v>218</v>
      </c>
      <c r="E444" s="40" t="s">
        <v>562</v>
      </c>
      <c r="F444" s="170" t="s">
        <v>533</v>
      </c>
      <c r="G444" s="192" t="s">
        <v>529</v>
      </c>
    </row>
    <row r="445" spans="2:7" ht="15" customHeight="1">
      <c r="B445" s="82">
        <v>38</v>
      </c>
      <c r="C445" s="187" t="s">
        <v>707</v>
      </c>
      <c r="D445" s="40" t="s">
        <v>722</v>
      </c>
      <c r="E445" s="40" t="s">
        <v>562</v>
      </c>
      <c r="F445" s="170" t="s">
        <v>533</v>
      </c>
      <c r="G445" s="192" t="s">
        <v>529</v>
      </c>
    </row>
    <row r="446" spans="2:7" ht="15" customHeight="1">
      <c r="B446" s="82">
        <v>38</v>
      </c>
      <c r="C446" s="187" t="s">
        <v>434</v>
      </c>
      <c r="D446" s="40" t="s">
        <v>218</v>
      </c>
      <c r="E446" s="40" t="s">
        <v>562</v>
      </c>
      <c r="F446" s="170" t="s">
        <v>533</v>
      </c>
      <c r="G446" s="192" t="s">
        <v>529</v>
      </c>
    </row>
    <row r="447" spans="2:7" ht="15" customHeight="1">
      <c r="B447" s="82">
        <v>38</v>
      </c>
      <c r="C447" s="187" t="s">
        <v>735</v>
      </c>
      <c r="D447" s="40" t="s">
        <v>722</v>
      </c>
      <c r="E447" s="40" t="s">
        <v>562</v>
      </c>
      <c r="F447" s="170" t="s">
        <v>533</v>
      </c>
      <c r="G447" s="192" t="s">
        <v>529</v>
      </c>
    </row>
    <row r="448" spans="2:7" ht="15" customHeight="1">
      <c r="B448" s="82">
        <v>38</v>
      </c>
      <c r="C448" s="187" t="s">
        <v>398</v>
      </c>
      <c r="D448" s="40" t="s">
        <v>722</v>
      </c>
      <c r="E448" s="40" t="s">
        <v>562</v>
      </c>
      <c r="F448" s="170" t="s">
        <v>533</v>
      </c>
      <c r="G448" s="192" t="s">
        <v>529</v>
      </c>
    </row>
    <row r="449" spans="2:7" ht="15" customHeight="1">
      <c r="B449" s="82">
        <v>38</v>
      </c>
      <c r="C449" s="187" t="s">
        <v>399</v>
      </c>
      <c r="D449" s="40" t="s">
        <v>218</v>
      </c>
      <c r="E449" s="40" t="s">
        <v>562</v>
      </c>
      <c r="F449" s="170" t="s">
        <v>533</v>
      </c>
      <c r="G449" s="192" t="s">
        <v>529</v>
      </c>
    </row>
    <row r="450" spans="2:7" ht="15" customHeight="1">
      <c r="B450" s="82">
        <v>38</v>
      </c>
      <c r="C450" s="187" t="s">
        <v>435</v>
      </c>
      <c r="D450" s="40" t="s">
        <v>722</v>
      </c>
      <c r="E450" s="40" t="s">
        <v>562</v>
      </c>
      <c r="F450" s="170" t="s">
        <v>533</v>
      </c>
      <c r="G450" s="192" t="s">
        <v>529</v>
      </c>
    </row>
    <row r="451" spans="2:7" ht="15" customHeight="1">
      <c r="B451" s="82">
        <v>38</v>
      </c>
      <c r="C451" s="187" t="s">
        <v>400</v>
      </c>
      <c r="D451" s="40" t="s">
        <v>722</v>
      </c>
      <c r="E451" s="40" t="s">
        <v>562</v>
      </c>
      <c r="F451" s="170" t="s">
        <v>533</v>
      </c>
      <c r="G451" s="192" t="s">
        <v>529</v>
      </c>
    </row>
    <row r="452" spans="2:7" ht="15" customHeight="1">
      <c r="B452" s="82">
        <v>38</v>
      </c>
      <c r="C452" s="187" t="s">
        <v>401</v>
      </c>
      <c r="D452" s="40" t="s">
        <v>722</v>
      </c>
      <c r="E452" s="40" t="s">
        <v>562</v>
      </c>
      <c r="F452" s="170" t="s">
        <v>533</v>
      </c>
      <c r="G452" s="192" t="s">
        <v>529</v>
      </c>
    </row>
    <row r="453" spans="2:7" ht="15" customHeight="1">
      <c r="B453" s="82">
        <v>38</v>
      </c>
      <c r="C453" s="187" t="s">
        <v>402</v>
      </c>
      <c r="D453" s="40" t="s">
        <v>218</v>
      </c>
      <c r="E453" s="40" t="s">
        <v>562</v>
      </c>
      <c r="F453" s="170" t="s">
        <v>533</v>
      </c>
      <c r="G453" s="200" t="s">
        <v>529</v>
      </c>
    </row>
    <row r="454" spans="2:7" ht="15" customHeight="1">
      <c r="B454" s="82">
        <v>38</v>
      </c>
      <c r="C454" s="187" t="s">
        <v>403</v>
      </c>
      <c r="D454" s="40" t="s">
        <v>722</v>
      </c>
      <c r="E454" s="40" t="s">
        <v>562</v>
      </c>
      <c r="F454" s="170" t="s">
        <v>533</v>
      </c>
      <c r="G454" s="200" t="s">
        <v>529</v>
      </c>
    </row>
    <row r="455" spans="2:7" ht="15" customHeight="1">
      <c r="B455" s="82">
        <v>38</v>
      </c>
      <c r="C455" s="187" t="s">
        <v>404</v>
      </c>
      <c r="D455" s="40" t="s">
        <v>722</v>
      </c>
      <c r="E455" s="40" t="s">
        <v>562</v>
      </c>
      <c r="F455" s="170" t="s">
        <v>533</v>
      </c>
      <c r="G455" s="200" t="s">
        <v>529</v>
      </c>
    </row>
    <row r="456" spans="2:7" ht="15" customHeight="1">
      <c r="B456" s="82">
        <v>38</v>
      </c>
      <c r="C456" s="187" t="s">
        <v>453</v>
      </c>
      <c r="D456" s="40" t="s">
        <v>736</v>
      </c>
      <c r="E456" s="40" t="s">
        <v>562</v>
      </c>
      <c r="F456" s="170" t="s">
        <v>533</v>
      </c>
      <c r="G456" s="192" t="s">
        <v>529</v>
      </c>
    </row>
    <row r="457" spans="2:7" ht="15" customHeight="1">
      <c r="B457" s="82">
        <v>38</v>
      </c>
      <c r="C457" s="187" t="s">
        <v>452</v>
      </c>
      <c r="D457" s="40" t="s">
        <v>218</v>
      </c>
      <c r="E457" s="40" t="s">
        <v>562</v>
      </c>
      <c r="F457" s="170" t="s">
        <v>533</v>
      </c>
      <c r="G457" s="192" t="s">
        <v>529</v>
      </c>
    </row>
    <row r="458" spans="2:7" ht="15" customHeight="1">
      <c r="B458" s="82">
        <v>38</v>
      </c>
      <c r="C458" s="85" t="s">
        <v>436</v>
      </c>
      <c r="D458" s="40" t="s">
        <v>721</v>
      </c>
      <c r="E458" s="40" t="s">
        <v>562</v>
      </c>
      <c r="F458" s="170" t="s">
        <v>533</v>
      </c>
      <c r="G458" s="192" t="s">
        <v>529</v>
      </c>
    </row>
    <row r="459" spans="2:7" ht="15" customHeight="1">
      <c r="B459" s="82">
        <v>38</v>
      </c>
      <c r="C459" s="187" t="s">
        <v>454</v>
      </c>
      <c r="D459" s="40" t="s">
        <v>722</v>
      </c>
      <c r="E459" s="40" t="s">
        <v>562</v>
      </c>
      <c r="F459" s="170" t="s">
        <v>533</v>
      </c>
      <c r="G459" s="192" t="s">
        <v>529</v>
      </c>
    </row>
    <row r="460" spans="2:7" ht="15" customHeight="1">
      <c r="B460" s="82">
        <v>38</v>
      </c>
      <c r="C460" s="187" t="s">
        <v>437</v>
      </c>
      <c r="D460" s="40" t="s">
        <v>722</v>
      </c>
      <c r="E460" s="40" t="s">
        <v>562</v>
      </c>
      <c r="F460" s="170" t="s">
        <v>533</v>
      </c>
      <c r="G460" s="192" t="s">
        <v>529</v>
      </c>
    </row>
    <row r="461" spans="2:7" ht="15" customHeight="1">
      <c r="B461" s="82">
        <v>38</v>
      </c>
      <c r="C461" s="187" t="s">
        <v>407</v>
      </c>
      <c r="D461" s="40" t="s">
        <v>722</v>
      </c>
      <c r="E461" s="40" t="s">
        <v>562</v>
      </c>
      <c r="F461" s="170" t="s">
        <v>533</v>
      </c>
      <c r="G461" s="192" t="s">
        <v>529</v>
      </c>
    </row>
    <row r="462" spans="2:7" ht="15" customHeight="1">
      <c r="B462" s="82">
        <v>38</v>
      </c>
      <c r="C462" s="187" t="s">
        <v>737</v>
      </c>
      <c r="D462" s="40" t="s">
        <v>722</v>
      </c>
      <c r="E462" s="40" t="s">
        <v>562</v>
      </c>
      <c r="F462" s="170" t="s">
        <v>533</v>
      </c>
      <c r="G462" s="192" t="s">
        <v>529</v>
      </c>
    </row>
    <row r="463" spans="2:7" ht="15" customHeight="1">
      <c r="B463" s="82">
        <v>38</v>
      </c>
      <c r="C463" s="187" t="s">
        <v>405</v>
      </c>
      <c r="D463" s="40" t="s">
        <v>722</v>
      </c>
      <c r="E463" s="40" t="s">
        <v>562</v>
      </c>
      <c r="F463" s="170" t="s">
        <v>533</v>
      </c>
      <c r="G463" s="200" t="s">
        <v>529</v>
      </c>
    </row>
    <row r="464" spans="2:7" ht="15" customHeight="1">
      <c r="B464" s="82">
        <v>38</v>
      </c>
      <c r="C464" s="187" t="s">
        <v>406</v>
      </c>
      <c r="D464" s="40" t="s">
        <v>723</v>
      </c>
      <c r="E464" s="40" t="s">
        <v>562</v>
      </c>
      <c r="F464" s="170" t="s">
        <v>533</v>
      </c>
      <c r="G464" s="192" t="s">
        <v>529</v>
      </c>
    </row>
    <row r="465" spans="2:7" ht="15" customHeight="1">
      <c r="B465" s="82">
        <v>38</v>
      </c>
      <c r="C465" s="187" t="s">
        <v>738</v>
      </c>
      <c r="D465" s="40" t="s">
        <v>722</v>
      </c>
      <c r="E465" s="40" t="s">
        <v>562</v>
      </c>
      <c r="F465" s="170" t="s">
        <v>533</v>
      </c>
      <c r="G465" s="192" t="s">
        <v>529</v>
      </c>
    </row>
    <row r="466" spans="2:7" ht="15" customHeight="1">
      <c r="B466" s="82">
        <v>38</v>
      </c>
      <c r="C466" s="187" t="s">
        <v>408</v>
      </c>
      <c r="D466" s="40" t="s">
        <v>722</v>
      </c>
      <c r="E466" s="40" t="s">
        <v>562</v>
      </c>
      <c r="F466" s="170" t="s">
        <v>533</v>
      </c>
      <c r="G466" s="192" t="s">
        <v>529</v>
      </c>
    </row>
    <row r="467" spans="2:7" ht="15" customHeight="1">
      <c r="B467" s="82">
        <v>38</v>
      </c>
      <c r="C467" s="187" t="s">
        <v>739</v>
      </c>
      <c r="D467" s="40" t="s">
        <v>721</v>
      </c>
      <c r="E467" s="40" t="s">
        <v>562</v>
      </c>
      <c r="F467" s="170" t="s">
        <v>533</v>
      </c>
      <c r="G467" s="192" t="s">
        <v>529</v>
      </c>
    </row>
    <row r="468" spans="2:7" ht="15" customHeight="1">
      <c r="B468" s="82">
        <v>38</v>
      </c>
      <c r="C468" s="187" t="s">
        <v>438</v>
      </c>
      <c r="D468" s="40" t="s">
        <v>721</v>
      </c>
      <c r="E468" s="40" t="s">
        <v>562</v>
      </c>
      <c r="F468" s="170" t="s">
        <v>533</v>
      </c>
      <c r="G468" s="192" t="s">
        <v>529</v>
      </c>
    </row>
    <row r="469" spans="2:7" ht="15" customHeight="1">
      <c r="B469" s="82">
        <v>38</v>
      </c>
      <c r="C469" s="187" t="s">
        <v>409</v>
      </c>
      <c r="D469" s="40" t="s">
        <v>218</v>
      </c>
      <c r="E469" s="40" t="s">
        <v>562</v>
      </c>
      <c r="F469" s="170" t="s">
        <v>533</v>
      </c>
      <c r="G469" s="192" t="s">
        <v>529</v>
      </c>
    </row>
    <row r="470" spans="2:7" ht="15" customHeight="1">
      <c r="B470" s="82">
        <v>38</v>
      </c>
      <c r="C470" s="187" t="s">
        <v>439</v>
      </c>
      <c r="D470" s="40" t="s">
        <v>721</v>
      </c>
      <c r="E470" s="40" t="s">
        <v>562</v>
      </c>
      <c r="F470" s="170" t="s">
        <v>533</v>
      </c>
      <c r="G470" s="192" t="s">
        <v>529</v>
      </c>
    </row>
    <row r="471" spans="2:7" ht="15" customHeight="1">
      <c r="B471" s="82">
        <v>38</v>
      </c>
      <c r="C471" s="187" t="s">
        <v>440</v>
      </c>
      <c r="D471" s="40" t="s">
        <v>722</v>
      </c>
      <c r="E471" s="40" t="s">
        <v>562</v>
      </c>
      <c r="F471" s="170" t="s">
        <v>533</v>
      </c>
      <c r="G471" s="192" t="s">
        <v>529</v>
      </c>
    </row>
    <row r="472" spans="2:7" ht="15" customHeight="1">
      <c r="B472" s="82">
        <v>38</v>
      </c>
      <c r="C472" s="187" t="s">
        <v>441</v>
      </c>
      <c r="D472" s="40" t="s">
        <v>722</v>
      </c>
      <c r="E472" s="40" t="s">
        <v>562</v>
      </c>
      <c r="F472" s="170" t="s">
        <v>533</v>
      </c>
      <c r="G472" s="192" t="s">
        <v>529</v>
      </c>
    </row>
    <row r="473" spans="2:7" ht="15" customHeight="1">
      <c r="B473" s="82">
        <v>38</v>
      </c>
      <c r="C473" s="187" t="s">
        <v>442</v>
      </c>
      <c r="D473" s="40" t="s">
        <v>218</v>
      </c>
      <c r="E473" s="40" t="s">
        <v>562</v>
      </c>
      <c r="F473" s="170" t="s">
        <v>533</v>
      </c>
      <c r="G473" s="192" t="s">
        <v>529</v>
      </c>
    </row>
    <row r="474" spans="2:7" ht="15" customHeight="1">
      <c r="B474" s="82">
        <v>38</v>
      </c>
      <c r="C474" s="187" t="s">
        <v>410</v>
      </c>
      <c r="D474" s="40" t="s">
        <v>722</v>
      </c>
      <c r="E474" s="40" t="s">
        <v>562</v>
      </c>
      <c r="F474" s="170" t="s">
        <v>533</v>
      </c>
      <c r="G474" s="192" t="s">
        <v>529</v>
      </c>
    </row>
    <row r="475" spans="2:7" ht="15" customHeight="1">
      <c r="B475" s="82">
        <v>38</v>
      </c>
      <c r="C475" s="187" t="s">
        <v>411</v>
      </c>
      <c r="D475" s="40" t="s">
        <v>725</v>
      </c>
      <c r="E475" s="40" t="s">
        <v>562</v>
      </c>
      <c r="F475" s="170" t="s">
        <v>533</v>
      </c>
      <c r="G475" s="192" t="s">
        <v>529</v>
      </c>
    </row>
    <row r="476" spans="2:7" ht="15" customHeight="1">
      <c r="B476" s="82">
        <v>38</v>
      </c>
      <c r="C476" s="187" t="s">
        <v>412</v>
      </c>
      <c r="D476" s="40" t="s">
        <v>218</v>
      </c>
      <c r="E476" s="40" t="s">
        <v>562</v>
      </c>
      <c r="F476" s="170" t="s">
        <v>533</v>
      </c>
      <c r="G476" s="192" t="s">
        <v>529</v>
      </c>
    </row>
    <row r="477" spans="2:7" ht="15" customHeight="1">
      <c r="B477" s="82">
        <v>38</v>
      </c>
      <c r="C477" s="187" t="s">
        <v>413</v>
      </c>
      <c r="D477" s="40" t="s">
        <v>722</v>
      </c>
      <c r="E477" s="40" t="s">
        <v>562</v>
      </c>
      <c r="F477" s="170" t="s">
        <v>533</v>
      </c>
      <c r="G477" s="192" t="s">
        <v>529</v>
      </c>
    </row>
    <row r="478" spans="2:7" ht="15" customHeight="1">
      <c r="B478" s="82">
        <v>38</v>
      </c>
      <c r="C478" s="187" t="s">
        <v>414</v>
      </c>
      <c r="D478" s="40" t="s">
        <v>218</v>
      </c>
      <c r="E478" s="40" t="s">
        <v>562</v>
      </c>
      <c r="F478" s="170" t="s">
        <v>533</v>
      </c>
      <c r="G478" s="192" t="s">
        <v>529</v>
      </c>
    </row>
    <row r="479" spans="2:7" ht="15" customHeight="1">
      <c r="B479" s="82">
        <v>38</v>
      </c>
      <c r="C479" s="187" t="s">
        <v>415</v>
      </c>
      <c r="D479" s="40" t="s">
        <v>722</v>
      </c>
      <c r="E479" s="40" t="s">
        <v>562</v>
      </c>
      <c r="F479" s="170" t="s">
        <v>533</v>
      </c>
      <c r="G479" s="192" t="s">
        <v>529</v>
      </c>
    </row>
    <row r="480" spans="2:7" ht="15" customHeight="1">
      <c r="B480" s="82">
        <v>38</v>
      </c>
      <c r="C480" s="187" t="s">
        <v>416</v>
      </c>
      <c r="D480" s="40" t="s">
        <v>218</v>
      </c>
      <c r="E480" s="40" t="s">
        <v>562</v>
      </c>
      <c r="F480" s="170" t="s">
        <v>533</v>
      </c>
      <c r="G480" s="192" t="s">
        <v>529</v>
      </c>
    </row>
    <row r="481" spans="2:7" ht="15" customHeight="1">
      <c r="B481" s="82">
        <v>38</v>
      </c>
      <c r="C481" s="187" t="s">
        <v>417</v>
      </c>
      <c r="D481" s="40" t="s">
        <v>218</v>
      </c>
      <c r="E481" s="40" t="s">
        <v>562</v>
      </c>
      <c r="F481" s="170" t="s">
        <v>533</v>
      </c>
      <c r="G481" s="192" t="s">
        <v>529</v>
      </c>
    </row>
    <row r="482" spans="2:7" ht="15" customHeight="1">
      <c r="B482" s="82">
        <v>38</v>
      </c>
      <c r="C482" s="187" t="s">
        <v>418</v>
      </c>
      <c r="D482" s="40" t="s">
        <v>218</v>
      </c>
      <c r="E482" s="40" t="s">
        <v>562</v>
      </c>
      <c r="F482" s="185" t="s">
        <v>533</v>
      </c>
      <c r="G482" s="186" t="s">
        <v>529</v>
      </c>
    </row>
    <row r="483" spans="2:7" ht="15" customHeight="1">
      <c r="B483" s="82">
        <v>38</v>
      </c>
      <c r="C483" s="187" t="s">
        <v>443</v>
      </c>
      <c r="D483" s="40" t="s">
        <v>724</v>
      </c>
      <c r="E483" s="40" t="s">
        <v>562</v>
      </c>
      <c r="F483" s="185" t="s">
        <v>533</v>
      </c>
      <c r="G483" s="186" t="s">
        <v>529</v>
      </c>
    </row>
    <row r="484" spans="2:7" ht="15" customHeight="1">
      <c r="B484" s="82">
        <v>38</v>
      </c>
      <c r="C484" s="187" t="s">
        <v>444</v>
      </c>
      <c r="D484" s="40" t="s">
        <v>724</v>
      </c>
      <c r="E484" s="40" t="s">
        <v>562</v>
      </c>
      <c r="F484" s="185" t="s">
        <v>533</v>
      </c>
      <c r="G484" s="186" t="s">
        <v>529</v>
      </c>
    </row>
    <row r="485" spans="2:7" ht="15" customHeight="1">
      <c r="B485" s="82">
        <v>38</v>
      </c>
      <c r="C485" s="187" t="s">
        <v>445</v>
      </c>
      <c r="D485" s="40" t="s">
        <v>722</v>
      </c>
      <c r="E485" s="40" t="s">
        <v>562</v>
      </c>
      <c r="F485" s="185" t="s">
        <v>533</v>
      </c>
      <c r="G485" s="186" t="s">
        <v>529</v>
      </c>
    </row>
    <row r="486" spans="2:7" ht="15" customHeight="1">
      <c r="B486" s="82">
        <v>38</v>
      </c>
      <c r="C486" s="187" t="s">
        <v>446</v>
      </c>
      <c r="D486" s="40" t="s">
        <v>218</v>
      </c>
      <c r="E486" s="40" t="s">
        <v>562</v>
      </c>
      <c r="F486" s="170" t="s">
        <v>533</v>
      </c>
      <c r="G486" s="192" t="s">
        <v>529</v>
      </c>
    </row>
    <row r="487" spans="2:7" ht="15" customHeight="1">
      <c r="B487" s="82">
        <v>38</v>
      </c>
      <c r="C487" s="187" t="s">
        <v>419</v>
      </c>
      <c r="D487" s="40" t="s">
        <v>218</v>
      </c>
      <c r="E487" s="40" t="s">
        <v>562</v>
      </c>
      <c r="F487" s="170" t="s">
        <v>533</v>
      </c>
      <c r="G487" s="192" t="s">
        <v>529</v>
      </c>
    </row>
    <row r="488" spans="2:7" ht="15" customHeight="1">
      <c r="B488" s="82">
        <v>38</v>
      </c>
      <c r="C488" s="187" t="s">
        <v>448</v>
      </c>
      <c r="D488" s="40" t="s">
        <v>721</v>
      </c>
      <c r="E488" s="40" t="s">
        <v>562</v>
      </c>
      <c r="F488" s="170" t="s">
        <v>533</v>
      </c>
      <c r="G488" s="200" t="s">
        <v>529</v>
      </c>
    </row>
    <row r="489" spans="2:7" ht="15" customHeight="1">
      <c r="B489" s="82">
        <v>38</v>
      </c>
      <c r="C489" s="187" t="s">
        <v>420</v>
      </c>
      <c r="D489" s="40" t="s">
        <v>218</v>
      </c>
      <c r="E489" s="40" t="s">
        <v>562</v>
      </c>
      <c r="F489" s="170" t="s">
        <v>533</v>
      </c>
      <c r="G489" s="200" t="s">
        <v>529</v>
      </c>
    </row>
    <row r="490" spans="2:7" ht="15" customHeight="1">
      <c r="B490" s="82">
        <v>38</v>
      </c>
      <c r="C490" s="187" t="s">
        <v>447</v>
      </c>
      <c r="D490" s="40" t="s">
        <v>721</v>
      </c>
      <c r="E490" s="40" t="s">
        <v>562</v>
      </c>
      <c r="F490" s="170" t="s">
        <v>533</v>
      </c>
      <c r="G490" s="192" t="s">
        <v>529</v>
      </c>
    </row>
    <row r="491" spans="2:7" ht="15" customHeight="1">
      <c r="B491" s="82">
        <v>38</v>
      </c>
      <c r="C491" s="187" t="s">
        <v>740</v>
      </c>
      <c r="D491" s="40" t="s">
        <v>722</v>
      </c>
      <c r="E491" s="40" t="s">
        <v>562</v>
      </c>
      <c r="F491" s="170" t="s">
        <v>533</v>
      </c>
      <c r="G491" s="192" t="s">
        <v>529</v>
      </c>
    </row>
    <row r="492" spans="2:7" ht="15" customHeight="1">
      <c r="B492" s="82">
        <v>38</v>
      </c>
      <c r="C492" s="187" t="s">
        <v>449</v>
      </c>
      <c r="D492" s="40" t="s">
        <v>722</v>
      </c>
      <c r="E492" s="40" t="s">
        <v>562</v>
      </c>
      <c r="F492" s="170" t="s">
        <v>533</v>
      </c>
      <c r="G492" s="192" t="s">
        <v>529</v>
      </c>
    </row>
    <row r="493" spans="2:7" ht="15" customHeight="1">
      <c r="B493" s="82">
        <v>38</v>
      </c>
      <c r="C493" s="187" t="s">
        <v>450</v>
      </c>
      <c r="D493" s="40" t="s">
        <v>722</v>
      </c>
      <c r="E493" s="40" t="s">
        <v>562</v>
      </c>
      <c r="F493" s="170" t="s">
        <v>533</v>
      </c>
      <c r="G493" s="192" t="s">
        <v>529</v>
      </c>
    </row>
    <row r="494" spans="2:7" ht="15" customHeight="1">
      <c r="B494" s="82">
        <v>38</v>
      </c>
      <c r="C494" s="187" t="s">
        <v>451</v>
      </c>
      <c r="D494" s="40" t="s">
        <v>722</v>
      </c>
      <c r="E494" s="40" t="s">
        <v>562</v>
      </c>
      <c r="F494" s="170" t="s">
        <v>533</v>
      </c>
      <c r="G494" s="192" t="s">
        <v>529</v>
      </c>
    </row>
    <row r="495" spans="2:7" ht="15" customHeight="1" thickBot="1">
      <c r="B495" s="84">
        <v>38</v>
      </c>
      <c r="C495" s="188" t="s">
        <v>539</v>
      </c>
      <c r="D495" s="79" t="s">
        <v>537</v>
      </c>
      <c r="E495" s="42" t="s">
        <v>290</v>
      </c>
      <c r="F495" s="175" t="s">
        <v>533</v>
      </c>
      <c r="G495" s="181" t="s">
        <v>537</v>
      </c>
    </row>
    <row r="496" spans="2:7" ht="15" customHeight="1">
      <c r="B496" s="82">
        <v>39</v>
      </c>
      <c r="C496" s="258" t="s">
        <v>689</v>
      </c>
      <c r="D496" s="43" t="s">
        <v>720</v>
      </c>
      <c r="E496" s="43" t="s">
        <v>562</v>
      </c>
      <c r="F496" s="185" t="s">
        <v>533</v>
      </c>
      <c r="G496" s="186" t="s">
        <v>529</v>
      </c>
    </row>
    <row r="497" spans="2:7" ht="15" customHeight="1">
      <c r="B497" s="82">
        <v>39</v>
      </c>
      <c r="C497" s="258" t="s">
        <v>690</v>
      </c>
      <c r="D497" s="43" t="s">
        <v>720</v>
      </c>
      <c r="E497" s="43" t="s">
        <v>562</v>
      </c>
      <c r="F497" s="185" t="s">
        <v>533</v>
      </c>
      <c r="G497" s="186" t="s">
        <v>529</v>
      </c>
    </row>
    <row r="498" spans="2:7" ht="15" customHeight="1">
      <c r="B498" s="82">
        <v>39</v>
      </c>
      <c r="C498" s="258" t="s">
        <v>466</v>
      </c>
      <c r="D498" s="43" t="s">
        <v>721</v>
      </c>
      <c r="E498" s="43" t="s">
        <v>562</v>
      </c>
      <c r="F498" s="185" t="s">
        <v>533</v>
      </c>
      <c r="G498" s="186" t="s">
        <v>529</v>
      </c>
    </row>
    <row r="499" spans="2:7" ht="15" customHeight="1">
      <c r="B499" s="82">
        <v>39</v>
      </c>
      <c r="C499" s="258" t="s">
        <v>476</v>
      </c>
      <c r="D499" s="43" t="s">
        <v>722</v>
      </c>
      <c r="E499" s="43" t="s">
        <v>562</v>
      </c>
      <c r="F499" s="185" t="s">
        <v>533</v>
      </c>
      <c r="G499" s="186" t="s">
        <v>529</v>
      </c>
    </row>
    <row r="500" spans="2:7" ht="15" customHeight="1">
      <c r="B500" s="82">
        <v>39</v>
      </c>
      <c r="C500" s="258" t="s">
        <v>492</v>
      </c>
      <c r="D500" s="43" t="s">
        <v>723</v>
      </c>
      <c r="E500" s="43" t="s">
        <v>562</v>
      </c>
      <c r="F500" s="185" t="s">
        <v>533</v>
      </c>
      <c r="G500" s="186" t="s">
        <v>529</v>
      </c>
    </row>
    <row r="501" spans="2:7" ht="15" customHeight="1">
      <c r="B501" s="82">
        <v>39</v>
      </c>
      <c r="C501" s="258" t="s">
        <v>691</v>
      </c>
      <c r="D501" s="43" t="s">
        <v>724</v>
      </c>
      <c r="E501" s="43" t="s">
        <v>562</v>
      </c>
      <c r="F501" s="185" t="s">
        <v>533</v>
      </c>
      <c r="G501" s="186" t="s">
        <v>529</v>
      </c>
    </row>
    <row r="502" spans="2:7" ht="15" customHeight="1">
      <c r="B502" s="82">
        <v>39</v>
      </c>
      <c r="C502" s="258" t="s">
        <v>455</v>
      </c>
      <c r="D502" s="43" t="s">
        <v>725</v>
      </c>
      <c r="E502" s="43" t="s">
        <v>562</v>
      </c>
      <c r="F502" s="185" t="s">
        <v>533</v>
      </c>
      <c r="G502" s="186" t="s">
        <v>529</v>
      </c>
    </row>
    <row r="503" spans="2:7" ht="15" customHeight="1">
      <c r="B503" s="82">
        <v>39</v>
      </c>
      <c r="C503" s="258" t="s">
        <v>456</v>
      </c>
      <c r="D503" s="43" t="s">
        <v>723</v>
      </c>
      <c r="E503" s="43" t="s">
        <v>562</v>
      </c>
      <c r="F503" s="185" t="s">
        <v>533</v>
      </c>
      <c r="G503" s="186" t="s">
        <v>529</v>
      </c>
    </row>
    <row r="504" spans="2:7" ht="15" customHeight="1">
      <c r="B504" s="82">
        <v>39</v>
      </c>
      <c r="C504" s="258" t="s">
        <v>692</v>
      </c>
      <c r="D504" s="43" t="s">
        <v>725</v>
      </c>
      <c r="E504" s="43" t="s">
        <v>562</v>
      </c>
      <c r="F504" s="185" t="s">
        <v>533</v>
      </c>
      <c r="G504" s="186" t="s">
        <v>529</v>
      </c>
    </row>
    <row r="505" spans="2:7" ht="15" customHeight="1">
      <c r="B505" s="82">
        <v>39</v>
      </c>
      <c r="C505" s="258" t="s">
        <v>457</v>
      </c>
      <c r="D505" s="43" t="s">
        <v>725</v>
      </c>
      <c r="E505" s="43" t="s">
        <v>562</v>
      </c>
      <c r="F505" s="185" t="s">
        <v>533</v>
      </c>
      <c r="G505" s="186" t="s">
        <v>529</v>
      </c>
    </row>
    <row r="506" spans="2:7" ht="15" customHeight="1">
      <c r="B506" s="82">
        <v>39</v>
      </c>
      <c r="C506" s="258" t="s">
        <v>459</v>
      </c>
      <c r="D506" s="43" t="s">
        <v>723</v>
      </c>
      <c r="E506" s="43" t="s">
        <v>562</v>
      </c>
      <c r="F506" s="185" t="s">
        <v>533</v>
      </c>
      <c r="G506" s="186" t="s">
        <v>529</v>
      </c>
    </row>
    <row r="507" spans="2:7" ht="15" customHeight="1">
      <c r="B507" s="82">
        <v>39</v>
      </c>
      <c r="C507" s="258" t="s">
        <v>458</v>
      </c>
      <c r="D507" s="43" t="s">
        <v>724</v>
      </c>
      <c r="E507" s="43" t="s">
        <v>562</v>
      </c>
      <c r="F507" s="185" t="s">
        <v>533</v>
      </c>
      <c r="G507" s="186" t="s">
        <v>529</v>
      </c>
    </row>
    <row r="508" spans="2:7" ht="15" customHeight="1">
      <c r="B508" s="82">
        <v>39</v>
      </c>
      <c r="C508" s="258" t="s">
        <v>460</v>
      </c>
      <c r="D508" s="43" t="s">
        <v>726</v>
      </c>
      <c r="E508" s="43" t="s">
        <v>562</v>
      </c>
      <c r="F508" s="185" t="s">
        <v>533</v>
      </c>
      <c r="G508" s="186" t="s">
        <v>529</v>
      </c>
    </row>
    <row r="509" spans="2:7" ht="15" customHeight="1">
      <c r="B509" s="82">
        <v>39</v>
      </c>
      <c r="C509" s="258" t="s">
        <v>461</v>
      </c>
      <c r="D509" s="43" t="s">
        <v>725</v>
      </c>
      <c r="E509" s="43" t="s">
        <v>562</v>
      </c>
      <c r="F509" s="185" t="s">
        <v>533</v>
      </c>
      <c r="G509" s="186" t="s">
        <v>529</v>
      </c>
    </row>
    <row r="510" spans="2:7" ht="15" customHeight="1">
      <c r="B510" s="82">
        <v>39</v>
      </c>
      <c r="C510" s="258" t="s">
        <v>693</v>
      </c>
      <c r="D510" s="43" t="s">
        <v>723</v>
      </c>
      <c r="E510" s="43" t="s">
        <v>562</v>
      </c>
      <c r="F510" s="185" t="s">
        <v>533</v>
      </c>
      <c r="G510" s="186" t="s">
        <v>529</v>
      </c>
    </row>
    <row r="511" spans="2:7" ht="15" customHeight="1">
      <c r="B511" s="82">
        <v>39</v>
      </c>
      <c r="C511" s="258" t="s">
        <v>694</v>
      </c>
      <c r="D511" s="43" t="s">
        <v>724</v>
      </c>
      <c r="E511" s="43" t="s">
        <v>562</v>
      </c>
      <c r="F511" s="185" t="s">
        <v>533</v>
      </c>
      <c r="G511" s="186" t="s">
        <v>529</v>
      </c>
    </row>
    <row r="512" spans="2:7" ht="15" customHeight="1">
      <c r="B512" s="82">
        <v>39</v>
      </c>
      <c r="C512" s="258" t="s">
        <v>695</v>
      </c>
      <c r="D512" s="43" t="s">
        <v>723</v>
      </c>
      <c r="E512" s="43" t="s">
        <v>562</v>
      </c>
      <c r="F512" s="185" t="s">
        <v>533</v>
      </c>
      <c r="G512" s="186" t="s">
        <v>529</v>
      </c>
    </row>
    <row r="513" spans="2:7" ht="15" customHeight="1">
      <c r="B513" s="82">
        <v>39</v>
      </c>
      <c r="C513" s="258" t="s">
        <v>462</v>
      </c>
      <c r="D513" s="43" t="s">
        <v>725</v>
      </c>
      <c r="E513" s="43" t="s">
        <v>562</v>
      </c>
      <c r="F513" s="185" t="s">
        <v>533</v>
      </c>
      <c r="G513" s="186" t="s">
        <v>529</v>
      </c>
    </row>
    <row r="514" spans="2:7" ht="15" customHeight="1">
      <c r="B514" s="82">
        <v>39</v>
      </c>
      <c r="C514" s="258" t="s">
        <v>463</v>
      </c>
      <c r="D514" s="43" t="s">
        <v>723</v>
      </c>
      <c r="E514" s="43" t="s">
        <v>562</v>
      </c>
      <c r="F514" s="185" t="s">
        <v>533</v>
      </c>
      <c r="G514" s="186" t="s">
        <v>529</v>
      </c>
    </row>
    <row r="515" spans="2:7" ht="15" customHeight="1">
      <c r="B515" s="82">
        <v>39</v>
      </c>
      <c r="C515" s="258" t="s">
        <v>464</v>
      </c>
      <c r="D515" s="43" t="s">
        <v>218</v>
      </c>
      <c r="E515" s="43" t="s">
        <v>562</v>
      </c>
      <c r="F515" s="185" t="s">
        <v>533</v>
      </c>
      <c r="G515" s="186" t="s">
        <v>529</v>
      </c>
    </row>
    <row r="516" spans="2:7" ht="15" customHeight="1">
      <c r="B516" s="82">
        <v>39</v>
      </c>
      <c r="C516" s="258" t="s">
        <v>465</v>
      </c>
      <c r="D516" s="43" t="s">
        <v>723</v>
      </c>
      <c r="E516" s="43" t="s">
        <v>562</v>
      </c>
      <c r="F516" s="185" t="s">
        <v>533</v>
      </c>
      <c r="G516" s="186" t="s">
        <v>529</v>
      </c>
    </row>
    <row r="517" spans="2:7" ht="15" customHeight="1">
      <c r="B517" s="82">
        <v>39</v>
      </c>
      <c r="C517" s="258" t="s">
        <v>468</v>
      </c>
      <c r="D517" s="43" t="s">
        <v>725</v>
      </c>
      <c r="E517" s="43" t="s">
        <v>562</v>
      </c>
      <c r="F517" s="185" t="s">
        <v>533</v>
      </c>
      <c r="G517" s="186" t="s">
        <v>529</v>
      </c>
    </row>
    <row r="518" spans="2:7" ht="15" customHeight="1">
      <c r="B518" s="82">
        <v>39</v>
      </c>
      <c r="C518" s="258" t="s">
        <v>467</v>
      </c>
      <c r="D518" s="43" t="s">
        <v>725</v>
      </c>
      <c r="E518" s="43" t="s">
        <v>562</v>
      </c>
      <c r="F518" s="185" t="s">
        <v>533</v>
      </c>
      <c r="G518" s="186" t="s">
        <v>529</v>
      </c>
    </row>
    <row r="519" spans="2:7" ht="15" customHeight="1">
      <c r="B519" s="82">
        <v>39</v>
      </c>
      <c r="C519" s="258" t="s">
        <v>696</v>
      </c>
      <c r="D519" s="43" t="s">
        <v>723</v>
      </c>
      <c r="E519" s="43" t="s">
        <v>562</v>
      </c>
      <c r="F519" s="185" t="s">
        <v>533</v>
      </c>
      <c r="G519" s="186" t="s">
        <v>529</v>
      </c>
    </row>
    <row r="520" spans="2:7" ht="15" customHeight="1">
      <c r="B520" s="82">
        <v>39</v>
      </c>
      <c r="C520" s="258" t="s">
        <v>469</v>
      </c>
      <c r="D520" s="43" t="s">
        <v>722</v>
      </c>
      <c r="E520" s="43" t="s">
        <v>562</v>
      </c>
      <c r="F520" s="185" t="s">
        <v>533</v>
      </c>
      <c r="G520" s="186" t="s">
        <v>529</v>
      </c>
    </row>
    <row r="521" spans="2:7" ht="15" customHeight="1">
      <c r="B521" s="82">
        <v>39</v>
      </c>
      <c r="C521" s="258" t="s">
        <v>470</v>
      </c>
      <c r="D521" s="43" t="s">
        <v>722</v>
      </c>
      <c r="E521" s="43" t="s">
        <v>562</v>
      </c>
      <c r="F521" s="185" t="s">
        <v>533</v>
      </c>
      <c r="G521" s="186" t="s">
        <v>529</v>
      </c>
    </row>
    <row r="522" spans="2:7" ht="15" customHeight="1">
      <c r="B522" s="82">
        <v>39</v>
      </c>
      <c r="C522" s="258" t="s">
        <v>472</v>
      </c>
      <c r="D522" s="43" t="s">
        <v>722</v>
      </c>
      <c r="E522" s="43" t="s">
        <v>562</v>
      </c>
      <c r="F522" s="185" t="s">
        <v>533</v>
      </c>
      <c r="G522" s="186" t="s">
        <v>529</v>
      </c>
    </row>
    <row r="523" spans="2:7" ht="15" customHeight="1">
      <c r="B523" s="82">
        <v>39</v>
      </c>
      <c r="C523" s="258" t="s">
        <v>697</v>
      </c>
      <c r="D523" s="43" t="s">
        <v>725</v>
      </c>
      <c r="E523" s="43" t="s">
        <v>562</v>
      </c>
      <c r="F523" s="185" t="s">
        <v>533</v>
      </c>
      <c r="G523" s="186" t="s">
        <v>529</v>
      </c>
    </row>
    <row r="524" spans="2:7" ht="15" customHeight="1">
      <c r="B524" s="82">
        <v>39</v>
      </c>
      <c r="C524" s="258" t="s">
        <v>471</v>
      </c>
      <c r="D524" s="43" t="s">
        <v>722</v>
      </c>
      <c r="E524" s="43" t="s">
        <v>562</v>
      </c>
      <c r="F524" s="185" t="s">
        <v>533</v>
      </c>
      <c r="G524" s="186" t="s">
        <v>529</v>
      </c>
    </row>
    <row r="525" spans="2:7" ht="15" customHeight="1">
      <c r="B525" s="82">
        <v>39</v>
      </c>
      <c r="C525" s="258" t="s">
        <v>473</v>
      </c>
      <c r="D525" s="43" t="s">
        <v>725</v>
      </c>
      <c r="E525" s="43" t="s">
        <v>562</v>
      </c>
      <c r="F525" s="185" t="s">
        <v>533</v>
      </c>
      <c r="G525" s="186" t="s">
        <v>529</v>
      </c>
    </row>
    <row r="526" spans="2:7" ht="15" customHeight="1">
      <c r="B526" s="82">
        <v>39</v>
      </c>
      <c r="C526" s="258" t="s">
        <v>698</v>
      </c>
      <c r="D526" s="43" t="s">
        <v>720</v>
      </c>
      <c r="E526" s="43" t="s">
        <v>562</v>
      </c>
      <c r="F526" s="185" t="s">
        <v>533</v>
      </c>
      <c r="G526" s="186" t="s">
        <v>529</v>
      </c>
    </row>
    <row r="527" spans="2:7" ht="15" customHeight="1">
      <c r="B527" s="82">
        <v>39</v>
      </c>
      <c r="C527" s="258" t="s">
        <v>699</v>
      </c>
      <c r="D527" s="43" t="s">
        <v>722</v>
      </c>
      <c r="E527" s="43" t="s">
        <v>562</v>
      </c>
      <c r="F527" s="185" t="s">
        <v>533</v>
      </c>
      <c r="G527" s="186" t="s">
        <v>529</v>
      </c>
    </row>
    <row r="528" spans="2:7" ht="15" customHeight="1">
      <c r="B528" s="82">
        <v>39</v>
      </c>
      <c r="C528" s="258" t="s">
        <v>700</v>
      </c>
      <c r="D528" s="43" t="s">
        <v>720</v>
      </c>
      <c r="E528" s="43" t="s">
        <v>562</v>
      </c>
      <c r="F528" s="185" t="s">
        <v>533</v>
      </c>
      <c r="G528" s="186" t="s">
        <v>529</v>
      </c>
    </row>
    <row r="529" spans="2:7" ht="15" customHeight="1">
      <c r="B529" s="82">
        <v>39</v>
      </c>
      <c r="C529" s="258" t="s">
        <v>474</v>
      </c>
      <c r="D529" s="43" t="s">
        <v>726</v>
      </c>
      <c r="E529" s="43" t="s">
        <v>562</v>
      </c>
      <c r="F529" s="185" t="s">
        <v>533</v>
      </c>
      <c r="G529" s="186" t="s">
        <v>529</v>
      </c>
    </row>
    <row r="530" spans="2:7" ht="15" customHeight="1">
      <c r="B530" s="82">
        <v>39</v>
      </c>
      <c r="C530" s="258" t="s">
        <v>475</v>
      </c>
      <c r="D530" s="43" t="s">
        <v>725</v>
      </c>
      <c r="E530" s="43" t="s">
        <v>562</v>
      </c>
      <c r="F530" s="185" t="s">
        <v>533</v>
      </c>
      <c r="G530" s="186" t="s">
        <v>529</v>
      </c>
    </row>
    <row r="531" spans="2:7" ht="15" customHeight="1">
      <c r="B531" s="82">
        <v>39</v>
      </c>
      <c r="C531" s="258" t="s">
        <v>477</v>
      </c>
      <c r="D531" s="43" t="s">
        <v>218</v>
      </c>
      <c r="E531" s="43" t="s">
        <v>562</v>
      </c>
      <c r="F531" s="185" t="s">
        <v>533</v>
      </c>
      <c r="G531" s="186" t="s">
        <v>529</v>
      </c>
    </row>
    <row r="532" spans="2:7" ht="15" customHeight="1">
      <c r="B532" s="82">
        <v>39</v>
      </c>
      <c r="C532" s="258" t="s">
        <v>478</v>
      </c>
      <c r="D532" s="43" t="s">
        <v>218</v>
      </c>
      <c r="E532" s="43" t="s">
        <v>562</v>
      </c>
      <c r="F532" s="185" t="s">
        <v>533</v>
      </c>
      <c r="G532" s="186" t="s">
        <v>529</v>
      </c>
    </row>
    <row r="533" spans="2:7" ht="15" customHeight="1">
      <c r="B533" s="82">
        <v>39</v>
      </c>
      <c r="C533" s="258" t="s">
        <v>479</v>
      </c>
      <c r="D533" s="43" t="s">
        <v>726</v>
      </c>
      <c r="E533" s="43" t="s">
        <v>562</v>
      </c>
      <c r="F533" s="185" t="s">
        <v>533</v>
      </c>
      <c r="G533" s="186" t="s">
        <v>529</v>
      </c>
    </row>
    <row r="534" spans="2:7" ht="15" customHeight="1">
      <c r="B534" s="82">
        <v>39</v>
      </c>
      <c r="C534" s="258" t="s">
        <v>480</v>
      </c>
      <c r="D534" s="43" t="s">
        <v>722</v>
      </c>
      <c r="E534" s="43" t="s">
        <v>562</v>
      </c>
      <c r="F534" s="185" t="s">
        <v>533</v>
      </c>
      <c r="G534" s="186" t="s">
        <v>529</v>
      </c>
    </row>
    <row r="535" spans="2:7" ht="15" customHeight="1">
      <c r="B535" s="82">
        <v>39</v>
      </c>
      <c r="C535" s="258" t="s">
        <v>481</v>
      </c>
      <c r="D535" s="43" t="s">
        <v>725</v>
      </c>
      <c r="E535" s="43" t="s">
        <v>562</v>
      </c>
      <c r="F535" s="185" t="s">
        <v>533</v>
      </c>
      <c r="G535" s="186" t="s">
        <v>529</v>
      </c>
    </row>
    <row r="536" spans="2:7" ht="15" customHeight="1">
      <c r="B536" s="82">
        <v>39</v>
      </c>
      <c r="C536" s="258" t="s">
        <v>701</v>
      </c>
      <c r="D536" s="43" t="s">
        <v>720</v>
      </c>
      <c r="E536" s="43" t="s">
        <v>562</v>
      </c>
      <c r="F536" s="185" t="s">
        <v>533</v>
      </c>
      <c r="G536" s="186" t="s">
        <v>529</v>
      </c>
    </row>
    <row r="537" spans="2:7" ht="15" customHeight="1">
      <c r="B537" s="82">
        <v>39</v>
      </c>
      <c r="C537" s="258" t="s">
        <v>482</v>
      </c>
      <c r="D537" s="43" t="s">
        <v>724</v>
      </c>
      <c r="E537" s="43" t="s">
        <v>562</v>
      </c>
      <c r="F537" s="185" t="s">
        <v>533</v>
      </c>
      <c r="G537" s="186" t="s">
        <v>529</v>
      </c>
    </row>
    <row r="538" spans="2:7" ht="15" customHeight="1">
      <c r="B538" s="82">
        <v>39</v>
      </c>
      <c r="C538" s="258" t="s">
        <v>483</v>
      </c>
      <c r="D538" s="43" t="s">
        <v>724</v>
      </c>
      <c r="E538" s="43" t="s">
        <v>562</v>
      </c>
      <c r="F538" s="185" t="s">
        <v>533</v>
      </c>
      <c r="G538" s="186" t="s">
        <v>529</v>
      </c>
    </row>
    <row r="539" spans="2:7" ht="15" customHeight="1">
      <c r="B539" s="82">
        <v>39</v>
      </c>
      <c r="C539" s="258" t="s">
        <v>484</v>
      </c>
      <c r="D539" s="43" t="s">
        <v>723</v>
      </c>
      <c r="E539" s="43" t="s">
        <v>562</v>
      </c>
      <c r="F539" s="185" t="s">
        <v>533</v>
      </c>
      <c r="G539" s="186" t="s">
        <v>529</v>
      </c>
    </row>
    <row r="540" spans="2:7" ht="15" customHeight="1">
      <c r="B540" s="82">
        <v>39</v>
      </c>
      <c r="C540" s="258" t="s">
        <v>485</v>
      </c>
      <c r="D540" s="43" t="s">
        <v>723</v>
      </c>
      <c r="E540" s="43" t="s">
        <v>562</v>
      </c>
      <c r="F540" s="185" t="s">
        <v>533</v>
      </c>
      <c r="G540" s="186" t="s">
        <v>529</v>
      </c>
    </row>
    <row r="541" spans="2:7" ht="15" customHeight="1">
      <c r="B541" s="82">
        <v>39</v>
      </c>
      <c r="C541" s="258" t="s">
        <v>486</v>
      </c>
      <c r="D541" s="43" t="s">
        <v>724</v>
      </c>
      <c r="E541" s="43" t="s">
        <v>562</v>
      </c>
      <c r="F541" s="185" t="s">
        <v>533</v>
      </c>
      <c r="G541" s="186" t="s">
        <v>529</v>
      </c>
    </row>
    <row r="542" spans="2:7" ht="15" customHeight="1">
      <c r="B542" s="82">
        <v>39</v>
      </c>
      <c r="C542" s="258" t="s">
        <v>487</v>
      </c>
      <c r="D542" s="43" t="s">
        <v>726</v>
      </c>
      <c r="E542" s="43" t="s">
        <v>562</v>
      </c>
      <c r="F542" s="185" t="s">
        <v>533</v>
      </c>
      <c r="G542" s="186" t="s">
        <v>529</v>
      </c>
    </row>
    <row r="543" spans="2:7" ht="15" customHeight="1">
      <c r="B543" s="82">
        <v>39</v>
      </c>
      <c r="C543" s="258" t="s">
        <v>702</v>
      </c>
      <c r="D543" s="43" t="s">
        <v>723</v>
      </c>
      <c r="E543" s="43" t="s">
        <v>562</v>
      </c>
      <c r="F543" s="185" t="s">
        <v>533</v>
      </c>
      <c r="G543" s="186" t="s">
        <v>529</v>
      </c>
    </row>
    <row r="544" spans="2:7" ht="15" customHeight="1">
      <c r="B544" s="82">
        <v>39</v>
      </c>
      <c r="C544" s="258" t="s">
        <v>488</v>
      </c>
      <c r="D544" s="43" t="s">
        <v>723</v>
      </c>
      <c r="E544" s="43" t="s">
        <v>562</v>
      </c>
      <c r="F544" s="185" t="s">
        <v>533</v>
      </c>
      <c r="G544" s="186" t="s">
        <v>529</v>
      </c>
    </row>
    <row r="545" spans="2:7" ht="15" customHeight="1">
      <c r="B545" s="82">
        <v>39</v>
      </c>
      <c r="C545" s="258" t="s">
        <v>489</v>
      </c>
      <c r="D545" s="43" t="s">
        <v>725</v>
      </c>
      <c r="E545" s="43" t="s">
        <v>562</v>
      </c>
      <c r="F545" s="185" t="s">
        <v>533</v>
      </c>
      <c r="G545" s="186" t="s">
        <v>529</v>
      </c>
    </row>
    <row r="546" spans="2:7" ht="15" customHeight="1">
      <c r="B546" s="82">
        <v>39</v>
      </c>
      <c r="C546" s="258" t="s">
        <v>703</v>
      </c>
      <c r="D546" s="43" t="s">
        <v>726</v>
      </c>
      <c r="E546" s="43" t="s">
        <v>562</v>
      </c>
      <c r="F546" s="185" t="s">
        <v>533</v>
      </c>
      <c r="G546" s="186" t="s">
        <v>529</v>
      </c>
    </row>
    <row r="547" spans="2:7" ht="15" customHeight="1">
      <c r="B547" s="82">
        <v>39</v>
      </c>
      <c r="C547" s="258" t="s">
        <v>490</v>
      </c>
      <c r="D547" s="43" t="s">
        <v>722</v>
      </c>
      <c r="E547" s="43" t="s">
        <v>562</v>
      </c>
      <c r="F547" s="185" t="s">
        <v>533</v>
      </c>
      <c r="G547" s="186" t="s">
        <v>529</v>
      </c>
    </row>
    <row r="548" spans="2:7" ht="15" customHeight="1">
      <c r="B548" s="82">
        <v>39</v>
      </c>
      <c r="C548" s="258" t="s">
        <v>704</v>
      </c>
      <c r="D548" s="43" t="s">
        <v>724</v>
      </c>
      <c r="E548" s="43" t="s">
        <v>562</v>
      </c>
      <c r="F548" s="185" t="s">
        <v>533</v>
      </c>
      <c r="G548" s="186" t="s">
        <v>529</v>
      </c>
    </row>
    <row r="549" spans="2:7" ht="15" customHeight="1">
      <c r="B549" s="82">
        <v>39</v>
      </c>
      <c r="C549" s="258" t="s">
        <v>491</v>
      </c>
      <c r="D549" s="43" t="s">
        <v>724</v>
      </c>
      <c r="E549" s="43" t="s">
        <v>562</v>
      </c>
      <c r="F549" s="185" t="s">
        <v>533</v>
      </c>
      <c r="G549" s="186" t="s">
        <v>529</v>
      </c>
    </row>
    <row r="550" spans="2:7" ht="15" customHeight="1">
      <c r="B550" s="82">
        <v>39</v>
      </c>
      <c r="C550" s="258" t="s">
        <v>705</v>
      </c>
      <c r="D550" s="43" t="s">
        <v>725</v>
      </c>
      <c r="E550" s="43" t="s">
        <v>562</v>
      </c>
      <c r="F550" s="185" t="s">
        <v>533</v>
      </c>
      <c r="G550" s="186" t="s">
        <v>529</v>
      </c>
    </row>
    <row r="551" spans="2:7" ht="15" customHeight="1">
      <c r="B551" s="82">
        <v>39</v>
      </c>
      <c r="C551" s="258" t="s">
        <v>493</v>
      </c>
      <c r="D551" s="43" t="s">
        <v>724</v>
      </c>
      <c r="E551" s="43" t="s">
        <v>562</v>
      </c>
      <c r="F551" s="185" t="s">
        <v>533</v>
      </c>
      <c r="G551" s="186" t="s">
        <v>529</v>
      </c>
    </row>
    <row r="552" spans="2:7" ht="15" customHeight="1">
      <c r="B552" s="82">
        <v>39</v>
      </c>
      <c r="C552" s="258" t="s">
        <v>706</v>
      </c>
      <c r="D552" s="43" t="s">
        <v>725</v>
      </c>
      <c r="E552" s="43" t="s">
        <v>562</v>
      </c>
      <c r="F552" s="185" t="s">
        <v>533</v>
      </c>
      <c r="G552" s="186" t="s">
        <v>529</v>
      </c>
    </row>
    <row r="553" spans="2:7" ht="15" customHeight="1">
      <c r="B553" s="82">
        <v>39</v>
      </c>
      <c r="C553" s="258" t="s">
        <v>494</v>
      </c>
      <c r="D553" s="43" t="s">
        <v>722</v>
      </c>
      <c r="E553" s="43" t="s">
        <v>562</v>
      </c>
      <c r="F553" s="185" t="s">
        <v>533</v>
      </c>
      <c r="G553" s="186" t="s">
        <v>529</v>
      </c>
    </row>
    <row r="554" spans="2:7" ht="15" customHeight="1">
      <c r="B554" s="82">
        <v>39</v>
      </c>
      <c r="C554" s="258" t="s">
        <v>495</v>
      </c>
      <c r="D554" s="43" t="s">
        <v>723</v>
      </c>
      <c r="E554" s="43" t="s">
        <v>562</v>
      </c>
      <c r="F554" s="185" t="s">
        <v>533</v>
      </c>
      <c r="G554" s="186" t="s">
        <v>529</v>
      </c>
    </row>
    <row r="555" spans="2:7" ht="15" customHeight="1">
      <c r="B555" s="82">
        <v>39</v>
      </c>
      <c r="C555" s="258" t="s">
        <v>496</v>
      </c>
      <c r="D555" s="43" t="s">
        <v>722</v>
      </c>
      <c r="E555" s="43" t="s">
        <v>562</v>
      </c>
      <c r="F555" s="185" t="s">
        <v>533</v>
      </c>
      <c r="G555" s="186" t="s">
        <v>529</v>
      </c>
    </row>
    <row r="556" spans="2:7" ht="15" customHeight="1">
      <c r="B556" s="82">
        <v>39</v>
      </c>
      <c r="C556" s="258" t="s">
        <v>497</v>
      </c>
      <c r="D556" s="43" t="s">
        <v>723</v>
      </c>
      <c r="E556" s="43" t="s">
        <v>562</v>
      </c>
      <c r="F556" s="185" t="s">
        <v>533</v>
      </c>
      <c r="G556" s="186" t="s">
        <v>529</v>
      </c>
    </row>
    <row r="557" spans="2:7" ht="15" customHeight="1">
      <c r="B557" s="82">
        <v>39</v>
      </c>
      <c r="C557" s="258" t="s">
        <v>498</v>
      </c>
      <c r="D557" s="43" t="s">
        <v>726</v>
      </c>
      <c r="E557" s="43" t="s">
        <v>562</v>
      </c>
      <c r="F557" s="185" t="s">
        <v>533</v>
      </c>
      <c r="G557" s="186" t="s">
        <v>529</v>
      </c>
    </row>
    <row r="558" spans="2:7" ht="15" customHeight="1">
      <c r="B558" s="82">
        <v>39</v>
      </c>
      <c r="C558" s="258" t="s">
        <v>707</v>
      </c>
      <c r="D558" s="43" t="s">
        <v>722</v>
      </c>
      <c r="E558" s="43" t="s">
        <v>562</v>
      </c>
      <c r="F558" s="185" t="s">
        <v>533</v>
      </c>
      <c r="G558" s="186" t="s">
        <v>529</v>
      </c>
    </row>
    <row r="559" spans="2:7" ht="15" customHeight="1">
      <c r="B559" s="82">
        <v>39</v>
      </c>
      <c r="C559" s="258" t="s">
        <v>499</v>
      </c>
      <c r="D559" s="43" t="s">
        <v>725</v>
      </c>
      <c r="E559" s="43" t="s">
        <v>562</v>
      </c>
      <c r="F559" s="185" t="s">
        <v>533</v>
      </c>
      <c r="G559" s="186" t="s">
        <v>529</v>
      </c>
    </row>
    <row r="560" spans="2:7" ht="15" customHeight="1">
      <c r="B560" s="82">
        <v>39</v>
      </c>
      <c r="C560" s="258" t="s">
        <v>500</v>
      </c>
      <c r="D560" s="43" t="s">
        <v>725</v>
      </c>
      <c r="E560" s="43" t="s">
        <v>562</v>
      </c>
      <c r="F560" s="185" t="s">
        <v>533</v>
      </c>
      <c r="G560" s="186" t="s">
        <v>529</v>
      </c>
    </row>
    <row r="561" spans="2:7" ht="15" customHeight="1">
      <c r="B561" s="82">
        <v>39</v>
      </c>
      <c r="C561" s="258" t="s">
        <v>501</v>
      </c>
      <c r="D561" s="43" t="s">
        <v>726</v>
      </c>
      <c r="E561" s="43" t="s">
        <v>562</v>
      </c>
      <c r="F561" s="185" t="s">
        <v>533</v>
      </c>
      <c r="G561" s="186" t="s">
        <v>529</v>
      </c>
    </row>
    <row r="562" spans="2:7" ht="15" customHeight="1">
      <c r="B562" s="82">
        <v>39</v>
      </c>
      <c r="C562" s="258" t="s">
        <v>502</v>
      </c>
      <c r="D562" s="43" t="s">
        <v>725</v>
      </c>
      <c r="E562" s="43" t="s">
        <v>562</v>
      </c>
      <c r="F562" s="185" t="s">
        <v>533</v>
      </c>
      <c r="G562" s="186" t="s">
        <v>529</v>
      </c>
    </row>
    <row r="563" spans="2:7" ht="15" customHeight="1">
      <c r="B563" s="82">
        <v>39</v>
      </c>
      <c r="C563" s="258" t="s">
        <v>503</v>
      </c>
      <c r="D563" s="43" t="s">
        <v>724</v>
      </c>
      <c r="E563" s="43" t="s">
        <v>562</v>
      </c>
      <c r="F563" s="185" t="s">
        <v>533</v>
      </c>
      <c r="G563" s="186" t="s">
        <v>529</v>
      </c>
    </row>
    <row r="564" spans="2:7" ht="15" customHeight="1">
      <c r="B564" s="82">
        <v>39</v>
      </c>
      <c r="C564" s="258" t="s">
        <v>708</v>
      </c>
      <c r="D564" s="43" t="s">
        <v>723</v>
      </c>
      <c r="E564" s="43" t="s">
        <v>562</v>
      </c>
      <c r="F564" s="185" t="s">
        <v>533</v>
      </c>
      <c r="G564" s="186" t="s">
        <v>529</v>
      </c>
    </row>
    <row r="565" spans="2:7" ht="15" customHeight="1">
      <c r="B565" s="82">
        <v>39</v>
      </c>
      <c r="C565" s="258" t="s">
        <v>504</v>
      </c>
      <c r="D565" s="43" t="s">
        <v>724</v>
      </c>
      <c r="E565" s="43" t="s">
        <v>562</v>
      </c>
      <c r="F565" s="185" t="s">
        <v>533</v>
      </c>
      <c r="G565" s="186" t="s">
        <v>529</v>
      </c>
    </row>
    <row r="566" spans="2:7" ht="15" customHeight="1">
      <c r="B566" s="82">
        <v>39</v>
      </c>
      <c r="C566" s="187" t="s">
        <v>709</v>
      </c>
      <c r="D566" s="40" t="s">
        <v>723</v>
      </c>
      <c r="E566" s="40" t="s">
        <v>562</v>
      </c>
      <c r="F566" s="185" t="s">
        <v>533</v>
      </c>
      <c r="G566" s="186" t="s">
        <v>529</v>
      </c>
    </row>
    <row r="567" spans="2:7" ht="15" customHeight="1">
      <c r="B567" s="82">
        <v>39</v>
      </c>
      <c r="C567" s="258" t="s">
        <v>505</v>
      </c>
      <c r="D567" s="43" t="s">
        <v>720</v>
      </c>
      <c r="E567" s="43" t="s">
        <v>562</v>
      </c>
      <c r="F567" s="185" t="s">
        <v>533</v>
      </c>
      <c r="G567" s="186" t="s">
        <v>529</v>
      </c>
    </row>
    <row r="568" spans="2:7" ht="15" customHeight="1">
      <c r="B568" s="82">
        <v>39</v>
      </c>
      <c r="C568" s="258" t="s">
        <v>506</v>
      </c>
      <c r="D568" s="43" t="s">
        <v>723</v>
      </c>
      <c r="E568" s="43" t="s">
        <v>562</v>
      </c>
      <c r="F568" s="185" t="s">
        <v>533</v>
      </c>
      <c r="G568" s="186" t="s">
        <v>529</v>
      </c>
    </row>
    <row r="569" spans="2:7" ht="15" customHeight="1">
      <c r="B569" s="82">
        <v>39</v>
      </c>
      <c r="C569" s="258" t="s">
        <v>507</v>
      </c>
      <c r="D569" s="43" t="s">
        <v>726</v>
      </c>
      <c r="E569" s="43" t="s">
        <v>562</v>
      </c>
      <c r="F569" s="185" t="s">
        <v>533</v>
      </c>
      <c r="G569" s="186" t="s">
        <v>529</v>
      </c>
    </row>
    <row r="570" spans="2:7" ht="15" customHeight="1">
      <c r="B570" s="82">
        <v>39</v>
      </c>
      <c r="C570" s="258" t="s">
        <v>508</v>
      </c>
      <c r="D570" s="43" t="s">
        <v>722</v>
      </c>
      <c r="E570" s="43" t="s">
        <v>562</v>
      </c>
      <c r="F570" s="185" t="s">
        <v>533</v>
      </c>
      <c r="G570" s="186" t="s">
        <v>529</v>
      </c>
    </row>
    <row r="571" spans="2:7" ht="15" customHeight="1">
      <c r="B571" s="82">
        <v>39</v>
      </c>
      <c r="C571" s="258" t="s">
        <v>509</v>
      </c>
      <c r="D571" s="43" t="s">
        <v>726</v>
      </c>
      <c r="E571" s="43" t="s">
        <v>562</v>
      </c>
      <c r="F571" s="185" t="s">
        <v>533</v>
      </c>
      <c r="G571" s="186" t="s">
        <v>529</v>
      </c>
    </row>
    <row r="572" spans="2:7" ht="15" customHeight="1">
      <c r="B572" s="82">
        <v>39</v>
      </c>
      <c r="C572" s="258" t="s">
        <v>510</v>
      </c>
      <c r="D572" s="43" t="s">
        <v>723</v>
      </c>
      <c r="E572" s="43" t="s">
        <v>562</v>
      </c>
      <c r="F572" s="185" t="s">
        <v>533</v>
      </c>
      <c r="G572" s="186" t="s">
        <v>529</v>
      </c>
    </row>
    <row r="573" spans="2:7" ht="15" customHeight="1">
      <c r="B573" s="82">
        <v>39</v>
      </c>
      <c r="C573" s="258" t="s">
        <v>710</v>
      </c>
      <c r="D573" s="43" t="s">
        <v>724</v>
      </c>
      <c r="E573" s="43" t="s">
        <v>562</v>
      </c>
      <c r="F573" s="185" t="s">
        <v>533</v>
      </c>
      <c r="G573" s="186" t="s">
        <v>529</v>
      </c>
    </row>
    <row r="574" spans="2:7" ht="15" customHeight="1">
      <c r="B574" s="82">
        <v>39</v>
      </c>
      <c r="C574" s="258" t="s">
        <v>511</v>
      </c>
      <c r="D574" s="43" t="s">
        <v>722</v>
      </c>
      <c r="E574" s="43" t="s">
        <v>562</v>
      </c>
      <c r="F574" s="185" t="s">
        <v>533</v>
      </c>
      <c r="G574" s="186" t="s">
        <v>529</v>
      </c>
    </row>
    <row r="575" spans="2:7" ht="15" customHeight="1">
      <c r="B575" s="82">
        <v>39</v>
      </c>
      <c r="C575" s="258" t="s">
        <v>512</v>
      </c>
      <c r="D575" s="43" t="s">
        <v>725</v>
      </c>
      <c r="E575" s="43" t="s">
        <v>562</v>
      </c>
      <c r="F575" s="185" t="s">
        <v>533</v>
      </c>
      <c r="G575" s="186" t="s">
        <v>529</v>
      </c>
    </row>
    <row r="576" spans="2:7" ht="15" customHeight="1">
      <c r="B576" s="82">
        <v>39</v>
      </c>
      <c r="C576" s="258" t="s">
        <v>513</v>
      </c>
      <c r="D576" s="43" t="s">
        <v>724</v>
      </c>
      <c r="E576" s="43" t="s">
        <v>562</v>
      </c>
      <c r="F576" s="185" t="s">
        <v>533</v>
      </c>
      <c r="G576" s="186" t="s">
        <v>529</v>
      </c>
    </row>
    <row r="577" spans="2:7" ht="15" customHeight="1">
      <c r="B577" s="82">
        <v>39</v>
      </c>
      <c r="C577" s="258" t="s">
        <v>514</v>
      </c>
      <c r="D577" s="43" t="s">
        <v>726</v>
      </c>
      <c r="E577" s="43" t="s">
        <v>562</v>
      </c>
      <c r="F577" s="185" t="s">
        <v>533</v>
      </c>
      <c r="G577" s="186" t="s">
        <v>529</v>
      </c>
    </row>
    <row r="578" spans="2:7" ht="15" customHeight="1">
      <c r="B578" s="82">
        <v>39</v>
      </c>
      <c r="C578" s="258" t="s">
        <v>711</v>
      </c>
      <c r="D578" s="43" t="s">
        <v>726</v>
      </c>
      <c r="E578" s="43" t="s">
        <v>562</v>
      </c>
      <c r="F578" s="185" t="s">
        <v>533</v>
      </c>
      <c r="G578" s="186" t="s">
        <v>529</v>
      </c>
    </row>
    <row r="579" spans="2:7" ht="15" customHeight="1">
      <c r="B579" s="82">
        <v>39</v>
      </c>
      <c r="C579" s="258" t="s">
        <v>515</v>
      </c>
      <c r="D579" s="43" t="s">
        <v>722</v>
      </c>
      <c r="E579" s="43" t="s">
        <v>562</v>
      </c>
      <c r="F579" s="185" t="s">
        <v>533</v>
      </c>
      <c r="G579" s="186" t="s">
        <v>529</v>
      </c>
    </row>
    <row r="580" spans="2:7" ht="15" customHeight="1">
      <c r="B580" s="82">
        <v>39</v>
      </c>
      <c r="C580" s="258" t="s">
        <v>516</v>
      </c>
      <c r="D580" s="43" t="s">
        <v>725</v>
      </c>
      <c r="E580" s="43" t="s">
        <v>562</v>
      </c>
      <c r="F580" s="185" t="s">
        <v>533</v>
      </c>
      <c r="G580" s="186" t="s">
        <v>529</v>
      </c>
    </row>
    <row r="581" spans="2:7" ht="15" customHeight="1">
      <c r="B581" s="82">
        <v>39</v>
      </c>
      <c r="C581" s="258" t="s">
        <v>712</v>
      </c>
      <c r="D581" s="43" t="s">
        <v>726</v>
      </c>
      <c r="E581" s="43" t="s">
        <v>562</v>
      </c>
      <c r="F581" s="185" t="s">
        <v>533</v>
      </c>
      <c r="G581" s="186" t="s">
        <v>529</v>
      </c>
    </row>
    <row r="582" spans="2:7" ht="15" customHeight="1">
      <c r="B582" s="82">
        <v>39</v>
      </c>
      <c r="C582" s="258" t="s">
        <v>517</v>
      </c>
      <c r="D582" s="43" t="s">
        <v>726</v>
      </c>
      <c r="E582" s="43" t="s">
        <v>562</v>
      </c>
      <c r="F582" s="185" t="s">
        <v>533</v>
      </c>
      <c r="G582" s="186" t="s">
        <v>529</v>
      </c>
    </row>
    <row r="583" spans="2:7" ht="15" customHeight="1">
      <c r="B583" s="82">
        <v>39</v>
      </c>
      <c r="C583" s="258" t="s">
        <v>518</v>
      </c>
      <c r="D583" s="43" t="s">
        <v>722</v>
      </c>
      <c r="E583" s="43" t="s">
        <v>562</v>
      </c>
      <c r="F583" s="185" t="s">
        <v>533</v>
      </c>
      <c r="G583" s="186" t="s">
        <v>529</v>
      </c>
    </row>
    <row r="584" spans="2:7" ht="15" customHeight="1">
      <c r="B584" s="82">
        <v>39</v>
      </c>
      <c r="C584" s="258" t="s">
        <v>519</v>
      </c>
      <c r="D584" s="43" t="s">
        <v>722</v>
      </c>
      <c r="E584" s="43" t="s">
        <v>562</v>
      </c>
      <c r="F584" s="185" t="s">
        <v>533</v>
      </c>
      <c r="G584" s="186" t="s">
        <v>529</v>
      </c>
    </row>
    <row r="585" spans="2:7" ht="15" customHeight="1">
      <c r="B585" s="82">
        <v>39</v>
      </c>
      <c r="C585" s="258" t="s">
        <v>713</v>
      </c>
      <c r="D585" s="43" t="s">
        <v>722</v>
      </c>
      <c r="E585" s="43" t="s">
        <v>562</v>
      </c>
      <c r="F585" s="185" t="s">
        <v>533</v>
      </c>
      <c r="G585" s="186" t="s">
        <v>529</v>
      </c>
    </row>
    <row r="586" spans="2:7" ht="15" customHeight="1">
      <c r="B586" s="82">
        <v>39</v>
      </c>
      <c r="C586" s="258" t="s">
        <v>520</v>
      </c>
      <c r="D586" s="43" t="s">
        <v>724</v>
      </c>
      <c r="E586" s="43" t="s">
        <v>562</v>
      </c>
      <c r="F586" s="185" t="s">
        <v>533</v>
      </c>
      <c r="G586" s="186" t="s">
        <v>529</v>
      </c>
    </row>
    <row r="587" spans="2:7" ht="15" customHeight="1">
      <c r="B587" s="82">
        <v>39</v>
      </c>
      <c r="C587" s="258" t="s">
        <v>714</v>
      </c>
      <c r="D587" s="43" t="s">
        <v>722</v>
      </c>
      <c r="E587" s="43" t="s">
        <v>562</v>
      </c>
      <c r="F587" s="185" t="s">
        <v>533</v>
      </c>
      <c r="G587" s="186" t="s">
        <v>529</v>
      </c>
    </row>
    <row r="588" spans="2:7" ht="15" customHeight="1">
      <c r="B588" s="82">
        <v>39</v>
      </c>
      <c r="C588" s="258" t="s">
        <v>521</v>
      </c>
      <c r="D588" s="43" t="s">
        <v>723</v>
      </c>
      <c r="E588" s="43" t="s">
        <v>562</v>
      </c>
      <c r="F588" s="185" t="s">
        <v>533</v>
      </c>
      <c r="G588" s="186" t="s">
        <v>529</v>
      </c>
    </row>
    <row r="589" spans="2:7" ht="15" customHeight="1">
      <c r="B589" s="82">
        <v>39</v>
      </c>
      <c r="C589" s="258" t="s">
        <v>715</v>
      </c>
      <c r="D589" s="43" t="s">
        <v>724</v>
      </c>
      <c r="E589" s="43" t="s">
        <v>562</v>
      </c>
      <c r="F589" s="185" t="s">
        <v>533</v>
      </c>
      <c r="G589" s="186" t="s">
        <v>529</v>
      </c>
    </row>
    <row r="590" spans="2:7" ht="15" customHeight="1">
      <c r="B590" s="82">
        <v>39</v>
      </c>
      <c r="C590" s="258" t="s">
        <v>716</v>
      </c>
      <c r="D590" s="43" t="s">
        <v>722</v>
      </c>
      <c r="E590" s="43" t="s">
        <v>562</v>
      </c>
      <c r="F590" s="185" t="s">
        <v>533</v>
      </c>
      <c r="G590" s="186" t="s">
        <v>529</v>
      </c>
    </row>
    <row r="591" spans="2:7" ht="15" customHeight="1">
      <c r="B591" s="82">
        <v>39</v>
      </c>
      <c r="C591" s="258" t="s">
        <v>717</v>
      </c>
      <c r="D591" s="43" t="s">
        <v>722</v>
      </c>
      <c r="E591" s="43" t="s">
        <v>562</v>
      </c>
      <c r="F591" s="185" t="s">
        <v>533</v>
      </c>
      <c r="G591" s="186" t="s">
        <v>529</v>
      </c>
    </row>
    <row r="592" spans="2:7" ht="15" customHeight="1">
      <c r="B592" s="82">
        <v>39</v>
      </c>
      <c r="C592" s="258" t="s">
        <v>522</v>
      </c>
      <c r="D592" s="43" t="s">
        <v>725</v>
      </c>
      <c r="E592" s="43" t="s">
        <v>562</v>
      </c>
      <c r="F592" s="185" t="s">
        <v>533</v>
      </c>
      <c r="G592" s="186" t="s">
        <v>529</v>
      </c>
    </row>
    <row r="593" spans="2:37" ht="15" customHeight="1">
      <c r="B593" s="82">
        <v>39</v>
      </c>
      <c r="C593" s="258" t="s">
        <v>523</v>
      </c>
      <c r="D593" s="43" t="s">
        <v>722</v>
      </c>
      <c r="E593" s="43" t="s">
        <v>562</v>
      </c>
      <c r="F593" s="185" t="s">
        <v>533</v>
      </c>
      <c r="G593" s="186" t="s">
        <v>529</v>
      </c>
    </row>
    <row r="594" spans="2:37" ht="15" customHeight="1">
      <c r="B594" s="82">
        <v>39</v>
      </c>
      <c r="C594" s="258" t="s">
        <v>718</v>
      </c>
      <c r="D594" s="43" t="s">
        <v>726</v>
      </c>
      <c r="E594" s="43" t="s">
        <v>562</v>
      </c>
      <c r="F594" s="185" t="s">
        <v>533</v>
      </c>
      <c r="G594" s="186" t="s">
        <v>529</v>
      </c>
    </row>
    <row r="595" spans="2:37" ht="15" customHeight="1">
      <c r="B595" s="82">
        <v>39</v>
      </c>
      <c r="C595" s="258" t="s">
        <v>524</v>
      </c>
      <c r="D595" s="43" t="s">
        <v>725</v>
      </c>
      <c r="E595" s="43" t="s">
        <v>562</v>
      </c>
      <c r="F595" s="185" t="s">
        <v>533</v>
      </c>
      <c r="G595" s="186" t="s">
        <v>529</v>
      </c>
    </row>
    <row r="596" spans="2:37" ht="15" customHeight="1">
      <c r="B596" s="82">
        <v>39</v>
      </c>
      <c r="C596" s="258" t="s">
        <v>525</v>
      </c>
      <c r="D596" s="43" t="s">
        <v>723</v>
      </c>
      <c r="E596" s="43" t="s">
        <v>562</v>
      </c>
      <c r="F596" s="185" t="s">
        <v>533</v>
      </c>
      <c r="G596" s="186" t="s">
        <v>529</v>
      </c>
    </row>
    <row r="597" spans="2:37" ht="15" customHeight="1">
      <c r="B597" s="82">
        <v>39</v>
      </c>
      <c r="C597" s="258" t="s">
        <v>526</v>
      </c>
      <c r="D597" s="43" t="s">
        <v>722</v>
      </c>
      <c r="E597" s="43" t="s">
        <v>562</v>
      </c>
      <c r="F597" s="185" t="s">
        <v>533</v>
      </c>
      <c r="G597" s="186" t="s">
        <v>529</v>
      </c>
    </row>
    <row r="598" spans="2:37" ht="15" customHeight="1">
      <c r="B598" s="82">
        <v>39</v>
      </c>
      <c r="C598" s="258" t="s">
        <v>527</v>
      </c>
      <c r="D598" s="43" t="s">
        <v>724</v>
      </c>
      <c r="E598" s="43" t="s">
        <v>562</v>
      </c>
      <c r="F598" s="185" t="s">
        <v>533</v>
      </c>
      <c r="G598" s="186" t="s">
        <v>529</v>
      </c>
    </row>
    <row r="599" spans="2:37" ht="15" customHeight="1">
      <c r="B599" s="82">
        <v>39</v>
      </c>
      <c r="C599" s="258" t="s">
        <v>719</v>
      </c>
      <c r="D599" s="43" t="s">
        <v>724</v>
      </c>
      <c r="E599" s="43" t="s">
        <v>562</v>
      </c>
      <c r="F599" s="185" t="s">
        <v>533</v>
      </c>
      <c r="G599" s="186" t="s">
        <v>529</v>
      </c>
    </row>
    <row r="600" spans="2:37" ht="15" customHeight="1">
      <c r="B600" s="82">
        <v>39</v>
      </c>
      <c r="C600" s="258" t="s">
        <v>528</v>
      </c>
      <c r="D600" s="43" t="s">
        <v>725</v>
      </c>
      <c r="E600" s="43" t="s">
        <v>562</v>
      </c>
      <c r="F600" s="185" t="s">
        <v>533</v>
      </c>
      <c r="G600" s="186" t="s">
        <v>529</v>
      </c>
    </row>
    <row r="601" spans="2:37" ht="15" customHeight="1" thickBot="1">
      <c r="B601" s="84">
        <v>39</v>
      </c>
      <c r="C601" s="213" t="s">
        <v>538</v>
      </c>
      <c r="D601" s="79" t="s">
        <v>537</v>
      </c>
      <c r="E601" s="193" t="s">
        <v>290</v>
      </c>
      <c r="F601" s="194" t="s">
        <v>533</v>
      </c>
      <c r="G601" s="181" t="s">
        <v>537</v>
      </c>
    </row>
    <row r="602" spans="2:37" ht="14" customHeight="1">
      <c r="B602" s="65"/>
      <c r="C602" s="56"/>
      <c r="D602" s="115"/>
      <c r="E602" s="91"/>
      <c r="F602" s="92"/>
      <c r="G602" s="93"/>
      <c r="H602" s="18"/>
      <c r="I602" s="17"/>
      <c r="J602" s="17"/>
      <c r="K602" s="8"/>
      <c r="L602" s="63"/>
      <c r="M602" s="63"/>
      <c r="N602" s="63"/>
      <c r="O602" s="8"/>
      <c r="P602" s="45"/>
      <c r="Q602" s="45"/>
      <c r="R602" s="45"/>
      <c r="S602" s="45"/>
      <c r="T602" s="45"/>
      <c r="U602" s="45"/>
      <c r="V602" s="45"/>
      <c r="W602" s="45"/>
      <c r="X602" s="45"/>
      <c r="Y602" s="45"/>
      <c r="Z602" s="45"/>
      <c r="AA602" s="45"/>
      <c r="AB602" s="45"/>
      <c r="AC602" s="45"/>
      <c r="AD602" s="45"/>
      <c r="AE602" s="45"/>
      <c r="AF602" s="45"/>
      <c r="AG602" s="45"/>
      <c r="AH602" s="45"/>
      <c r="AI602" s="45"/>
      <c r="AJ602" s="45"/>
      <c r="AK602" s="45"/>
    </row>
    <row r="603" spans="2:37" s="45" customFormat="1" ht="14" customHeight="1">
      <c r="B603" s="106"/>
      <c r="C603" s="1"/>
      <c r="D603" s="56"/>
      <c r="E603" s="90"/>
      <c r="F603" s="3"/>
      <c r="G603" s="18"/>
      <c r="H603" s="15"/>
      <c r="I603" s="17"/>
      <c r="J603" s="17"/>
      <c r="K603" s="8"/>
      <c r="L603" s="63"/>
      <c r="M603" s="63"/>
    </row>
    <row r="604" spans="2:37" s="250" customFormat="1" ht="25" customHeight="1">
      <c r="B604" s="270" t="s">
        <v>753</v>
      </c>
      <c r="C604" s="270"/>
      <c r="D604" s="270"/>
      <c r="E604" s="270"/>
      <c r="F604" s="270"/>
      <c r="G604" s="270"/>
      <c r="H604" s="17"/>
      <c r="I604" s="17"/>
      <c r="J604" s="17"/>
      <c r="K604" s="13"/>
      <c r="L604" s="17"/>
      <c r="M604" s="17"/>
    </row>
    <row r="605" spans="2:37" s="45" customFormat="1" ht="14" customHeight="1">
      <c r="B605" s="57" t="s">
        <v>545</v>
      </c>
      <c r="C605" s="1"/>
      <c r="D605" s="1"/>
      <c r="E605" s="144"/>
      <c r="F605" s="145"/>
      <c r="G605" s="146"/>
      <c r="H605" s="15"/>
      <c r="I605" s="17"/>
      <c r="J605" s="17"/>
      <c r="K605" s="8"/>
      <c r="L605" s="63"/>
      <c r="M605" s="63"/>
    </row>
    <row r="606" spans="2:37" s="45" customFormat="1" ht="14" customHeight="1">
      <c r="B606" s="57"/>
      <c r="C606" s="1"/>
      <c r="D606" s="1"/>
      <c r="E606" s="62"/>
      <c r="F606" s="2"/>
      <c r="G606" s="95"/>
      <c r="H606" s="14"/>
      <c r="I606" s="15"/>
      <c r="J606" s="17"/>
      <c r="K606" s="8"/>
      <c r="L606" s="63"/>
      <c r="M606" s="63"/>
    </row>
    <row r="607" spans="2:37" s="45" customFormat="1" ht="14" customHeight="1">
      <c r="B607" s="74" t="s">
        <v>601</v>
      </c>
      <c r="D607" s="1"/>
      <c r="E607" s="62"/>
      <c r="F607" s="2"/>
      <c r="G607" s="95"/>
      <c r="H607" s="14"/>
      <c r="I607" s="15"/>
      <c r="J607" s="17"/>
      <c r="K607" s="8"/>
      <c r="L607" s="63"/>
      <c r="M607" s="63"/>
    </row>
    <row r="608" spans="2:37" s="98" customFormat="1" ht="24.5" customHeight="1">
      <c r="B608" s="218" t="s">
        <v>546</v>
      </c>
      <c r="C608" s="219"/>
      <c r="D608" s="220"/>
      <c r="E608" s="221"/>
      <c r="F608" s="222"/>
      <c r="G608" s="223"/>
      <c r="H608" s="138"/>
      <c r="I608" s="103"/>
      <c r="J608" s="17"/>
      <c r="K608" s="8"/>
      <c r="L608" s="63"/>
      <c r="M608" s="63"/>
      <c r="N608" s="45"/>
      <c r="O608" s="45"/>
      <c r="P608" s="45"/>
      <c r="Q608" s="45"/>
      <c r="R608" s="45"/>
      <c r="S608" s="45"/>
      <c r="T608" s="45"/>
      <c r="U608" s="45"/>
      <c r="V608" s="45"/>
      <c r="W608" s="45"/>
      <c r="X608" s="45"/>
      <c r="Y608" s="45"/>
      <c r="Z608" s="45"/>
      <c r="AA608" s="45"/>
    </row>
    <row r="609" spans="1:45" ht="74.5" customHeight="1">
      <c r="C609" s="32"/>
      <c r="D609" s="21"/>
      <c r="E609" s="32"/>
      <c r="F609" s="5"/>
      <c r="G609" s="2"/>
      <c r="H609" s="7"/>
      <c r="I609" s="32"/>
      <c r="J609" s="32"/>
      <c r="K609" s="32"/>
      <c r="L609" s="32"/>
      <c r="M609" s="32"/>
      <c r="N609" s="32"/>
      <c r="O609" s="32"/>
    </row>
    <row r="610" spans="1:45" ht="10" customHeight="1">
      <c r="B610" s="272" t="s">
        <v>621</v>
      </c>
      <c r="C610" s="273">
        <f>SUMIF($B$8:$B$601,18,$G$8:$G$601)</f>
        <v>0</v>
      </c>
      <c r="D610" s="287" t="s">
        <v>663</v>
      </c>
      <c r="E610" s="288">
        <v>8</v>
      </c>
      <c r="F610" s="5"/>
      <c r="G610" s="2"/>
      <c r="H610" s="7"/>
      <c r="I610" s="32"/>
      <c r="J610" s="32"/>
      <c r="K610" s="32"/>
      <c r="L610" s="32"/>
      <c r="M610" s="32"/>
      <c r="N610" s="32"/>
      <c r="O610" s="32"/>
    </row>
    <row r="611" spans="1:45" ht="10" customHeight="1">
      <c r="B611" s="272" t="s">
        <v>622</v>
      </c>
      <c r="C611" s="273">
        <f>SUMIF($B$8:$B$601,19,$G$8:$G$601)</f>
        <v>0</v>
      </c>
      <c r="D611" s="287" t="s">
        <v>664</v>
      </c>
      <c r="E611" s="288">
        <v>0.5</v>
      </c>
      <c r="F611" s="5"/>
      <c r="G611" s="2"/>
      <c r="H611" s="7"/>
      <c r="I611" s="32"/>
      <c r="J611" s="32"/>
      <c r="K611" s="32"/>
      <c r="L611" s="32"/>
      <c r="M611" s="32"/>
      <c r="N611" s="32"/>
      <c r="O611" s="32"/>
    </row>
    <row r="612" spans="1:45" s="67" customFormat="1" ht="10" customHeight="1">
      <c r="A612" s="45"/>
      <c r="B612" s="272" t="s">
        <v>623</v>
      </c>
      <c r="C612" s="273">
        <f>SUMIF($B$8:$B$601,20,$G$8:$G$601)</f>
        <v>0</v>
      </c>
      <c r="D612" s="287" t="s">
        <v>665</v>
      </c>
      <c r="E612" s="288">
        <v>0.5</v>
      </c>
      <c r="F612" s="5"/>
      <c r="G612" s="2"/>
      <c r="H612" s="7"/>
      <c r="I612" s="66"/>
      <c r="J612" s="66"/>
      <c r="K612" s="66"/>
      <c r="L612" s="8"/>
      <c r="M612" s="63"/>
      <c r="N612" s="63"/>
      <c r="O612" s="63"/>
      <c r="P612" s="8"/>
      <c r="Q612" s="45"/>
      <c r="R612" s="45"/>
      <c r="S612" s="45"/>
      <c r="T612" s="45"/>
      <c r="U612" s="45"/>
      <c r="V612" s="45"/>
      <c r="W612" s="66"/>
      <c r="X612" s="66"/>
      <c r="Y612" s="66"/>
      <c r="Z612" s="66"/>
      <c r="AA612" s="66"/>
      <c r="AB612" s="66"/>
      <c r="AC612" s="66"/>
      <c r="AD612" s="66"/>
      <c r="AE612" s="66"/>
      <c r="AF612" s="66"/>
      <c r="AG612" s="66"/>
      <c r="AH612" s="66"/>
      <c r="AI612" s="66"/>
      <c r="AJ612" s="66"/>
      <c r="AK612" s="66"/>
      <c r="AL612" s="66"/>
      <c r="AM612" s="66"/>
      <c r="AN612" s="66"/>
      <c r="AO612" s="66"/>
      <c r="AP612" s="66"/>
      <c r="AQ612" s="66"/>
      <c r="AR612" s="66"/>
      <c r="AS612" s="66"/>
    </row>
    <row r="613" spans="1:45" s="67" customFormat="1" ht="10" customHeight="1">
      <c r="A613" s="45"/>
      <c r="B613" s="272" t="s">
        <v>624</v>
      </c>
      <c r="C613" s="273">
        <f>SUMIF($B$8:$B$601,21,$G$8:$G$601)</f>
        <v>0</v>
      </c>
      <c r="D613" s="287" t="s">
        <v>666</v>
      </c>
      <c r="E613" s="288">
        <v>2</v>
      </c>
      <c r="F613" s="5"/>
      <c r="G613" s="2"/>
      <c r="H613" s="7"/>
      <c r="I613" s="66"/>
      <c r="J613" s="66"/>
      <c r="K613" s="66"/>
      <c r="L613" s="8"/>
      <c r="M613" s="63"/>
      <c r="N613" s="63"/>
      <c r="O613" s="63"/>
      <c r="P613" s="8"/>
      <c r="Q613" s="45"/>
      <c r="R613" s="45"/>
      <c r="S613" s="45"/>
      <c r="T613" s="45"/>
      <c r="U613" s="45"/>
      <c r="V613" s="45"/>
      <c r="W613" s="66"/>
      <c r="X613" s="66"/>
      <c r="Y613" s="66"/>
      <c r="Z613" s="66"/>
      <c r="AA613" s="66"/>
      <c r="AB613" s="66"/>
      <c r="AC613" s="66"/>
      <c r="AD613" s="66"/>
      <c r="AE613" s="66"/>
      <c r="AF613" s="66"/>
      <c r="AG613" s="66"/>
      <c r="AH613" s="66"/>
      <c r="AI613" s="66"/>
      <c r="AJ613" s="66"/>
      <c r="AK613" s="66"/>
      <c r="AL613" s="66"/>
      <c r="AM613" s="66"/>
      <c r="AN613" s="66"/>
      <c r="AO613" s="66"/>
      <c r="AP613" s="66"/>
      <c r="AQ613" s="66"/>
      <c r="AR613" s="66"/>
      <c r="AS613" s="66"/>
    </row>
    <row r="614" spans="1:45" ht="10" customHeight="1">
      <c r="B614" s="272" t="s">
        <v>625</v>
      </c>
      <c r="C614" s="273">
        <f>SUMIF($B$8:$B$601,22,$G$8:$G$601)</f>
        <v>0</v>
      </c>
      <c r="D614" s="275" t="s">
        <v>667</v>
      </c>
      <c r="E614" s="288">
        <v>1</v>
      </c>
    </row>
    <row r="615" spans="1:45" ht="10" customHeight="1">
      <c r="B615" s="272" t="s">
        <v>626</v>
      </c>
      <c r="C615" s="273">
        <f>SUMIF($B$8:$B$601,23,$G$8:$G$601)</f>
        <v>0</v>
      </c>
      <c r="D615" s="275" t="s">
        <v>668</v>
      </c>
      <c r="E615" s="288">
        <v>0.5</v>
      </c>
    </row>
    <row r="616" spans="1:45" ht="10" customHeight="1">
      <c r="B616" s="272" t="s">
        <v>627</v>
      </c>
      <c r="C616" s="273">
        <f>SUMIF($B$8:$B$601,24,$G$8:$G$601)</f>
        <v>0</v>
      </c>
      <c r="D616" s="275" t="s">
        <v>669</v>
      </c>
      <c r="E616" s="288">
        <v>3</v>
      </c>
    </row>
    <row r="617" spans="1:45" ht="10" customHeight="1">
      <c r="B617" s="272" t="s">
        <v>628</v>
      </c>
      <c r="C617" s="273">
        <f>SUMIF($B$8:$B$601,25,$G$8:$G$601)</f>
        <v>0</v>
      </c>
      <c r="D617" s="275" t="s">
        <v>670</v>
      </c>
      <c r="E617" s="288">
        <v>0.5</v>
      </c>
    </row>
    <row r="618" spans="1:45" ht="10" customHeight="1">
      <c r="B618" s="272" t="s">
        <v>629</v>
      </c>
      <c r="C618" s="273">
        <f>SUMIF($B$8:$B$601,26,$G$8:$G$601)</f>
        <v>0</v>
      </c>
      <c r="D618" s="275" t="s">
        <v>671</v>
      </c>
      <c r="E618" s="288">
        <v>1</v>
      </c>
    </row>
    <row r="619" spans="1:45" ht="10" customHeight="1">
      <c r="B619" s="272" t="s">
        <v>630</v>
      </c>
      <c r="C619" s="273">
        <f>SUMIF($B$8:$B$601,27,$G$8:$G$601)</f>
        <v>0</v>
      </c>
      <c r="D619" s="275" t="s">
        <v>672</v>
      </c>
      <c r="E619" s="288">
        <v>2</v>
      </c>
    </row>
    <row r="620" spans="1:45" ht="10" customHeight="1">
      <c r="B620" s="272" t="s">
        <v>631</v>
      </c>
      <c r="C620" s="273">
        <f>SUMIF($B$8:$B$601,28,$G$8:$G$601)</f>
        <v>0</v>
      </c>
      <c r="D620" s="275" t="s">
        <v>673</v>
      </c>
      <c r="E620" s="288">
        <v>0.5</v>
      </c>
    </row>
    <row r="621" spans="1:45" ht="10" customHeight="1">
      <c r="B621" s="272" t="s">
        <v>632</v>
      </c>
      <c r="C621" s="273">
        <f>SUMIF($B$8:$B$601,29,$G$8:$G$601)</f>
        <v>0</v>
      </c>
      <c r="D621" s="275" t="s">
        <v>674</v>
      </c>
      <c r="E621" s="288">
        <v>0.5</v>
      </c>
    </row>
    <row r="622" spans="1:45" ht="10" customHeight="1">
      <c r="B622" s="272" t="s">
        <v>633</v>
      </c>
      <c r="C622" s="273">
        <f>SUMIF($B$8:$B$601,30,$G$8:$G$601)</f>
        <v>0</v>
      </c>
      <c r="D622" s="275" t="s">
        <v>675</v>
      </c>
      <c r="E622" s="288">
        <v>3</v>
      </c>
    </row>
    <row r="623" spans="1:45" ht="10" customHeight="1">
      <c r="B623" s="272" t="s">
        <v>634</v>
      </c>
      <c r="C623" s="273">
        <f>SUMIF($B$8:$B$601,31,$G$8:$G$601)</f>
        <v>0</v>
      </c>
      <c r="D623" s="275" t="s">
        <v>676</v>
      </c>
      <c r="E623" s="288">
        <v>0.5</v>
      </c>
    </row>
    <row r="624" spans="1:45" ht="10" customHeight="1">
      <c r="B624" s="272" t="s">
        <v>635</v>
      </c>
      <c r="C624" s="273">
        <f>SUMIF($B$8:$B$601,32,$G$8:$G$601)</f>
        <v>0</v>
      </c>
      <c r="D624" s="275" t="s">
        <v>677</v>
      </c>
      <c r="E624" s="288">
        <v>1</v>
      </c>
    </row>
    <row r="625" spans="2:5" ht="10" customHeight="1">
      <c r="B625" s="272" t="s">
        <v>636</v>
      </c>
      <c r="C625" s="273">
        <f>SUMIF($B$8:$B$601,33,$G$8:$G$601)</f>
        <v>0</v>
      </c>
      <c r="D625" s="275" t="s">
        <v>678</v>
      </c>
      <c r="E625" s="288">
        <v>0.5</v>
      </c>
    </row>
    <row r="626" spans="2:5" ht="10" customHeight="1">
      <c r="B626" s="272" t="s">
        <v>637</v>
      </c>
      <c r="C626" s="273">
        <f>SUMIF($B$8:$B$601,34,$G$8:$G$601)</f>
        <v>0</v>
      </c>
      <c r="D626" s="275" t="s">
        <v>679</v>
      </c>
      <c r="E626" s="288">
        <v>0.5</v>
      </c>
    </row>
    <row r="627" spans="2:5" ht="10" customHeight="1">
      <c r="B627" s="272" t="s">
        <v>638</v>
      </c>
      <c r="C627" s="273">
        <f>SUMIF($B$8:$B$601,35,$G$8:$G$601)</f>
        <v>0</v>
      </c>
      <c r="D627" s="275" t="s">
        <v>680</v>
      </c>
      <c r="E627" s="288">
        <v>0.5</v>
      </c>
    </row>
    <row r="628" spans="2:5" ht="10" customHeight="1">
      <c r="B628" s="272" t="s">
        <v>639</v>
      </c>
      <c r="C628" s="273">
        <f>SUMIF($B$8:$B$601,36,$G$8:$G$601)</f>
        <v>0</v>
      </c>
      <c r="D628" s="275" t="s">
        <v>681</v>
      </c>
      <c r="E628" s="288">
        <v>0.5</v>
      </c>
    </row>
    <row r="629" spans="2:5" ht="10" customHeight="1">
      <c r="B629" s="272" t="s">
        <v>640</v>
      </c>
      <c r="C629" s="273">
        <f>SUMIF($B$8:$B$601,37,$G$8:$G$601)</f>
        <v>0</v>
      </c>
      <c r="D629" s="275" t="s">
        <v>682</v>
      </c>
      <c r="E629" s="288">
        <v>0.5</v>
      </c>
    </row>
    <row r="630" spans="2:5" ht="10" customHeight="1">
      <c r="B630" s="272" t="s">
        <v>641</v>
      </c>
      <c r="C630" s="273">
        <f>SUMIF($B$8:$B$601,38,$G$8:$G$601)</f>
        <v>0</v>
      </c>
      <c r="D630" s="275" t="s">
        <v>683</v>
      </c>
      <c r="E630" s="288">
        <v>0.5</v>
      </c>
    </row>
    <row r="631" spans="2:5" ht="10" customHeight="1">
      <c r="B631" s="272" t="s">
        <v>642</v>
      </c>
      <c r="C631" s="273">
        <f>SUMIF($B$8:$B$601,39,$G$8:$G$601)</f>
        <v>0</v>
      </c>
      <c r="D631" s="275" t="s">
        <v>684</v>
      </c>
      <c r="E631" s="288">
        <v>0.5</v>
      </c>
    </row>
    <row r="632" spans="2:5" ht="10" customHeight="1">
      <c r="B632" s="276"/>
      <c r="C632" s="277"/>
      <c r="D632" s="275"/>
      <c r="E632" s="289">
        <f>SUM(E610:E631)</f>
        <v>28</v>
      </c>
    </row>
    <row r="633" spans="2:5" ht="10" customHeight="1"/>
    <row r="634" spans="2:5" ht="10" customHeight="1"/>
  </sheetData>
  <sortState ref="A312:AS490">
    <sortCondition ref="E312:E490"/>
  </sortState>
  <mergeCells count="2">
    <mergeCell ref="B604:G604"/>
    <mergeCell ref="B2:G2"/>
  </mergeCells>
  <pageMargins left="0.7" right="0.7" top="0.75" bottom="0.75" header="0.3" footer="0.3"/>
  <pageSetup paperSize="9" scale="78" fitToHeight="0" orientation="portrait" r:id="rId1"/>
  <headerFooter>
    <oddHeader>&amp;L&amp;F&amp;C&amp;A&amp;R&amp;P de &amp;N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227"/>
  <sheetViews>
    <sheetView zoomScaleNormal="100" workbookViewId="0">
      <selection activeCell="L6" sqref="L6"/>
    </sheetView>
  </sheetViews>
  <sheetFormatPr defaultColWidth="9.08984375" defaultRowHeight="14.5"/>
  <cols>
    <col min="1" max="1" width="5.6328125" style="25" customWidth="1"/>
    <col min="2" max="2" width="5.6328125" customWidth="1"/>
    <col min="3" max="3" width="25.36328125" style="28" bestFit="1" customWidth="1"/>
    <col min="4" max="4" width="13.36328125" style="26" customWidth="1"/>
    <col min="5" max="5" width="9.453125" style="27" customWidth="1"/>
    <col min="6" max="6" width="13.90625" style="27" bestFit="1" customWidth="1"/>
    <col min="7" max="7" width="8.6328125" style="29" customWidth="1"/>
    <col min="8" max="8" width="23.6328125" style="75" customWidth="1"/>
    <col min="9" max="9" width="11.6328125" style="8" customWidth="1"/>
    <col min="10" max="10" width="25.6328125" style="23" customWidth="1"/>
    <col min="11" max="11" width="15.36328125" style="25" customWidth="1"/>
    <col min="12" max="12" width="15" style="25" customWidth="1"/>
    <col min="13" max="16384" width="9.08984375" style="25"/>
  </cols>
  <sheetData>
    <row r="1" spans="1:39" s="32" customFormat="1" ht="20" customHeight="1" thickBot="1">
      <c r="B1" s="60"/>
      <c r="C1" s="1"/>
      <c r="D1" s="114"/>
      <c r="E1" s="61"/>
      <c r="F1" s="1"/>
      <c r="G1" s="62"/>
      <c r="H1" s="59"/>
      <c r="I1" s="14"/>
      <c r="J1" s="15"/>
      <c r="K1" s="8"/>
      <c r="L1" s="63"/>
      <c r="M1" s="63"/>
      <c r="N1" s="63"/>
      <c r="O1" s="8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</row>
    <row r="2" spans="1:39" s="225" customFormat="1" ht="30" customHeight="1" thickBot="1">
      <c r="B2" s="260" t="s">
        <v>548</v>
      </c>
      <c r="C2" s="261"/>
      <c r="D2" s="261"/>
      <c r="E2" s="261"/>
      <c r="F2" s="261"/>
      <c r="G2" s="261"/>
      <c r="H2" s="261"/>
      <c r="I2" s="262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</row>
    <row r="3" spans="1:39" s="225" customFormat="1" ht="9" customHeight="1">
      <c r="B3" s="226"/>
      <c r="C3" s="226"/>
      <c r="D3" s="227"/>
      <c r="E3" s="226"/>
      <c r="F3" s="228"/>
      <c r="G3" s="226"/>
      <c r="H3" s="229"/>
      <c r="I3" s="230"/>
      <c r="J3" s="226"/>
      <c r="K3" s="231"/>
      <c r="L3" s="232"/>
      <c r="M3" s="232"/>
      <c r="N3" s="232"/>
      <c r="O3" s="231"/>
      <c r="P3" s="149"/>
      <c r="Q3" s="149"/>
      <c r="R3" s="149"/>
      <c r="S3" s="149"/>
      <c r="T3" s="149"/>
      <c r="U3" s="149"/>
      <c r="V3" s="149"/>
      <c r="W3" s="149"/>
      <c r="X3" s="149"/>
      <c r="Y3" s="149"/>
      <c r="Z3" s="149"/>
      <c r="AA3" s="149"/>
      <c r="AB3" s="149"/>
      <c r="AC3" s="149"/>
      <c r="AD3" s="149"/>
      <c r="AE3" s="149"/>
      <c r="AF3" s="149"/>
      <c r="AG3" s="149"/>
      <c r="AH3" s="149"/>
      <c r="AI3" s="149"/>
      <c r="AJ3" s="149"/>
      <c r="AK3" s="149"/>
      <c r="AL3" s="149"/>
      <c r="AM3" s="149"/>
    </row>
    <row r="4" spans="1:39" s="225" customFormat="1" ht="20" customHeight="1">
      <c r="B4" s="224" t="s">
        <v>596</v>
      </c>
      <c r="C4" s="224"/>
      <c r="D4" s="233"/>
      <c r="E4" s="233"/>
      <c r="F4" s="234"/>
      <c r="G4" s="233"/>
      <c r="H4" s="234" t="s">
        <v>595</v>
      </c>
      <c r="I4" s="235" t="str">
        <f>TELEVISIÓ!G4</f>
        <v>... %</v>
      </c>
      <c r="J4" s="236"/>
      <c r="K4" s="231"/>
      <c r="L4" s="232"/>
      <c r="M4" s="232"/>
      <c r="N4" s="232"/>
      <c r="O4" s="231"/>
      <c r="P4" s="149"/>
      <c r="Q4" s="149"/>
      <c r="R4" s="149"/>
      <c r="S4" s="149"/>
      <c r="T4" s="149"/>
      <c r="U4" s="149"/>
      <c r="V4" s="149"/>
      <c r="W4" s="149"/>
      <c r="X4" s="149"/>
      <c r="Y4" s="149"/>
      <c r="Z4" s="149"/>
      <c r="AA4" s="149"/>
      <c r="AB4" s="149"/>
      <c r="AC4" s="149"/>
      <c r="AD4" s="149"/>
      <c r="AE4" s="149"/>
      <c r="AF4" s="149"/>
      <c r="AG4" s="149"/>
      <c r="AH4" s="149"/>
      <c r="AI4" s="149"/>
      <c r="AJ4" s="149"/>
      <c r="AK4" s="149"/>
      <c r="AL4" s="149"/>
      <c r="AM4" s="149"/>
    </row>
    <row r="5" spans="1:39" s="225" customFormat="1" ht="20" customHeight="1" thickBot="1">
      <c r="F5" s="228"/>
      <c r="G5" s="237"/>
      <c r="H5" s="229"/>
      <c r="I5" s="230"/>
      <c r="J5" s="236"/>
      <c r="K5" s="231"/>
      <c r="L5" s="232"/>
      <c r="M5" s="232"/>
      <c r="N5" s="232"/>
      <c r="O5" s="231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E5" s="149"/>
      <c r="AF5" s="149"/>
      <c r="AG5" s="149"/>
      <c r="AH5" s="149"/>
      <c r="AI5" s="149"/>
      <c r="AJ5" s="149"/>
      <c r="AK5" s="149"/>
      <c r="AL5" s="149"/>
      <c r="AM5" s="149"/>
    </row>
    <row r="6" spans="1:39" s="225" customFormat="1" ht="20" customHeight="1" thickBot="1">
      <c r="B6" s="263" t="s">
        <v>136</v>
      </c>
      <c r="C6" s="264"/>
      <c r="D6" s="264"/>
      <c r="E6" s="264"/>
      <c r="F6" s="264"/>
      <c r="G6" s="264"/>
      <c r="H6" s="264"/>
      <c r="I6" s="265"/>
      <c r="J6" s="236"/>
      <c r="K6" s="231"/>
      <c r="L6" s="232"/>
      <c r="M6" s="232"/>
      <c r="N6" s="232"/>
      <c r="O6" s="231"/>
      <c r="P6" s="149"/>
      <c r="Q6" s="149"/>
      <c r="R6" s="149"/>
      <c r="S6" s="149"/>
      <c r="T6" s="149"/>
      <c r="U6" s="149"/>
      <c r="V6" s="149"/>
      <c r="W6" s="149"/>
      <c r="X6" s="149"/>
      <c r="Y6" s="149"/>
      <c r="Z6" s="149"/>
      <c r="AA6" s="149"/>
      <c r="AB6" s="149"/>
      <c r="AC6" s="149"/>
      <c r="AD6" s="149"/>
      <c r="AE6" s="149"/>
      <c r="AF6" s="149"/>
      <c r="AG6" s="149"/>
      <c r="AH6" s="149"/>
      <c r="AI6" s="149"/>
      <c r="AJ6" s="149"/>
      <c r="AK6" s="149"/>
      <c r="AL6" s="149"/>
      <c r="AM6" s="149"/>
    </row>
    <row r="7" spans="1:39" s="32" customFormat="1" ht="25" customHeight="1" thickBot="1">
      <c r="B7" s="112" t="s">
        <v>169</v>
      </c>
      <c r="C7" s="80" t="s">
        <v>571</v>
      </c>
      <c r="D7" s="81" t="s">
        <v>2</v>
      </c>
      <c r="E7" s="164" t="s">
        <v>575</v>
      </c>
      <c r="F7" s="81" t="s">
        <v>572</v>
      </c>
      <c r="G7" s="165" t="s">
        <v>549</v>
      </c>
      <c r="H7" s="165" t="s">
        <v>542</v>
      </c>
      <c r="I7" s="166" t="s">
        <v>543</v>
      </c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</row>
    <row r="8" spans="1:39" s="150" customFormat="1" ht="28" customHeight="1">
      <c r="A8" s="160"/>
      <c r="B8" s="246">
        <v>40</v>
      </c>
      <c r="C8" s="119" t="s">
        <v>137</v>
      </c>
      <c r="D8" s="159" t="s">
        <v>577</v>
      </c>
      <c r="E8" s="201" t="s">
        <v>148</v>
      </c>
      <c r="F8" s="156" t="s">
        <v>160</v>
      </c>
      <c r="G8" s="168" t="s">
        <v>530</v>
      </c>
      <c r="H8" s="159" t="s">
        <v>573</v>
      </c>
      <c r="I8" s="169" t="s">
        <v>529</v>
      </c>
      <c r="J8" s="45"/>
    </row>
    <row r="9" spans="1:39" s="150" customFormat="1" ht="28" customHeight="1">
      <c r="A9" s="160"/>
      <c r="B9" s="82">
        <v>40</v>
      </c>
      <c r="C9" s="122" t="s">
        <v>138</v>
      </c>
      <c r="D9" s="123" t="s">
        <v>577</v>
      </c>
      <c r="E9" s="151" t="s">
        <v>148</v>
      </c>
      <c r="F9" s="152" t="s">
        <v>149</v>
      </c>
      <c r="G9" s="170" t="s">
        <v>530</v>
      </c>
      <c r="H9" s="123" t="s">
        <v>573</v>
      </c>
      <c r="I9" s="171" t="s">
        <v>529</v>
      </c>
      <c r="J9" s="45"/>
    </row>
    <row r="10" spans="1:39" s="150" customFormat="1" ht="28" customHeight="1">
      <c r="A10" s="160"/>
      <c r="B10" s="82">
        <v>40</v>
      </c>
      <c r="C10" s="122" t="s">
        <v>139</v>
      </c>
      <c r="D10" s="123" t="s">
        <v>577</v>
      </c>
      <c r="E10" s="151" t="s">
        <v>148</v>
      </c>
      <c r="F10" s="152" t="s">
        <v>150</v>
      </c>
      <c r="G10" s="170" t="s">
        <v>530</v>
      </c>
      <c r="H10" s="123" t="s">
        <v>573</v>
      </c>
      <c r="I10" s="171" t="s">
        <v>529</v>
      </c>
      <c r="J10" s="45"/>
    </row>
    <row r="11" spans="1:39" s="150" customFormat="1" ht="28" customHeight="1">
      <c r="A11" s="160"/>
      <c r="B11" s="82">
        <v>41</v>
      </c>
      <c r="C11" s="122" t="s">
        <v>584</v>
      </c>
      <c r="D11" s="123" t="s">
        <v>577</v>
      </c>
      <c r="E11" s="151" t="s">
        <v>148</v>
      </c>
      <c r="F11" s="152" t="s">
        <v>151</v>
      </c>
      <c r="G11" s="170" t="s">
        <v>530</v>
      </c>
      <c r="H11" s="123" t="s">
        <v>573</v>
      </c>
      <c r="I11" s="171" t="s">
        <v>529</v>
      </c>
      <c r="J11" s="45"/>
    </row>
    <row r="12" spans="1:39" s="150" customFormat="1" ht="28" customHeight="1">
      <c r="A12" s="160"/>
      <c r="B12" s="82">
        <v>41</v>
      </c>
      <c r="C12" s="122" t="s">
        <v>583</v>
      </c>
      <c r="D12" s="123" t="s">
        <v>578</v>
      </c>
      <c r="E12" s="151" t="s">
        <v>148</v>
      </c>
      <c r="F12" s="152" t="s">
        <v>576</v>
      </c>
      <c r="G12" s="170" t="s">
        <v>530</v>
      </c>
      <c r="H12" s="123" t="s">
        <v>574</v>
      </c>
      <c r="I12" s="171" t="s">
        <v>529</v>
      </c>
      <c r="J12" s="45"/>
    </row>
    <row r="13" spans="1:39" s="150" customFormat="1" ht="28" customHeight="1">
      <c r="A13" s="160"/>
      <c r="B13" s="82">
        <v>41</v>
      </c>
      <c r="C13" s="122" t="s">
        <v>585</v>
      </c>
      <c r="D13" s="123" t="s">
        <v>577</v>
      </c>
      <c r="E13" s="151" t="s">
        <v>148</v>
      </c>
      <c r="F13" s="152" t="s">
        <v>152</v>
      </c>
      <c r="G13" s="170" t="s">
        <v>530</v>
      </c>
      <c r="H13" s="123" t="s">
        <v>573</v>
      </c>
      <c r="I13" s="171" t="s">
        <v>529</v>
      </c>
      <c r="J13" s="45"/>
    </row>
    <row r="14" spans="1:39" s="150" customFormat="1" ht="28" customHeight="1">
      <c r="A14" s="155"/>
      <c r="B14" s="82">
        <v>42</v>
      </c>
      <c r="C14" s="122" t="s">
        <v>164</v>
      </c>
      <c r="D14" s="123" t="s">
        <v>577</v>
      </c>
      <c r="E14" s="151" t="s">
        <v>148</v>
      </c>
      <c r="F14" s="152" t="s">
        <v>589</v>
      </c>
      <c r="G14" s="170" t="s">
        <v>530</v>
      </c>
      <c r="H14" s="123" t="s">
        <v>579</v>
      </c>
      <c r="I14" s="171" t="s">
        <v>529</v>
      </c>
      <c r="J14" s="45"/>
    </row>
    <row r="15" spans="1:39" s="150" customFormat="1" ht="28" customHeight="1">
      <c r="A15" s="155"/>
      <c r="B15" s="82">
        <v>42</v>
      </c>
      <c r="C15" s="122" t="s">
        <v>154</v>
      </c>
      <c r="D15" s="123" t="s">
        <v>577</v>
      </c>
      <c r="E15" s="151" t="s">
        <v>148</v>
      </c>
      <c r="F15" s="152" t="s">
        <v>590</v>
      </c>
      <c r="G15" s="170" t="s">
        <v>530</v>
      </c>
      <c r="H15" s="123" t="s">
        <v>579</v>
      </c>
      <c r="I15" s="171" t="s">
        <v>529</v>
      </c>
      <c r="J15" s="45"/>
    </row>
    <row r="16" spans="1:39" s="150" customFormat="1" ht="28" customHeight="1">
      <c r="A16" s="155"/>
      <c r="B16" s="82">
        <v>42</v>
      </c>
      <c r="C16" s="122" t="s">
        <v>155</v>
      </c>
      <c r="D16" s="123" t="s">
        <v>577</v>
      </c>
      <c r="E16" s="151" t="s">
        <v>148</v>
      </c>
      <c r="F16" s="152" t="s">
        <v>591</v>
      </c>
      <c r="G16" s="170" t="s">
        <v>530</v>
      </c>
      <c r="H16" s="123" t="s">
        <v>579</v>
      </c>
      <c r="I16" s="171" t="s">
        <v>529</v>
      </c>
      <c r="J16" s="45"/>
    </row>
    <row r="17" spans="1:48" s="150" customFormat="1" ht="28" customHeight="1">
      <c r="A17" s="155"/>
      <c r="B17" s="82">
        <v>42</v>
      </c>
      <c r="C17" s="122" t="s">
        <v>156</v>
      </c>
      <c r="D17" s="123" t="s">
        <v>577</v>
      </c>
      <c r="E17" s="151" t="s">
        <v>148</v>
      </c>
      <c r="F17" s="152" t="s">
        <v>592</v>
      </c>
      <c r="G17" s="170" t="s">
        <v>530</v>
      </c>
      <c r="H17" s="123" t="s">
        <v>579</v>
      </c>
      <c r="I17" s="171" t="s">
        <v>529</v>
      </c>
      <c r="J17" s="45"/>
    </row>
    <row r="18" spans="1:48" s="150" customFormat="1" ht="28" customHeight="1">
      <c r="A18" s="267"/>
      <c r="B18" s="82">
        <v>43</v>
      </c>
      <c r="C18" s="122" t="s">
        <v>140</v>
      </c>
      <c r="D18" s="123" t="s">
        <v>588</v>
      </c>
      <c r="E18" s="151" t="s">
        <v>148</v>
      </c>
      <c r="F18" s="153" t="s">
        <v>159</v>
      </c>
      <c r="G18" s="170" t="s">
        <v>530</v>
      </c>
      <c r="H18" s="123" t="s">
        <v>579</v>
      </c>
      <c r="I18" s="171" t="s">
        <v>529</v>
      </c>
      <c r="J18" s="45"/>
    </row>
    <row r="19" spans="1:48" s="150" customFormat="1" ht="28" customHeight="1">
      <c r="A19" s="267"/>
      <c r="B19" s="82">
        <v>43</v>
      </c>
      <c r="C19" s="122" t="s">
        <v>141</v>
      </c>
      <c r="D19" s="123" t="s">
        <v>588</v>
      </c>
      <c r="E19" s="151" t="s">
        <v>153</v>
      </c>
      <c r="F19" s="153" t="s">
        <v>159</v>
      </c>
      <c r="G19" s="170" t="s">
        <v>530</v>
      </c>
      <c r="H19" s="123" t="s">
        <v>580</v>
      </c>
      <c r="I19" s="171" t="s">
        <v>529</v>
      </c>
      <c r="J19" s="45"/>
    </row>
    <row r="20" spans="1:48" s="150" customFormat="1" ht="28" customHeight="1">
      <c r="A20" s="267"/>
      <c r="B20" s="82">
        <v>43</v>
      </c>
      <c r="C20" s="122" t="s">
        <v>142</v>
      </c>
      <c r="D20" s="123" t="s">
        <v>588</v>
      </c>
      <c r="E20" s="151" t="s">
        <v>148</v>
      </c>
      <c r="F20" s="153" t="s">
        <v>159</v>
      </c>
      <c r="G20" s="170" t="s">
        <v>530</v>
      </c>
      <c r="H20" s="123" t="s">
        <v>579</v>
      </c>
      <c r="I20" s="171" t="s">
        <v>529</v>
      </c>
      <c r="J20" s="45"/>
    </row>
    <row r="21" spans="1:48" s="154" customFormat="1" ht="20" customHeight="1">
      <c r="A21" s="267"/>
      <c r="B21" s="82">
        <v>44</v>
      </c>
      <c r="C21" s="122" t="s">
        <v>143</v>
      </c>
      <c r="D21" s="123" t="s">
        <v>685</v>
      </c>
      <c r="E21" s="151" t="s">
        <v>686</v>
      </c>
      <c r="F21" s="257" t="s">
        <v>688</v>
      </c>
      <c r="G21" s="170" t="s">
        <v>533</v>
      </c>
      <c r="H21" s="123" t="s">
        <v>687</v>
      </c>
      <c r="I21" s="171" t="s">
        <v>529</v>
      </c>
      <c r="J21" s="45"/>
      <c r="K21" s="150"/>
      <c r="L21" s="150"/>
      <c r="M21" s="150"/>
      <c r="N21" s="150"/>
      <c r="O21" s="150"/>
      <c r="P21" s="150"/>
      <c r="Q21" s="150"/>
      <c r="R21" s="150"/>
      <c r="S21" s="150"/>
      <c r="T21" s="150"/>
      <c r="U21" s="150"/>
      <c r="V21" s="150"/>
      <c r="W21" s="150"/>
      <c r="X21" s="150"/>
      <c r="Y21" s="150"/>
      <c r="Z21" s="150"/>
      <c r="AA21" s="150"/>
      <c r="AB21" s="150"/>
      <c r="AC21" s="150"/>
      <c r="AD21" s="150"/>
      <c r="AE21" s="150"/>
      <c r="AF21" s="150"/>
      <c r="AG21" s="150"/>
      <c r="AH21" s="150"/>
      <c r="AI21" s="150"/>
      <c r="AJ21" s="150"/>
      <c r="AK21" s="150"/>
      <c r="AL21" s="150"/>
      <c r="AM21" s="150"/>
      <c r="AN21" s="150"/>
      <c r="AO21" s="150"/>
      <c r="AP21" s="150"/>
      <c r="AQ21" s="150"/>
      <c r="AR21" s="150"/>
      <c r="AS21" s="150"/>
      <c r="AT21" s="150"/>
      <c r="AU21" s="150"/>
      <c r="AV21" s="150"/>
    </row>
    <row r="22" spans="1:48" s="150" customFormat="1" ht="28" customHeight="1">
      <c r="A22" s="155"/>
      <c r="B22" s="82">
        <v>44</v>
      </c>
      <c r="C22" s="122" t="s">
        <v>144</v>
      </c>
      <c r="D22" s="123" t="s">
        <v>587</v>
      </c>
      <c r="E22" s="151" t="s">
        <v>148</v>
      </c>
      <c r="F22" s="152" t="s">
        <v>161</v>
      </c>
      <c r="G22" s="170" t="s">
        <v>530</v>
      </c>
      <c r="H22" s="123" t="s">
        <v>581</v>
      </c>
      <c r="I22" s="171" t="s">
        <v>529</v>
      </c>
      <c r="J22" s="45"/>
    </row>
    <row r="23" spans="1:48" s="150" customFormat="1" ht="28" customHeight="1">
      <c r="A23" s="155"/>
      <c r="B23" s="82">
        <v>44</v>
      </c>
      <c r="C23" s="122" t="s">
        <v>145</v>
      </c>
      <c r="D23" s="123" t="s">
        <v>587</v>
      </c>
      <c r="E23" s="151" t="s">
        <v>148</v>
      </c>
      <c r="F23" s="152" t="s">
        <v>161</v>
      </c>
      <c r="G23" s="170" t="s">
        <v>530</v>
      </c>
      <c r="H23" s="123" t="s">
        <v>581</v>
      </c>
      <c r="I23" s="171" t="s">
        <v>529</v>
      </c>
      <c r="J23" s="45"/>
    </row>
    <row r="24" spans="1:48" s="150" customFormat="1" ht="20" customHeight="1">
      <c r="A24" s="160"/>
      <c r="B24" s="82">
        <v>44</v>
      </c>
      <c r="C24" s="122" t="s">
        <v>582</v>
      </c>
      <c r="D24" s="123" t="s">
        <v>290</v>
      </c>
      <c r="E24" s="157" t="s">
        <v>537</v>
      </c>
      <c r="F24" s="157" t="s">
        <v>537</v>
      </c>
      <c r="G24" s="170" t="s">
        <v>533</v>
      </c>
      <c r="H24" s="123" t="s">
        <v>541</v>
      </c>
      <c r="I24" s="198" t="s">
        <v>537</v>
      </c>
      <c r="J24" s="45"/>
    </row>
    <row r="25" spans="1:48" s="150" customFormat="1" ht="20" customHeight="1">
      <c r="A25" s="267"/>
      <c r="B25" s="82">
        <v>45</v>
      </c>
      <c r="C25" s="122" t="s">
        <v>146</v>
      </c>
      <c r="D25" s="123" t="s">
        <v>593</v>
      </c>
      <c r="E25" s="158" t="s">
        <v>148</v>
      </c>
      <c r="F25" s="157" t="s">
        <v>537</v>
      </c>
      <c r="G25" s="170" t="s">
        <v>530</v>
      </c>
      <c r="H25" s="123" t="s">
        <v>594</v>
      </c>
      <c r="I25" s="171" t="s">
        <v>529</v>
      </c>
      <c r="J25" s="45"/>
    </row>
    <row r="26" spans="1:48" s="150" customFormat="1" ht="20" customHeight="1" thickBot="1">
      <c r="A26" s="267"/>
      <c r="B26" s="84">
        <v>45</v>
      </c>
      <c r="C26" s="161" t="s">
        <v>147</v>
      </c>
      <c r="D26" s="135" t="s">
        <v>593</v>
      </c>
      <c r="E26" s="162" t="s">
        <v>148</v>
      </c>
      <c r="F26" s="163" t="s">
        <v>537</v>
      </c>
      <c r="G26" s="175" t="s">
        <v>530</v>
      </c>
      <c r="H26" s="135" t="s">
        <v>586</v>
      </c>
      <c r="I26" s="176" t="s">
        <v>529</v>
      </c>
      <c r="J26" s="45"/>
    </row>
    <row r="27" spans="1:48" s="32" customFormat="1" ht="14" customHeight="1">
      <c r="B27" s="65"/>
      <c r="C27" s="56"/>
      <c r="D27" s="91"/>
      <c r="E27" s="115"/>
      <c r="F27" s="91"/>
      <c r="G27" s="92"/>
      <c r="H27" s="93"/>
      <c r="I27" s="93"/>
      <c r="J27" s="18"/>
      <c r="K27" s="17"/>
      <c r="L27" s="17"/>
      <c r="M27" s="8"/>
      <c r="N27" s="63"/>
      <c r="O27" s="63"/>
      <c r="P27" s="63"/>
      <c r="Q27" s="8"/>
      <c r="R27" s="45"/>
      <c r="S27" s="45"/>
      <c r="T27" s="45"/>
      <c r="U27" s="45"/>
      <c r="V27" s="45"/>
      <c r="W27" s="45"/>
      <c r="X27" s="45"/>
      <c r="Y27" s="45"/>
      <c r="Z27" s="45"/>
      <c r="AA27" s="45"/>
      <c r="AB27" s="45"/>
      <c r="AC27" s="45"/>
      <c r="AD27" s="45"/>
      <c r="AE27" s="45"/>
      <c r="AF27" s="45"/>
      <c r="AG27" s="45"/>
      <c r="AH27" s="45"/>
      <c r="AI27" s="45"/>
      <c r="AJ27" s="45"/>
      <c r="AK27" s="45"/>
      <c r="AL27" s="45"/>
      <c r="AM27" s="45"/>
    </row>
    <row r="28" spans="1:48" s="45" customFormat="1" ht="14" customHeight="1">
      <c r="B28" s="57"/>
      <c r="C28" s="1"/>
      <c r="D28" s="89"/>
      <c r="E28" s="56"/>
      <c r="F28" s="90"/>
      <c r="G28" s="3"/>
      <c r="H28" s="18"/>
      <c r="I28" s="18"/>
      <c r="J28" s="15"/>
      <c r="K28" s="17"/>
      <c r="L28" s="17"/>
      <c r="M28" s="8"/>
      <c r="N28" s="63"/>
      <c r="O28" s="63"/>
    </row>
    <row r="29" spans="1:48" s="250" customFormat="1" ht="25" customHeight="1">
      <c r="B29" s="259" t="s">
        <v>753</v>
      </c>
      <c r="C29" s="259"/>
      <c r="D29" s="259"/>
      <c r="E29" s="259"/>
      <c r="F29" s="259"/>
      <c r="G29" s="259"/>
      <c r="H29" s="259"/>
      <c r="I29" s="259"/>
      <c r="J29" s="17"/>
      <c r="K29" s="17"/>
      <c r="L29" s="17" t="s">
        <v>534</v>
      </c>
      <c r="M29" s="13"/>
      <c r="N29" s="17"/>
      <c r="O29" s="17"/>
    </row>
    <row r="30" spans="1:48" s="45" customFormat="1" ht="14" customHeight="1">
      <c r="B30" s="57" t="s">
        <v>545</v>
      </c>
      <c r="C30" s="1"/>
      <c r="D30" s="61"/>
      <c r="E30" s="1"/>
      <c r="F30" s="62"/>
      <c r="G30" s="2"/>
      <c r="H30" s="95"/>
      <c r="I30" s="95"/>
      <c r="J30" s="15"/>
      <c r="K30" s="17"/>
      <c r="L30" s="17"/>
      <c r="M30" s="8"/>
      <c r="N30" s="63" t="s">
        <v>534</v>
      </c>
      <c r="O30" s="63"/>
    </row>
    <row r="31" spans="1:48" s="45" customFormat="1" ht="14" customHeight="1">
      <c r="B31" s="57"/>
      <c r="C31" s="1"/>
      <c r="D31" s="61"/>
      <c r="E31" s="1"/>
      <c r="F31" s="62"/>
      <c r="G31" s="2"/>
      <c r="H31" s="95"/>
      <c r="I31" s="95"/>
      <c r="J31" s="14"/>
      <c r="K31" s="15"/>
      <c r="L31" s="17"/>
      <c r="M31" s="8"/>
      <c r="N31" s="63"/>
      <c r="O31" s="63"/>
    </row>
    <row r="32" spans="1:48" s="250" customFormat="1" ht="14" customHeight="1">
      <c r="B32" s="266" t="s">
        <v>649</v>
      </c>
      <c r="C32" s="266"/>
      <c r="D32" s="266"/>
      <c r="E32" s="266"/>
      <c r="F32" s="266"/>
      <c r="G32" s="266"/>
      <c r="H32" s="95"/>
      <c r="I32" s="95"/>
      <c r="J32" s="59"/>
      <c r="K32" s="17"/>
      <c r="L32" s="17"/>
      <c r="M32" s="13"/>
      <c r="N32" s="17"/>
      <c r="O32" s="17"/>
    </row>
    <row r="33" spans="1:45" s="98" customFormat="1" ht="24.5" customHeight="1">
      <c r="B33" s="97" t="s">
        <v>546</v>
      </c>
      <c r="D33" s="107"/>
      <c r="E33" s="108"/>
      <c r="F33" s="109"/>
      <c r="G33" s="110"/>
      <c r="H33" s="102"/>
      <c r="I33" s="102"/>
      <c r="J33" s="14"/>
      <c r="K33" s="103"/>
      <c r="L33" s="17"/>
      <c r="M33" s="8"/>
      <c r="N33" s="63"/>
      <c r="O33" s="63"/>
      <c r="P33" s="45"/>
      <c r="Q33" s="45"/>
      <c r="R33" s="45"/>
      <c r="S33" s="45"/>
      <c r="T33" s="45"/>
      <c r="U33" s="45"/>
      <c r="V33" s="45"/>
      <c r="W33" s="45"/>
      <c r="X33" s="45"/>
      <c r="Y33" s="45"/>
      <c r="Z33" s="45"/>
      <c r="AA33" s="45"/>
      <c r="AB33" s="45"/>
      <c r="AC33" s="45"/>
    </row>
    <row r="34" spans="1:45" s="32" customFormat="1" ht="101" customHeight="1">
      <c r="B34" s="113"/>
      <c r="D34" s="21"/>
      <c r="F34" s="5"/>
      <c r="G34" s="2"/>
      <c r="H34" s="7"/>
    </row>
    <row r="35" spans="1:45" s="32" customFormat="1" ht="10" customHeight="1">
      <c r="B35" s="272" t="s">
        <v>643</v>
      </c>
      <c r="C35" s="273">
        <f>SUMIF($B$8:$B$26,40,$I$8:$I$26)</f>
        <v>0</v>
      </c>
      <c r="D35" s="287">
        <v>4</v>
      </c>
      <c r="F35" s="5"/>
      <c r="G35" s="2"/>
      <c r="H35" s="7"/>
    </row>
    <row r="36" spans="1:45" s="32" customFormat="1" ht="10" customHeight="1">
      <c r="B36" s="272" t="s">
        <v>644</v>
      </c>
      <c r="C36" s="273">
        <f>SUMIF($B$7:$B$594,41,$G$7:$G$594)</f>
        <v>0</v>
      </c>
      <c r="D36" s="287">
        <v>3</v>
      </c>
      <c r="F36" s="5"/>
      <c r="G36" s="2"/>
      <c r="H36" s="7"/>
    </row>
    <row r="37" spans="1:45" s="67" customFormat="1" ht="10" customHeight="1">
      <c r="A37" s="45"/>
      <c r="B37" s="272" t="s">
        <v>645</v>
      </c>
      <c r="C37" s="273">
        <f>SUMIF($B$7:$B$594,42,$G$7:$G$594)</f>
        <v>0</v>
      </c>
      <c r="D37" s="287">
        <v>2</v>
      </c>
      <c r="E37" s="32"/>
      <c r="F37" s="5"/>
      <c r="G37" s="2"/>
      <c r="H37" s="7"/>
      <c r="I37" s="66"/>
      <c r="J37" s="66"/>
      <c r="K37" s="66"/>
      <c r="L37" s="8"/>
      <c r="M37" s="63"/>
      <c r="N37" s="63"/>
      <c r="O37" s="63"/>
      <c r="P37" s="8"/>
      <c r="Q37" s="45"/>
      <c r="R37" s="45"/>
      <c r="S37" s="45"/>
      <c r="T37" s="45"/>
      <c r="U37" s="45"/>
      <c r="V37" s="45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</row>
    <row r="38" spans="1:45" s="67" customFormat="1" ht="10" customHeight="1">
      <c r="A38" s="45"/>
      <c r="B38" s="272" t="s">
        <v>646</v>
      </c>
      <c r="C38" s="273">
        <f>SUMIF($B$7:$B$594,43,$G$7:$G$594)</f>
        <v>0</v>
      </c>
      <c r="D38" s="287">
        <v>2</v>
      </c>
      <c r="E38" s="32"/>
      <c r="F38" s="5"/>
      <c r="G38" s="2"/>
      <c r="H38" s="7"/>
      <c r="I38" s="66"/>
      <c r="J38" s="66"/>
      <c r="K38" s="66"/>
      <c r="L38" s="8"/>
      <c r="M38" s="63"/>
      <c r="N38" s="63"/>
      <c r="O38" s="63"/>
      <c r="P38" s="8"/>
      <c r="Q38" s="45"/>
      <c r="R38" s="45"/>
      <c r="S38" s="45"/>
      <c r="T38" s="45"/>
      <c r="U38" s="45"/>
      <c r="V38" s="45"/>
      <c r="W38" s="66"/>
      <c r="X38" s="66"/>
      <c r="Y38" s="66"/>
      <c r="Z38" s="66"/>
      <c r="AA38" s="66"/>
      <c r="AB38" s="66"/>
      <c r="AC38" s="66"/>
      <c r="AD38" s="66"/>
      <c r="AE38" s="66"/>
      <c r="AF38" s="66"/>
      <c r="AG38" s="66"/>
      <c r="AH38" s="66"/>
      <c r="AI38" s="66"/>
      <c r="AJ38" s="66"/>
      <c r="AK38" s="66"/>
      <c r="AL38" s="66"/>
      <c r="AM38" s="66"/>
      <c r="AN38" s="66"/>
      <c r="AO38" s="66"/>
      <c r="AP38" s="66"/>
      <c r="AQ38" s="66"/>
      <c r="AR38" s="66"/>
      <c r="AS38" s="66"/>
    </row>
    <row r="39" spans="1:45" ht="10" customHeight="1">
      <c r="B39" s="272" t="s">
        <v>647</v>
      </c>
      <c r="C39" s="273">
        <f>SUMIF($B$7:$B$594,44,$G$7:$G$594)</f>
        <v>0</v>
      </c>
      <c r="D39" s="287">
        <v>2</v>
      </c>
      <c r="E39" s="32"/>
      <c r="F39" s="5"/>
      <c r="G39" s="2"/>
      <c r="H39" s="7"/>
      <c r="J39" s="45"/>
    </row>
    <row r="40" spans="1:45" ht="10" customHeight="1">
      <c r="B40" s="272" t="s">
        <v>648</v>
      </c>
      <c r="C40" s="273">
        <f>SUMIF($B$7:$B$594,45,$G$7:$G$594)</f>
        <v>0</v>
      </c>
      <c r="D40" s="287">
        <v>4</v>
      </c>
      <c r="E40" s="32"/>
      <c r="F40" s="5"/>
      <c r="G40" s="2"/>
      <c r="H40" s="7"/>
      <c r="J40" s="30"/>
    </row>
    <row r="41" spans="1:45">
      <c r="B41" s="290"/>
      <c r="C41" s="291"/>
      <c r="D41" s="292">
        <f>SUM(D35:D40)</f>
        <v>17</v>
      </c>
      <c r="H41" s="32"/>
      <c r="J41" s="30"/>
    </row>
    <row r="42" spans="1:45">
      <c r="B42" s="290"/>
      <c r="C42" s="291"/>
      <c r="D42" s="293"/>
      <c r="H42" s="32"/>
      <c r="J42" s="30"/>
    </row>
    <row r="43" spans="1:45">
      <c r="B43" s="24"/>
      <c r="C43" s="31"/>
      <c r="H43" s="32"/>
      <c r="J43" s="30"/>
    </row>
    <row r="44" spans="1:45">
      <c r="B44" s="24"/>
      <c r="C44" s="31"/>
      <c r="H44" s="32"/>
      <c r="J44" s="30"/>
    </row>
    <row r="45" spans="1:45">
      <c r="B45" s="24"/>
      <c r="C45" s="31"/>
      <c r="H45" s="32"/>
      <c r="J45" s="30"/>
    </row>
    <row r="46" spans="1:45">
      <c r="B46" s="24"/>
      <c r="C46" s="31"/>
      <c r="H46" s="32"/>
      <c r="J46" s="30"/>
    </row>
    <row r="47" spans="1:45">
      <c r="B47" s="24"/>
      <c r="C47" s="31"/>
      <c r="H47" s="32"/>
      <c r="J47" s="30"/>
    </row>
    <row r="48" spans="1:45">
      <c r="B48" s="24"/>
      <c r="C48" s="31"/>
      <c r="H48" s="32"/>
      <c r="J48" s="30"/>
    </row>
    <row r="49" spans="2:10">
      <c r="B49" s="24"/>
      <c r="C49" s="31"/>
      <c r="H49" s="32"/>
      <c r="J49" s="30"/>
    </row>
    <row r="50" spans="2:10">
      <c r="B50" s="24"/>
      <c r="C50" s="31"/>
      <c r="H50" s="32"/>
      <c r="J50" s="30"/>
    </row>
    <row r="51" spans="2:10">
      <c r="B51" s="24"/>
      <c r="C51" s="31"/>
      <c r="H51" s="32"/>
      <c r="J51" s="30"/>
    </row>
    <row r="52" spans="2:10">
      <c r="B52" s="24"/>
      <c r="C52" s="31"/>
      <c r="H52" s="32"/>
      <c r="J52" s="30"/>
    </row>
    <row r="53" spans="2:10">
      <c r="B53" s="24"/>
      <c r="C53" s="31"/>
      <c r="H53" s="32"/>
      <c r="J53" s="30"/>
    </row>
    <row r="54" spans="2:10">
      <c r="B54" s="24"/>
      <c r="C54" s="31"/>
      <c r="H54" s="32"/>
      <c r="J54" s="30"/>
    </row>
    <row r="55" spans="2:10">
      <c r="B55" s="24"/>
      <c r="C55" s="31"/>
      <c r="H55" s="32"/>
      <c r="J55" s="30"/>
    </row>
    <row r="56" spans="2:10">
      <c r="B56" s="24"/>
      <c r="C56" s="31"/>
      <c r="H56" s="32"/>
      <c r="J56" s="30"/>
    </row>
    <row r="57" spans="2:10">
      <c r="B57" s="24"/>
      <c r="C57" s="31"/>
      <c r="H57" s="32"/>
      <c r="J57" s="30"/>
    </row>
    <row r="58" spans="2:10">
      <c r="B58" s="24"/>
      <c r="C58" s="31"/>
      <c r="H58" s="32"/>
      <c r="J58" s="30"/>
    </row>
    <row r="59" spans="2:10">
      <c r="B59" s="24"/>
      <c r="C59" s="31"/>
      <c r="H59" s="32"/>
      <c r="J59" s="30"/>
    </row>
    <row r="60" spans="2:10">
      <c r="B60" s="24"/>
      <c r="C60" s="31"/>
      <c r="H60" s="32"/>
      <c r="J60" s="30"/>
    </row>
    <row r="61" spans="2:10">
      <c r="B61" s="24"/>
      <c r="C61" s="31"/>
      <c r="H61" s="32"/>
      <c r="J61" s="30"/>
    </row>
    <row r="62" spans="2:10">
      <c r="B62" s="24"/>
      <c r="C62" s="31"/>
      <c r="H62" s="32"/>
      <c r="J62" s="30"/>
    </row>
    <row r="63" spans="2:10">
      <c r="B63" s="24"/>
      <c r="C63" s="31"/>
      <c r="H63" s="32"/>
      <c r="J63" s="30"/>
    </row>
    <row r="64" spans="2:10">
      <c r="B64" s="24"/>
      <c r="C64" s="31"/>
      <c r="H64" s="32"/>
      <c r="J64" s="30"/>
    </row>
    <row r="65" spans="2:10">
      <c r="B65" s="24"/>
      <c r="C65" s="31"/>
      <c r="H65" s="32"/>
      <c r="J65" s="30"/>
    </row>
    <row r="66" spans="2:10">
      <c r="B66" s="24"/>
      <c r="C66" s="31"/>
      <c r="H66" s="32"/>
      <c r="J66" s="30"/>
    </row>
    <row r="67" spans="2:10">
      <c r="B67" s="24"/>
      <c r="C67" s="31"/>
      <c r="H67" s="32"/>
      <c r="J67" s="30"/>
    </row>
    <row r="68" spans="2:10">
      <c r="B68" s="24"/>
      <c r="C68" s="31"/>
      <c r="H68" s="32"/>
      <c r="J68" s="30"/>
    </row>
    <row r="69" spans="2:10">
      <c r="B69" s="24"/>
      <c r="C69" s="31"/>
      <c r="H69" s="32"/>
      <c r="J69" s="30"/>
    </row>
    <row r="70" spans="2:10">
      <c r="B70" s="24"/>
      <c r="C70" s="31"/>
      <c r="H70" s="32"/>
      <c r="J70" s="30"/>
    </row>
    <row r="71" spans="2:10">
      <c r="B71" s="24"/>
      <c r="C71" s="31"/>
      <c r="H71" s="32"/>
      <c r="J71" s="30"/>
    </row>
    <row r="72" spans="2:10">
      <c r="B72" s="24"/>
      <c r="C72" s="31"/>
      <c r="H72" s="32"/>
      <c r="J72" s="30"/>
    </row>
    <row r="73" spans="2:10">
      <c r="B73" s="24"/>
      <c r="C73" s="31"/>
      <c r="H73" s="32"/>
      <c r="J73" s="30"/>
    </row>
    <row r="74" spans="2:10">
      <c r="B74" s="24"/>
      <c r="C74" s="31"/>
      <c r="H74" s="32"/>
      <c r="J74" s="30"/>
    </row>
    <row r="75" spans="2:10">
      <c r="B75" s="24"/>
      <c r="C75" s="31"/>
      <c r="H75" s="32"/>
      <c r="J75" s="30"/>
    </row>
    <row r="76" spans="2:10">
      <c r="B76" s="24"/>
      <c r="C76" s="31"/>
      <c r="H76" s="32"/>
      <c r="J76" s="30"/>
    </row>
    <row r="77" spans="2:10">
      <c r="B77" s="24"/>
      <c r="C77" s="31"/>
      <c r="H77" s="32"/>
      <c r="J77" s="30"/>
    </row>
    <row r="78" spans="2:10">
      <c r="B78" s="24"/>
      <c r="C78" s="31"/>
      <c r="H78" s="32"/>
      <c r="J78" s="30"/>
    </row>
    <row r="79" spans="2:10">
      <c r="B79" s="24"/>
      <c r="C79" s="31"/>
      <c r="H79" s="32"/>
      <c r="J79" s="30"/>
    </row>
    <row r="80" spans="2:10">
      <c r="B80" s="24"/>
      <c r="C80" s="31"/>
      <c r="H80" s="32"/>
      <c r="J80" s="30"/>
    </row>
    <row r="81" spans="2:10">
      <c r="B81" s="24"/>
      <c r="C81" s="31"/>
      <c r="H81" s="32"/>
      <c r="J81" s="30"/>
    </row>
    <row r="82" spans="2:10">
      <c r="B82" s="24"/>
      <c r="C82" s="31"/>
      <c r="H82" s="32"/>
      <c r="J82" s="30"/>
    </row>
    <row r="83" spans="2:10">
      <c r="B83" s="24"/>
      <c r="C83" s="31"/>
      <c r="H83" s="32"/>
      <c r="J83" s="30"/>
    </row>
    <row r="84" spans="2:10">
      <c r="B84" s="24"/>
      <c r="J84" s="30"/>
    </row>
    <row r="85" spans="2:10">
      <c r="B85" s="24"/>
      <c r="J85" s="30"/>
    </row>
    <row r="86" spans="2:10">
      <c r="B86" s="24"/>
      <c r="J86" s="30"/>
    </row>
    <row r="87" spans="2:10">
      <c r="B87" s="24"/>
      <c r="J87" s="30"/>
    </row>
    <row r="88" spans="2:10">
      <c r="B88" s="24"/>
      <c r="J88" s="30"/>
    </row>
    <row r="89" spans="2:10">
      <c r="B89" s="24"/>
      <c r="J89" s="30"/>
    </row>
    <row r="90" spans="2:10">
      <c r="B90" s="24"/>
      <c r="J90" s="30"/>
    </row>
    <row r="91" spans="2:10">
      <c r="B91" s="24"/>
      <c r="J91" s="30"/>
    </row>
    <row r="92" spans="2:10">
      <c r="B92" s="24"/>
      <c r="J92" s="30"/>
    </row>
    <row r="93" spans="2:10">
      <c r="B93" s="24"/>
      <c r="J93" s="30"/>
    </row>
    <row r="94" spans="2:10">
      <c r="B94" s="24"/>
      <c r="J94" s="30"/>
    </row>
    <row r="95" spans="2:10">
      <c r="B95" s="24"/>
      <c r="J95" s="30"/>
    </row>
    <row r="96" spans="2:10">
      <c r="B96" s="24"/>
      <c r="J96" s="30"/>
    </row>
    <row r="97" spans="2:10">
      <c r="B97" s="24"/>
      <c r="J97" s="30"/>
    </row>
    <row r="98" spans="2:10">
      <c r="B98" s="24"/>
      <c r="J98" s="30"/>
    </row>
    <row r="99" spans="2:10">
      <c r="B99" s="24"/>
      <c r="J99" s="30"/>
    </row>
    <row r="100" spans="2:10">
      <c r="B100" s="24"/>
      <c r="J100" s="30"/>
    </row>
    <row r="101" spans="2:10">
      <c r="B101" s="24"/>
      <c r="J101" s="30"/>
    </row>
    <row r="102" spans="2:10">
      <c r="B102" s="24"/>
      <c r="J102" s="30"/>
    </row>
    <row r="103" spans="2:10">
      <c r="B103" s="24"/>
      <c r="J103" s="30"/>
    </row>
    <row r="104" spans="2:10">
      <c r="B104" s="24"/>
      <c r="J104" s="30"/>
    </row>
    <row r="105" spans="2:10">
      <c r="B105" s="24"/>
      <c r="J105" s="30"/>
    </row>
    <row r="106" spans="2:10">
      <c r="B106" s="24"/>
      <c r="J106" s="30"/>
    </row>
    <row r="107" spans="2:10">
      <c r="B107" s="24"/>
      <c r="J107" s="30"/>
    </row>
    <row r="108" spans="2:10">
      <c r="B108" s="24"/>
      <c r="J108" s="30"/>
    </row>
    <row r="109" spans="2:10">
      <c r="B109" s="24"/>
      <c r="J109" s="30"/>
    </row>
    <row r="110" spans="2:10">
      <c r="B110" s="24"/>
      <c r="J110" s="30"/>
    </row>
    <row r="111" spans="2:10">
      <c r="B111" s="24"/>
      <c r="J111" s="30"/>
    </row>
    <row r="112" spans="2:10">
      <c r="B112" s="24"/>
      <c r="J112" s="30"/>
    </row>
    <row r="113" spans="2:10">
      <c r="B113" s="24"/>
      <c r="J113" s="30"/>
    </row>
    <row r="114" spans="2:10">
      <c r="B114" s="24"/>
      <c r="J114" s="30"/>
    </row>
    <row r="115" spans="2:10">
      <c r="B115" s="24"/>
      <c r="J115" s="30"/>
    </row>
    <row r="116" spans="2:10">
      <c r="B116" s="24"/>
      <c r="J116" s="30"/>
    </row>
    <row r="117" spans="2:10">
      <c r="B117" s="24"/>
      <c r="J117" s="30"/>
    </row>
    <row r="118" spans="2:10">
      <c r="B118" s="24"/>
      <c r="J118" s="30"/>
    </row>
    <row r="119" spans="2:10">
      <c r="B119" s="24"/>
      <c r="J119" s="30"/>
    </row>
    <row r="120" spans="2:10">
      <c r="B120" s="24"/>
      <c r="J120" s="30"/>
    </row>
    <row r="121" spans="2:10">
      <c r="B121" s="24"/>
      <c r="J121" s="30"/>
    </row>
    <row r="122" spans="2:10">
      <c r="B122" s="24"/>
      <c r="J122" s="30"/>
    </row>
    <row r="123" spans="2:10">
      <c r="B123" s="24"/>
      <c r="J123" s="30"/>
    </row>
    <row r="124" spans="2:10">
      <c r="B124" s="24"/>
      <c r="J124" s="30"/>
    </row>
    <row r="125" spans="2:10">
      <c r="B125" s="24"/>
      <c r="J125" s="30"/>
    </row>
    <row r="126" spans="2:10">
      <c r="B126" s="24"/>
      <c r="J126" s="30"/>
    </row>
    <row r="127" spans="2:10">
      <c r="B127" s="24"/>
      <c r="J127" s="30"/>
    </row>
    <row r="128" spans="2:10">
      <c r="B128" s="24"/>
      <c r="J128" s="30"/>
    </row>
    <row r="129" spans="2:10">
      <c r="B129" s="24"/>
      <c r="J129" s="30"/>
    </row>
    <row r="130" spans="2:10">
      <c r="B130" s="24"/>
      <c r="J130" s="30"/>
    </row>
    <row r="131" spans="2:10">
      <c r="B131" s="24"/>
      <c r="J131" s="30"/>
    </row>
    <row r="132" spans="2:10">
      <c r="B132" s="24"/>
      <c r="J132" s="30"/>
    </row>
    <row r="133" spans="2:10">
      <c r="B133" s="24"/>
      <c r="J133" s="30"/>
    </row>
    <row r="134" spans="2:10">
      <c r="B134" s="24"/>
      <c r="J134" s="30"/>
    </row>
    <row r="135" spans="2:10">
      <c r="B135" s="24"/>
      <c r="J135" s="30"/>
    </row>
    <row r="136" spans="2:10">
      <c r="B136" s="24"/>
      <c r="J136" s="30"/>
    </row>
    <row r="137" spans="2:10">
      <c r="B137" s="24"/>
      <c r="J137" s="30"/>
    </row>
    <row r="138" spans="2:10">
      <c r="B138" s="24"/>
      <c r="J138" s="30"/>
    </row>
    <row r="139" spans="2:10">
      <c r="B139" s="24"/>
      <c r="J139" s="30"/>
    </row>
    <row r="140" spans="2:10">
      <c r="B140" s="24"/>
      <c r="J140" s="30"/>
    </row>
    <row r="141" spans="2:10">
      <c r="B141" s="24"/>
      <c r="J141" s="30"/>
    </row>
    <row r="142" spans="2:10">
      <c r="B142" s="24"/>
      <c r="J142" s="30"/>
    </row>
    <row r="143" spans="2:10">
      <c r="B143" s="24"/>
      <c r="J143" s="30"/>
    </row>
    <row r="144" spans="2:10">
      <c r="B144" s="24"/>
      <c r="J144" s="30"/>
    </row>
    <row r="145" spans="2:10">
      <c r="B145" s="24"/>
      <c r="J145" s="30"/>
    </row>
    <row r="146" spans="2:10">
      <c r="B146" s="24"/>
      <c r="J146" s="30"/>
    </row>
    <row r="147" spans="2:10">
      <c r="B147" s="24"/>
      <c r="J147" s="30"/>
    </row>
    <row r="148" spans="2:10">
      <c r="B148" s="24"/>
      <c r="J148" s="30"/>
    </row>
    <row r="149" spans="2:10">
      <c r="B149" s="24"/>
      <c r="J149" s="30"/>
    </row>
    <row r="150" spans="2:10">
      <c r="B150" s="24"/>
      <c r="J150" s="30"/>
    </row>
    <row r="151" spans="2:10">
      <c r="B151" s="24"/>
      <c r="J151" s="30"/>
    </row>
    <row r="152" spans="2:10">
      <c r="B152" s="24"/>
      <c r="J152" s="30"/>
    </row>
    <row r="153" spans="2:10">
      <c r="B153" s="24"/>
      <c r="J153" s="30"/>
    </row>
    <row r="154" spans="2:10">
      <c r="B154" s="24"/>
      <c r="J154" s="30"/>
    </row>
    <row r="155" spans="2:10">
      <c r="B155" s="24"/>
      <c r="J155" s="30"/>
    </row>
    <row r="156" spans="2:10">
      <c r="B156" s="24"/>
      <c r="J156" s="30"/>
    </row>
    <row r="157" spans="2:10">
      <c r="B157" s="24"/>
      <c r="J157" s="30"/>
    </row>
    <row r="158" spans="2:10">
      <c r="B158" s="24"/>
      <c r="J158" s="30"/>
    </row>
    <row r="159" spans="2:10">
      <c r="B159" s="24"/>
      <c r="J159" s="30"/>
    </row>
    <row r="160" spans="2:10">
      <c r="B160" s="24"/>
      <c r="J160" s="30"/>
    </row>
    <row r="161" spans="2:10">
      <c r="B161" s="24"/>
      <c r="J161" s="30"/>
    </row>
    <row r="162" spans="2:10">
      <c r="B162" s="24"/>
      <c r="J162" s="30"/>
    </row>
    <row r="163" spans="2:10">
      <c r="B163" s="24"/>
      <c r="J163" s="30"/>
    </row>
    <row r="164" spans="2:10">
      <c r="B164" s="24"/>
      <c r="J164" s="30"/>
    </row>
    <row r="165" spans="2:10">
      <c r="B165" s="24"/>
      <c r="J165" s="30"/>
    </row>
    <row r="166" spans="2:10">
      <c r="B166" s="24"/>
      <c r="J166" s="30"/>
    </row>
    <row r="167" spans="2:10">
      <c r="B167" s="24"/>
      <c r="J167" s="30"/>
    </row>
    <row r="168" spans="2:10">
      <c r="B168" s="24"/>
      <c r="J168" s="30"/>
    </row>
    <row r="169" spans="2:10">
      <c r="B169" s="24"/>
      <c r="J169" s="30"/>
    </row>
    <row r="170" spans="2:10">
      <c r="B170" s="24"/>
      <c r="J170" s="30"/>
    </row>
    <row r="171" spans="2:10">
      <c r="B171" s="24"/>
      <c r="J171" s="30"/>
    </row>
    <row r="172" spans="2:10">
      <c r="B172" s="24"/>
      <c r="J172" s="30"/>
    </row>
    <row r="173" spans="2:10">
      <c r="B173" s="24"/>
      <c r="J173" s="30"/>
    </row>
    <row r="174" spans="2:10">
      <c r="B174" s="24"/>
      <c r="J174" s="30"/>
    </row>
    <row r="175" spans="2:10">
      <c r="B175" s="24"/>
      <c r="J175" s="30"/>
    </row>
    <row r="176" spans="2:10">
      <c r="B176" s="24"/>
      <c r="J176" s="30"/>
    </row>
    <row r="177" spans="2:10">
      <c r="B177" s="24"/>
      <c r="J177" s="30"/>
    </row>
    <row r="178" spans="2:10">
      <c r="B178" s="24"/>
      <c r="J178" s="30"/>
    </row>
    <row r="179" spans="2:10">
      <c r="B179" s="24"/>
      <c r="J179" s="30"/>
    </row>
    <row r="180" spans="2:10">
      <c r="B180" s="24"/>
      <c r="J180" s="30"/>
    </row>
    <row r="181" spans="2:10">
      <c r="B181" s="24"/>
      <c r="J181" s="30"/>
    </row>
    <row r="182" spans="2:10">
      <c r="B182" s="24"/>
      <c r="J182" s="30"/>
    </row>
    <row r="183" spans="2:10">
      <c r="B183" s="24"/>
    </row>
    <row r="184" spans="2:10">
      <c r="B184" s="24"/>
    </row>
    <row r="185" spans="2:10">
      <c r="B185" s="24"/>
    </row>
    <row r="186" spans="2:10">
      <c r="B186" s="24"/>
    </row>
    <row r="187" spans="2:10">
      <c r="B187" s="24"/>
    </row>
    <row r="188" spans="2:10">
      <c r="B188" s="24"/>
    </row>
    <row r="189" spans="2:10">
      <c r="B189" s="24"/>
    </row>
    <row r="190" spans="2:10">
      <c r="B190" s="24"/>
    </row>
    <row r="191" spans="2:10">
      <c r="B191" s="24"/>
    </row>
    <row r="192" spans="2:10">
      <c r="B192" s="24"/>
    </row>
    <row r="193" spans="2:2">
      <c r="B193" s="24"/>
    </row>
    <row r="194" spans="2:2">
      <c r="B194" s="24"/>
    </row>
    <row r="195" spans="2:2">
      <c r="B195" s="24"/>
    </row>
    <row r="196" spans="2:2">
      <c r="B196" s="24"/>
    </row>
    <row r="197" spans="2:2">
      <c r="B197" s="24"/>
    </row>
    <row r="198" spans="2:2">
      <c r="B198" s="24"/>
    </row>
    <row r="199" spans="2:2">
      <c r="B199" s="24"/>
    </row>
    <row r="200" spans="2:2">
      <c r="B200" s="24"/>
    </row>
    <row r="201" spans="2:2">
      <c r="B201" s="24"/>
    </row>
    <row r="202" spans="2:2">
      <c r="B202" s="24"/>
    </row>
    <row r="203" spans="2:2">
      <c r="B203" s="24"/>
    </row>
    <row r="204" spans="2:2">
      <c r="B204" s="24"/>
    </row>
    <row r="205" spans="2:2">
      <c r="B205" s="24"/>
    </row>
    <row r="206" spans="2:2">
      <c r="B206" s="24"/>
    </row>
    <row r="207" spans="2:2">
      <c r="B207" s="24"/>
    </row>
    <row r="208" spans="2:2">
      <c r="B208" s="24"/>
    </row>
    <row r="209" spans="2:2">
      <c r="B209" s="24"/>
    </row>
    <row r="210" spans="2:2">
      <c r="B210" s="24"/>
    </row>
    <row r="211" spans="2:2">
      <c r="B211" s="24"/>
    </row>
    <row r="212" spans="2:2">
      <c r="B212" s="24"/>
    </row>
    <row r="213" spans="2:2">
      <c r="B213" s="24"/>
    </row>
    <row r="214" spans="2:2">
      <c r="B214" s="24"/>
    </row>
    <row r="215" spans="2:2">
      <c r="B215" s="24"/>
    </row>
    <row r="216" spans="2:2">
      <c r="B216" s="24"/>
    </row>
    <row r="217" spans="2:2">
      <c r="B217" s="24"/>
    </row>
    <row r="218" spans="2:2">
      <c r="B218" s="24"/>
    </row>
    <row r="219" spans="2:2">
      <c r="B219" s="24"/>
    </row>
    <row r="220" spans="2:2">
      <c r="B220" s="24"/>
    </row>
    <row r="221" spans="2:2">
      <c r="B221" s="24"/>
    </row>
    <row r="222" spans="2:2">
      <c r="B222" s="24"/>
    </row>
    <row r="223" spans="2:2">
      <c r="B223" s="24"/>
    </row>
    <row r="224" spans="2:2">
      <c r="B224" s="24"/>
    </row>
    <row r="225" spans="2:2">
      <c r="B225" s="24"/>
    </row>
    <row r="226" spans="2:2">
      <c r="B226" s="24"/>
    </row>
    <row r="227" spans="2:2">
      <c r="B227" s="24"/>
    </row>
  </sheetData>
  <protectedRanges>
    <protectedRange sqref="E8:E11 E22:E23 E25:E26 E13:E17" name="Interval3_1"/>
    <protectedRange sqref="E12" name="Interval3_2"/>
    <protectedRange sqref="F8:F11 E24 F13:F17 F21:F26" name="Interval3_1_1"/>
    <protectedRange sqref="F18:F20" name="Interval3_3_1_1"/>
    <protectedRange sqref="F12" name="Interval3_2_1"/>
    <protectedRange sqref="I24" name="Interval3_1_2"/>
  </protectedRanges>
  <mergeCells count="6">
    <mergeCell ref="B2:I2"/>
    <mergeCell ref="B6:I6"/>
    <mergeCell ref="B32:G32"/>
    <mergeCell ref="B29:I29"/>
    <mergeCell ref="A18:A21"/>
    <mergeCell ref="A25:A26"/>
  </mergeCells>
  <pageMargins left="0.7" right="0.7" top="0.75" bottom="0.75" header="0.3" footer="0.3"/>
  <pageSetup paperSize="9" scale="78" fitToHeight="0" orientation="portrait" horizontalDpi="4294967293" r:id="rId1"/>
  <headerFooter>
    <oddHeader>&amp;L&amp;F&amp;C&amp;A&amp;R&amp;P de &amp;N</oddHeader>
  </headerFooter>
  <colBreaks count="1" manualBreakCount="1">
    <brk id="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4</vt:i4>
      </vt:variant>
      <vt:variant>
        <vt:lpstr>Intervals amb nom</vt:lpstr>
      </vt:variant>
      <vt:variant>
        <vt:i4>7</vt:i4>
      </vt:variant>
    </vt:vector>
  </HeadingPairs>
  <TitlesOfParts>
    <vt:vector size="11" baseType="lpstr">
      <vt:lpstr>TELEVISIÓ</vt:lpstr>
      <vt:lpstr>RÀDIO</vt:lpstr>
      <vt:lpstr>MITJÀ IMPRÈS</vt:lpstr>
      <vt:lpstr>EXTERIOR</vt:lpstr>
      <vt:lpstr>EXTERIOR!Àrea_d'impressió</vt:lpstr>
      <vt:lpstr>'MITJÀ IMPRÈS'!Àrea_d'impressió</vt:lpstr>
      <vt:lpstr>RÀDIO!Àrea_d'impressió</vt:lpstr>
      <vt:lpstr>TELEVISIÓ!Àrea_d'impressió</vt:lpstr>
      <vt:lpstr>'MITJÀ IMPRÈS'!Títols_per_imprimir</vt:lpstr>
      <vt:lpstr>RÀDIO!Títols_per_imprimir</vt:lpstr>
      <vt:lpstr>TELEVISIÓ!Títols_per_imprimir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mrios</dc:creator>
  <cp:lastModifiedBy>Rios Bonet, Marta</cp:lastModifiedBy>
  <cp:lastPrinted>2021-10-08T10:36:54Z</cp:lastPrinted>
  <dcterms:created xsi:type="dcterms:W3CDTF">2016-10-05T09:48:09Z</dcterms:created>
  <dcterms:modified xsi:type="dcterms:W3CDTF">2021-10-08T10:37:29Z</dcterms:modified>
</cp:coreProperties>
</file>