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4"/>
  <workbookPr/>
  <mc:AlternateContent xmlns:mc="http://schemas.openxmlformats.org/markup-compatibility/2006">
    <mc:Choice Requires="x15">
      <x15ac:absPath xmlns:x15ac="http://schemas.microsoft.com/office/spreadsheetml/2010/11/ac" url="C:\Users\PMESTRE\Desktop\PMM\SharePoint PAU\Contractes Menors\Publicat\"/>
    </mc:Choice>
  </mc:AlternateContent>
  <xr:revisionPtr revIDLastSave="0" documentId="13_ncr:1_{6289C00F-D2E8-4521-9E45-B50F16D18B66}" xr6:coauthVersionLast="36" xr6:coauthVersionMax="36" xr10:uidLastSave="{00000000-0000-0000-0000-000000000000}"/>
  <bookViews>
    <workbookView xWindow="0" yWindow="0" windowWidth="28800" windowHeight="12300" xr2:uid="{00000000-000D-0000-FFFF-FFFF00000000}"/>
  </bookViews>
  <sheets>
    <sheet name="Contractes Menors 1rt Trim 2021" sheetId="1" r:id="rId1"/>
  </sheets>
  <definedNames>
    <definedName name="_xlnm._FilterDatabase" localSheetId="0" hidden="1">'Contractes Menors 1rt Trim 2021'!$A$2:$I$2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2" i="1" l="1"/>
  <c r="D38" i="1"/>
  <c r="D28" i="1"/>
  <c r="D27" i="1"/>
  <c r="D26" i="1"/>
  <c r="D25" i="1"/>
  <c r="D24" i="1"/>
  <c r="D23" i="1"/>
  <c r="D18" i="1"/>
  <c r="D17" i="1"/>
  <c r="D48" i="1" l="1"/>
  <c r="D46" i="1"/>
  <c r="D44" i="1"/>
  <c r="D43" i="1"/>
  <c r="D41" i="1"/>
  <c r="D37" i="1"/>
  <c r="D36" i="1"/>
  <c r="D35" i="1"/>
  <c r="D34" i="1"/>
  <c r="D33" i="1"/>
  <c r="D32" i="1"/>
  <c r="D30" i="1"/>
  <c r="D31" i="1"/>
  <c r="D29" i="1"/>
  <c r="D20" i="1"/>
  <c r="D15" i="1"/>
  <c r="D14" i="1"/>
  <c r="D11" i="1"/>
  <c r="D10" i="1"/>
  <c r="D9" i="1"/>
  <c r="D8" i="1"/>
  <c r="D7" i="1"/>
  <c r="D5" i="1"/>
  <c r="D4" i="1"/>
  <c r="D3" i="1"/>
</calcChain>
</file>

<file path=xl/sharedStrings.xml><?xml version="1.0" encoding="utf-8"?>
<sst xmlns="http://schemas.openxmlformats.org/spreadsheetml/2006/main" count="100" uniqueCount="90">
  <si>
    <t>Número de l’expedient</t>
  </si>
  <si>
    <t>Exercici de l’expedient</t>
  </si>
  <si>
    <t>Objecte del contracte</t>
  </si>
  <si>
    <t>Data inici execució</t>
  </si>
  <si>
    <t>Data fi execució</t>
  </si>
  <si>
    <t>Denominació empresa adjudicatària</t>
  </si>
  <si>
    <t>SERVEI DE REGISTRE PATENT</t>
  </si>
  <si>
    <t>KELTIE</t>
  </si>
  <si>
    <t>ILLUMINA PRODUCTOS DE ESPAÑA</t>
  </si>
  <si>
    <t>EPPENDORF IBERICA S.L.U.</t>
  </si>
  <si>
    <t>PREVENCONTROL, S.A.</t>
  </si>
  <si>
    <t>SUBMINISTRAMENT KITS LIBRARY PREP RNA</t>
  </si>
  <si>
    <t>VEOLIA SERVEIS CATALUNYA, S.A.U.</t>
  </si>
  <si>
    <t>TAKARA BIO EUROPE SAS</t>
  </si>
  <si>
    <t>ROCHE DIAGNOSTICS S.L.</t>
  </si>
  <si>
    <t>QBC CONSTRUCTORA SL</t>
  </si>
  <si>
    <t>SERVEI SUPORT, MANTENIMENT I DESENVOLUPAMENT ORACLE EBS</t>
  </si>
  <si>
    <t>ABAST SYSTEMS, S.L.</t>
  </si>
  <si>
    <t>TECAN IBERICA INSTRUMENTACION SLU</t>
  </si>
  <si>
    <t>Import d’adjudicació amb IVA</t>
  </si>
  <si>
    <t>CONTRACTES MENORS CRG - 1t TRIMESTRE 2021</t>
  </si>
  <si>
    <t>AGILENT TECHNOLOGIES SPAIN, S.L.</t>
  </si>
  <si>
    <t>ALARES SOCIAL S.A CEE</t>
  </si>
  <si>
    <t>BIOLUTION GMBH</t>
  </si>
  <si>
    <t>BIO-RAD LABORATORIES, S.A.</t>
  </si>
  <si>
    <t>CLEVER GLOBAL IBERIA, S.A.U.</t>
  </si>
  <si>
    <t>COMPENSA CAPITAL HUMANO, S.L.</t>
  </si>
  <si>
    <t>CRYOGAS S.L.</t>
  </si>
  <si>
    <t>DANIEL GONZÁLEZ MORENO</t>
  </si>
  <si>
    <t>Dropbox International Unlimited Company</t>
  </si>
  <si>
    <t>EMBL ENTERPRISE MANAGEMENT TECHNOLOGY TRANSFER GMBH</t>
  </si>
  <si>
    <t>EMILIO DIEZ MONEDERO</t>
  </si>
  <si>
    <t>FUJIAN SUNYBIOTECH CO., LTD</t>
  </si>
  <si>
    <t>GENESIS BIOMED S.L.</t>
  </si>
  <si>
    <t>GFT IT Consulting, S.L.U.</t>
  </si>
  <si>
    <t>GLOBALDATA UK LTD.</t>
  </si>
  <si>
    <t>KEYGENE N.V.</t>
  </si>
  <si>
    <t>KONICA MINOLTA BUSINESS SOLUTIONS SPAIN, S.A.</t>
  </si>
  <si>
    <t>ORACLE IBERICA, SRL</t>
  </si>
  <si>
    <t>OXFORD TEFL SL</t>
  </si>
  <si>
    <t>PALEX MEDICAL, S.A.</t>
  </si>
  <si>
    <t>PARALAB</t>
  </si>
  <si>
    <t>SILVIA LLOMBART MONNER</t>
  </si>
  <si>
    <t>STOELTING EUROPE</t>
  </si>
  <si>
    <t>THERMO FISHER SCIENTIFIC , S.L.U.</t>
  </si>
  <si>
    <t>TRIANGLE CATALUNYA SERVEIS AUXILIARS, S.L.U.</t>
  </si>
  <si>
    <t>TWIST BIOSCIENCE CORP.</t>
  </si>
  <si>
    <t>VIB VZW</t>
  </si>
  <si>
    <t>VWR INTERNATIONAL EUROLAB SL</t>
  </si>
  <si>
    <t>SERVEI DE MANTENIMENT D'EQUIPAMENT CIENTÍFIC</t>
  </si>
  <si>
    <t>SERVEI DE PERSONAL DE RECEPCIÓ</t>
  </si>
  <si>
    <t>SERVEIS DE CONSULTORIA CIENTÍFICA</t>
  </si>
  <si>
    <t>SUBMINISTRAMENT EQUIPAMENT LABORATORI TERMOCICLADOR</t>
  </si>
  <si>
    <t>SERVEI MANTENIMENT LLICENCIES SOFTWARE IFULLFILLMENT</t>
  </si>
  <si>
    <t>SERVEI DE COMPENSACIÓ FLEXIBLE</t>
  </si>
  <si>
    <t>SUBMINISTRAMENT EQUIPAMENT LABORATORI TANC DE NITRÒGEN</t>
  </si>
  <si>
    <t>SERVEI CREACIÓ LLOC WEB - PROTrEIN DEVELOPMENT</t>
  </si>
  <si>
    <t>SERVEI DE SEQÜENCIACIÓ DE LLIBRERIES NGS</t>
  </si>
  <si>
    <t>SERVEI ASSESSORAMENT CIENTÍFIC EN CAPACITATS D'INNOVACIÓ</t>
  </si>
  <si>
    <t>SUBMINISTRAMENT EQUIPAMENT LABORATORI CENTRÍFUGA REFRIGERADA</t>
  </si>
  <si>
    <t>SERVEI D'AUDITORIA INTERNA</t>
  </si>
  <si>
    <t>SERVEI DE LLOGUER D'IMPRESSORES</t>
  </si>
  <si>
    <t>SERVEI MANTENIMENT LLICENCIES DE SOFTWARE ORACLE PLANNING &amp; BUDGET CLOUD</t>
  </si>
  <si>
    <t>SUBMINISTRAMENT ANTICOSSOS ESPECIFICS</t>
  </si>
  <si>
    <t>SERVEI MANTENIMENT EQUIPAMENT CIENTÍFIC</t>
  </si>
  <si>
    <t>SERVEI DE MANTENIMIENTO D'EQUIPAMENT CIENTÍFIC</t>
  </si>
  <si>
    <t>SERVEI DE PERSONAL MAGATZEM 2021</t>
  </si>
  <si>
    <t>SUBMINISTRAMENT DE LLICENCIA DE SOFTWARE KEYGENE</t>
  </si>
  <si>
    <t>SUBMINISTRAMENT I INSTAL.LACIÓ DE MAMPARES SALA 460</t>
  </si>
  <si>
    <t>SERVEI ASSESORAMENT D'ESTRATÈGIA EN COMUNICACIÓ DIGITAL</t>
  </si>
  <si>
    <t>SUBMINISTRAMENT D'OLIGOS</t>
  </si>
  <si>
    <t xml:space="preserve">SERVEI LLICÈNCIA ACCES BASE DADES </t>
  </si>
  <si>
    <t>SERVEI MANTENIMENT LLICÈNCIES DROPBOX</t>
  </si>
  <si>
    <t>SERVEI CIENTÍFIC DEGRADACIÓ PROTEINA</t>
  </si>
  <si>
    <t>SERVEI CONFECCIÓ PLA DE NEGOCI PROJECTE AON</t>
  </si>
  <si>
    <t>SERVEI MANTENIMENT LLICÈNCIES DE SOFTWARE ERP ORACLE</t>
  </si>
  <si>
    <t>SERVEI ACADÈMIC IDIOMES</t>
  </si>
  <si>
    <t>SUBMINISTRAMENT EQUIPAMENT CIENTÍFIC - HOMOGENEITZADOR</t>
  </si>
  <si>
    <t>SERVEI DE PREVENCIÓ DE RISCOS ALIÉ</t>
  </si>
  <si>
    <t>SUBMINISTRAMENT KITS KAPA Stranded mRNA-Seq</t>
  </si>
  <si>
    <t>SUBMINISTRAMENT KAPA HyperChoice MAX</t>
  </si>
  <si>
    <t>SUBMINISTRAMENT EQUIPAMENT CIENTÍFIC - STEREOTAXIC</t>
  </si>
  <si>
    <t>SERVEI DE REPARACIÓ CORRECTIVA</t>
  </si>
  <si>
    <t>SERVEI COL.LABORACIÓ CIENTÍFICA</t>
  </si>
  <si>
    <t>SUBMINISTRAMENT DE MATERIAL FUNGIBLE DE REPOSICIÓ</t>
  </si>
  <si>
    <t>SUBMINISTRAMENT KIT SEQÜENCIACIÓ UNIVERSAL PLUS mRNA-SEQ</t>
  </si>
  <si>
    <t>SUBMINISTRAMENT KITS SEQÜENCIACIÓ SMART-Seq</t>
  </si>
  <si>
    <t>SUBMINISTRAMENT KITS KAPA RNA RiboErase</t>
  </si>
  <si>
    <t>SUBMINISTRAMENT KITS KAPA Hyper Prep</t>
  </si>
  <si>
    <t>OBRES INSTAL.LACIÓ CLIMATITZACIÓ SALA 460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</si>
</sst>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403]_-;\-* #,##0.00\ [$€-403]_-;_-* &quot;-&quot;??\ [$€-403]_-;_-@_-"/>
  </numFmts>
  <fonts count="9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0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/>
  </cellStyleXfs>
  <cellXfs count="19">
    <xf numFmtId="0" fontId="0" fillId="0" borderId="0" xfId="0"/>
    <xf numFmtId="0" fontId="4" fillId="0" borderId="0" xfId="1"/>
    <xf numFmtId="0" fontId="5" fillId="2" borderId="0" xfId="1" applyFont="1" applyFill="1" applyAlignment="1">
      <alignment horizontal="center" vertical="center" wrapText="1"/>
    </xf>
    <xf numFmtId="0" fontId="5" fillId="2" borderId="0" xfId="1" applyFont="1" applyFill="1" applyAlignment="1">
      <alignment vertical="center" wrapText="1"/>
    </xf>
    <xf numFmtId="0" fontId="4" fillId="0" borderId="0" xfId="1" applyAlignment="1">
      <alignment horizontal="center" vertical="center"/>
    </xf>
    <xf numFmtId="0" fontId="6" fillId="0" borderId="0" xfId="1" applyFont="1"/>
    <xf numFmtId="0" fontId="4" fillId="0" borderId="0" xfId="1" applyAlignment="1">
      <alignment horizontal="center"/>
    </xf>
    <xf numFmtId="0" fontId="5" fillId="2" borderId="0" xfId="0" applyFont="1" applyFill="1" applyAlignment="1">
      <alignment vertical="center" wrapText="1"/>
    </xf>
    <xf numFmtId="0" fontId="3" fillId="0" borderId="0" xfId="1" applyFont="1"/>
    <xf numFmtId="0" fontId="3" fillId="3" borderId="0" xfId="1" applyFont="1" applyFill="1"/>
    <xf numFmtId="164" fontId="4" fillId="0" borderId="0" xfId="1" applyNumberFormat="1"/>
    <xf numFmtId="14" fontId="3" fillId="0" borderId="0" xfId="1" applyNumberFormat="1" applyFont="1" applyFill="1" applyAlignment="1">
      <alignment horizontal="center" vertical="center"/>
    </xf>
    <xf numFmtId="14" fontId="8" fillId="0" borderId="0" xfId="0" applyNumberFormat="1" applyFont="1" applyFill="1" applyAlignment="1">
      <alignment horizontal="center"/>
    </xf>
    <xf numFmtId="164" fontId="3" fillId="0" borderId="0" xfId="1" applyNumberFormat="1" applyFont="1" applyAlignment="1">
      <alignment vertical="center"/>
    </xf>
    <xf numFmtId="0" fontId="0" fillId="3" borderId="0" xfId="0" applyFill="1"/>
    <xf numFmtId="164" fontId="3" fillId="0" borderId="0" xfId="1" applyNumberFormat="1" applyFont="1"/>
    <xf numFmtId="0" fontId="2" fillId="3" borderId="0" xfId="1" applyFont="1" applyFill="1"/>
    <xf numFmtId="0" fontId="1" fillId="3" borderId="0" xfId="1" applyFont="1" applyFill="1"/>
    <xf numFmtId="0" fontId="7" fillId="0" borderId="0" xfId="1" applyFont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114300</xdr:rowOff>
    </xdr:from>
    <xdr:to>
      <xdr:col>1</xdr:col>
      <xdr:colOff>381794</xdr:colOff>
      <xdr:row>0</xdr:row>
      <xdr:rowOff>720725</xdr:rowOff>
    </xdr:to>
    <xdr:pic>
      <xdr:nvPicPr>
        <xdr:cNvPr id="2" name="Imagen 3" descr="378654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14300"/>
          <a:ext cx="1305719" cy="6000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8"/>
  <sheetViews>
    <sheetView showGridLines="0" tabSelected="1" view="pageBreakPreview" zoomScale="85" zoomScaleNormal="80" zoomScaleSheetLayoutView="85" workbookViewId="0">
      <selection sqref="A1:G1"/>
    </sheetView>
  </sheetViews>
  <sheetFormatPr defaultColWidth="9.28515625" defaultRowHeight="15" x14ac:dyDescent="0.25"/>
  <cols>
    <col min="1" max="1" width="14.85546875" style="1" customWidth="1"/>
    <col min="2" max="2" width="12" style="1" customWidth="1"/>
    <col min="3" max="3" width="63.7109375" style="1" bestFit="1" customWidth="1"/>
    <col min="4" max="4" width="14.7109375" style="1" customWidth="1"/>
    <col min="5" max="5" width="23.7109375" style="6" bestFit="1" customWidth="1"/>
    <col min="6" max="6" width="11.5703125" style="1" bestFit="1" customWidth="1"/>
    <col min="7" max="7" width="54.5703125" style="1" bestFit="1" customWidth="1"/>
    <col min="8" max="16384" width="9.28515625" style="1"/>
  </cols>
  <sheetData>
    <row r="1" spans="1:7" ht="64.5" customHeight="1" x14ac:dyDescent="0.25">
      <c r="A1" s="18" t="s">
        <v>20</v>
      </c>
      <c r="B1" s="18"/>
      <c r="C1" s="18"/>
      <c r="D1" s="18"/>
      <c r="E1" s="18"/>
      <c r="F1" s="18"/>
      <c r="G1" s="18"/>
    </row>
    <row r="2" spans="1:7" ht="45" x14ac:dyDescent="0.25">
      <c r="A2" s="2" t="s">
        <v>0</v>
      </c>
      <c r="B2" s="2" t="s">
        <v>1</v>
      </c>
      <c r="C2" s="3" t="s">
        <v>2</v>
      </c>
      <c r="D2" s="7" t="s">
        <v>19</v>
      </c>
      <c r="E2" s="2" t="s">
        <v>3</v>
      </c>
      <c r="F2" s="3" t="s">
        <v>4</v>
      </c>
      <c r="G2" s="3" t="s">
        <v>5</v>
      </c>
    </row>
    <row r="3" spans="1:7" x14ac:dyDescent="0.25">
      <c r="A3" s="8">
        <v>42103237</v>
      </c>
      <c r="B3" s="4">
        <v>2021</v>
      </c>
      <c r="C3" s="9" t="s">
        <v>16</v>
      </c>
      <c r="D3" s="10">
        <f>5028*1.21</f>
        <v>6083.88</v>
      </c>
      <c r="E3" s="11">
        <v>44279.683391203704</v>
      </c>
      <c r="F3" s="12">
        <v>44304</v>
      </c>
      <c r="G3" s="5" t="s">
        <v>17</v>
      </c>
    </row>
    <row r="4" spans="1:7" x14ac:dyDescent="0.25">
      <c r="A4" s="8">
        <v>42101397</v>
      </c>
      <c r="B4" s="4">
        <v>2021</v>
      </c>
      <c r="C4" s="9" t="s">
        <v>49</v>
      </c>
      <c r="D4" s="10">
        <f>1.21*6976</f>
        <v>8440.9599999999991</v>
      </c>
      <c r="E4" s="11">
        <v>44237.338136574072</v>
      </c>
      <c r="F4" s="12">
        <v>44561</v>
      </c>
      <c r="G4" s="5" t="s">
        <v>21</v>
      </c>
    </row>
    <row r="5" spans="1:7" x14ac:dyDescent="0.25">
      <c r="A5" s="8">
        <v>42100909</v>
      </c>
      <c r="B5" s="4">
        <v>2021</v>
      </c>
      <c r="C5" s="9" t="s">
        <v>50</v>
      </c>
      <c r="D5" s="10">
        <f>1.21*14994.46</f>
        <v>18143.296599999998</v>
      </c>
      <c r="E5" s="11">
        <v>44225.511469907404</v>
      </c>
      <c r="F5" s="11">
        <v>44227</v>
      </c>
      <c r="G5" s="5" t="s">
        <v>22</v>
      </c>
    </row>
    <row r="6" spans="1:7" x14ac:dyDescent="0.25">
      <c r="A6" s="8">
        <v>42103250</v>
      </c>
      <c r="B6" s="4">
        <v>2021</v>
      </c>
      <c r="C6" s="14" t="s">
        <v>51</v>
      </c>
      <c r="D6" s="10">
        <v>10500</v>
      </c>
      <c r="E6" s="11">
        <v>44280.483738425923</v>
      </c>
      <c r="F6" s="11">
        <v>44300</v>
      </c>
      <c r="G6" s="5" t="s">
        <v>23</v>
      </c>
    </row>
    <row r="7" spans="1:7" x14ac:dyDescent="0.25">
      <c r="A7" s="8">
        <v>42103155</v>
      </c>
      <c r="B7" s="4">
        <v>2021</v>
      </c>
      <c r="C7" s="14" t="s">
        <v>52</v>
      </c>
      <c r="D7" s="10">
        <f>1.21*5762.6</f>
        <v>6972.7460000000001</v>
      </c>
      <c r="E7" s="11">
        <v>44278.611504629633</v>
      </c>
      <c r="F7" s="11">
        <v>44284</v>
      </c>
      <c r="G7" s="5" t="s">
        <v>24</v>
      </c>
    </row>
    <row r="8" spans="1:7" x14ac:dyDescent="0.25">
      <c r="A8" s="8">
        <v>42100762</v>
      </c>
      <c r="B8" s="4">
        <v>2021</v>
      </c>
      <c r="C8" s="14" t="s">
        <v>53</v>
      </c>
      <c r="D8" s="10">
        <f>1.21*8245</f>
        <v>9976.4499999999989</v>
      </c>
      <c r="E8" s="11">
        <v>44222.492905092593</v>
      </c>
      <c r="F8" s="11">
        <v>44242</v>
      </c>
      <c r="G8" s="5" t="s">
        <v>25</v>
      </c>
    </row>
    <row r="9" spans="1:7" x14ac:dyDescent="0.25">
      <c r="A9" s="8">
        <v>42100870</v>
      </c>
      <c r="B9" s="4">
        <v>2021</v>
      </c>
      <c r="C9" s="9" t="s">
        <v>54</v>
      </c>
      <c r="D9" s="10">
        <f>1.21*6744.68</f>
        <v>8161.0627999999997</v>
      </c>
      <c r="E9" s="11">
        <v>44203</v>
      </c>
      <c r="F9" s="11">
        <v>44203</v>
      </c>
      <c r="G9" s="5" t="s">
        <v>26</v>
      </c>
    </row>
    <row r="10" spans="1:7" x14ac:dyDescent="0.25">
      <c r="A10" s="8">
        <v>42102524</v>
      </c>
      <c r="B10" s="4">
        <v>2021</v>
      </c>
      <c r="C10" s="14" t="s">
        <v>55</v>
      </c>
      <c r="D10" s="10">
        <f>1.21*9294.43</f>
        <v>11246.2603</v>
      </c>
      <c r="E10" s="11">
        <v>44264.353055555555</v>
      </c>
      <c r="F10" s="12">
        <v>44286</v>
      </c>
      <c r="G10" s="5" t="s">
        <v>27</v>
      </c>
    </row>
    <row r="11" spans="1:7" x14ac:dyDescent="0.25">
      <c r="A11" s="8">
        <v>42100417</v>
      </c>
      <c r="B11" s="4">
        <v>2021</v>
      </c>
      <c r="C11" s="9" t="s">
        <v>56</v>
      </c>
      <c r="D11" s="10">
        <f>1.21*9001</f>
        <v>10891.21</v>
      </c>
      <c r="E11" s="11">
        <v>44198</v>
      </c>
      <c r="F11" s="11">
        <v>44198</v>
      </c>
      <c r="G11" s="5" t="s">
        <v>28</v>
      </c>
    </row>
    <row r="12" spans="1:7" ht="15.75" customHeight="1" x14ac:dyDescent="0.25">
      <c r="A12" s="8">
        <v>42101539</v>
      </c>
      <c r="B12" s="4">
        <v>2021</v>
      </c>
      <c r="C12" s="9" t="s">
        <v>72</v>
      </c>
      <c r="D12" s="10">
        <v>14999.58</v>
      </c>
      <c r="E12" s="11">
        <v>44229</v>
      </c>
      <c r="F12" s="11">
        <v>44229</v>
      </c>
      <c r="G12" s="5" t="s">
        <v>29</v>
      </c>
    </row>
    <row r="13" spans="1:7" x14ac:dyDescent="0.25">
      <c r="A13" s="8">
        <v>42101191</v>
      </c>
      <c r="B13" s="4">
        <v>2021</v>
      </c>
      <c r="C13" s="9" t="s">
        <v>57</v>
      </c>
      <c r="D13" s="10">
        <v>7580</v>
      </c>
      <c r="E13" s="11">
        <v>44231.665277777778</v>
      </c>
      <c r="F13" s="12">
        <v>44561</v>
      </c>
      <c r="G13" s="5" t="s">
        <v>30</v>
      </c>
    </row>
    <row r="14" spans="1:7" x14ac:dyDescent="0.25">
      <c r="A14" s="8">
        <v>42102329</v>
      </c>
      <c r="B14" s="4">
        <v>2021</v>
      </c>
      <c r="C14" s="9" t="s">
        <v>58</v>
      </c>
      <c r="D14" s="10">
        <f>1.21*14901</f>
        <v>18030.21</v>
      </c>
      <c r="E14" s="11">
        <v>44258.602696759262</v>
      </c>
      <c r="F14" s="12">
        <v>44561</v>
      </c>
      <c r="G14" s="5" t="s">
        <v>31</v>
      </c>
    </row>
    <row r="15" spans="1:7" x14ac:dyDescent="0.25">
      <c r="A15" s="8">
        <v>42102764</v>
      </c>
      <c r="B15" s="4">
        <v>2021</v>
      </c>
      <c r="C15" s="14" t="s">
        <v>59</v>
      </c>
      <c r="D15" s="10">
        <f>1.21*7656.34</f>
        <v>9264.1713999999993</v>
      </c>
      <c r="E15" s="11">
        <v>44270.504606481481</v>
      </c>
      <c r="F15" s="11">
        <v>44284</v>
      </c>
      <c r="G15" s="5" t="s">
        <v>9</v>
      </c>
    </row>
    <row r="16" spans="1:7" x14ac:dyDescent="0.25">
      <c r="A16" s="8">
        <v>42101239</v>
      </c>
      <c r="B16" s="4">
        <v>2021</v>
      </c>
      <c r="C16" s="9" t="s">
        <v>73</v>
      </c>
      <c r="D16" s="10">
        <v>6516.8238499999998</v>
      </c>
      <c r="E16" s="11">
        <v>44232.623298611114</v>
      </c>
      <c r="F16" s="12">
        <v>44561</v>
      </c>
      <c r="G16" s="5" t="s">
        <v>32</v>
      </c>
    </row>
    <row r="17" spans="1:7" x14ac:dyDescent="0.25">
      <c r="A17" s="8">
        <v>42103434</v>
      </c>
      <c r="B17" s="4">
        <v>2021</v>
      </c>
      <c r="C17" s="9" t="s">
        <v>74</v>
      </c>
      <c r="D17" s="10">
        <f>1.21*13000</f>
        <v>15730</v>
      </c>
      <c r="E17" s="11">
        <v>44221</v>
      </c>
      <c r="F17" s="11">
        <v>44221</v>
      </c>
      <c r="G17" s="5" t="s">
        <v>33</v>
      </c>
    </row>
    <row r="18" spans="1:7" x14ac:dyDescent="0.25">
      <c r="A18" s="8">
        <v>42103016</v>
      </c>
      <c r="B18" s="4">
        <v>2021</v>
      </c>
      <c r="C18" s="9" t="s">
        <v>60</v>
      </c>
      <c r="D18" s="10">
        <f>1.21*6380</f>
        <v>7719.8</v>
      </c>
      <c r="E18" s="12">
        <v>44118</v>
      </c>
      <c r="F18" s="12">
        <v>44118</v>
      </c>
      <c r="G18" s="5" t="s">
        <v>34</v>
      </c>
    </row>
    <row r="19" spans="1:7" x14ac:dyDescent="0.25">
      <c r="A19" s="8">
        <v>42100787</v>
      </c>
      <c r="B19" s="4">
        <v>2021</v>
      </c>
      <c r="C19" s="14" t="s">
        <v>71</v>
      </c>
      <c r="D19" s="10">
        <v>6396</v>
      </c>
      <c r="E19" s="11">
        <v>44182</v>
      </c>
      <c r="F19" s="11">
        <v>44182</v>
      </c>
      <c r="G19" s="5" t="s">
        <v>35</v>
      </c>
    </row>
    <row r="20" spans="1:7" x14ac:dyDescent="0.25">
      <c r="A20" s="8">
        <v>42100730</v>
      </c>
      <c r="B20" s="4">
        <v>2021</v>
      </c>
      <c r="C20" s="9" t="s">
        <v>11</v>
      </c>
      <c r="D20" s="10">
        <f>1.21*6217</f>
        <v>7522.57</v>
      </c>
      <c r="E20" s="11">
        <v>44221.638287037036</v>
      </c>
      <c r="F20" s="11">
        <v>44226</v>
      </c>
      <c r="G20" s="5" t="s">
        <v>8</v>
      </c>
    </row>
    <row r="21" spans="1:7" ht="16.5" customHeight="1" x14ac:dyDescent="0.25">
      <c r="A21" s="8">
        <v>42101357</v>
      </c>
      <c r="B21" s="4">
        <v>2021</v>
      </c>
      <c r="C21" s="9" t="s">
        <v>6</v>
      </c>
      <c r="D21" s="15">
        <v>8301.1284099999993</v>
      </c>
      <c r="E21" s="11">
        <v>44227</v>
      </c>
      <c r="F21" s="11">
        <v>44227</v>
      </c>
      <c r="G21" s="5" t="s">
        <v>7</v>
      </c>
    </row>
    <row r="22" spans="1:7" x14ac:dyDescent="0.25">
      <c r="A22" s="8">
        <v>42103188</v>
      </c>
      <c r="B22" s="4">
        <v>2021</v>
      </c>
      <c r="C22" s="14" t="s">
        <v>67</v>
      </c>
      <c r="D22" s="10">
        <v>5000</v>
      </c>
      <c r="E22" s="11">
        <v>44278.718715277777</v>
      </c>
      <c r="F22" s="12">
        <v>44561</v>
      </c>
      <c r="G22" s="5" t="s">
        <v>36</v>
      </c>
    </row>
    <row r="23" spans="1:7" x14ac:dyDescent="0.25">
      <c r="A23" s="8">
        <v>42101203</v>
      </c>
      <c r="B23" s="4">
        <v>2021</v>
      </c>
      <c r="C23" s="9" t="s">
        <v>61</v>
      </c>
      <c r="D23" s="10">
        <f>1.21*6000</f>
        <v>7260</v>
      </c>
      <c r="E23" s="11">
        <v>44222</v>
      </c>
      <c r="F23" s="11">
        <v>44222</v>
      </c>
      <c r="G23" s="5" t="s">
        <v>37</v>
      </c>
    </row>
    <row r="24" spans="1:7" x14ac:dyDescent="0.25">
      <c r="A24" s="8">
        <v>42102124</v>
      </c>
      <c r="B24" s="4">
        <v>2021</v>
      </c>
      <c r="C24" s="9" t="s">
        <v>75</v>
      </c>
      <c r="D24" s="10">
        <f>1.21*9095.66</f>
        <v>11005.748599999999</v>
      </c>
      <c r="E24" s="11">
        <v>44256.329918981479</v>
      </c>
      <c r="F24" s="12">
        <v>44347</v>
      </c>
      <c r="G24" s="5" t="s">
        <v>38</v>
      </c>
    </row>
    <row r="25" spans="1:7" x14ac:dyDescent="0.25">
      <c r="A25" s="8">
        <v>42100743</v>
      </c>
      <c r="B25" s="4">
        <v>2021</v>
      </c>
      <c r="C25" s="14" t="s">
        <v>62</v>
      </c>
      <c r="D25" s="10">
        <f>1.21*12932.64</f>
        <v>15648.4944</v>
      </c>
      <c r="E25" s="11">
        <v>44222.376273148147</v>
      </c>
      <c r="F25" s="11">
        <v>44592</v>
      </c>
      <c r="G25" s="5" t="s">
        <v>38</v>
      </c>
    </row>
    <row r="26" spans="1:7" x14ac:dyDescent="0.25">
      <c r="A26" s="8">
        <v>42101595</v>
      </c>
      <c r="B26" s="4">
        <v>2021</v>
      </c>
      <c r="C26" s="9" t="s">
        <v>76</v>
      </c>
      <c r="D26" s="10">
        <f>1.21*11000</f>
        <v>13310</v>
      </c>
      <c r="E26" s="11">
        <v>44225</v>
      </c>
      <c r="F26" s="11">
        <v>44225</v>
      </c>
      <c r="G26" s="5" t="s">
        <v>39</v>
      </c>
    </row>
    <row r="27" spans="1:7" x14ac:dyDescent="0.25">
      <c r="A27" s="8">
        <v>42101982</v>
      </c>
      <c r="B27" s="4">
        <v>2021</v>
      </c>
      <c r="C27" s="14" t="s">
        <v>63</v>
      </c>
      <c r="D27" s="13">
        <f>1.21*7410</f>
        <v>8966.1</v>
      </c>
      <c r="E27" s="11">
        <v>44251.624826388892</v>
      </c>
      <c r="F27" s="12">
        <v>44256</v>
      </c>
      <c r="G27" s="5" t="s">
        <v>40</v>
      </c>
    </row>
    <row r="28" spans="1:7" x14ac:dyDescent="0.25">
      <c r="A28" s="8">
        <v>42100555</v>
      </c>
      <c r="B28" s="4">
        <v>2021</v>
      </c>
      <c r="C28" s="9" t="s">
        <v>64</v>
      </c>
      <c r="D28" s="13">
        <f>1.21*18000</f>
        <v>21780</v>
      </c>
      <c r="E28" s="11">
        <v>44216.731481481482</v>
      </c>
      <c r="F28" s="12">
        <v>44228</v>
      </c>
      <c r="G28" s="5" t="s">
        <v>40</v>
      </c>
    </row>
    <row r="29" spans="1:7" x14ac:dyDescent="0.25">
      <c r="A29" s="8">
        <v>42103154</v>
      </c>
      <c r="B29" s="4">
        <v>2021</v>
      </c>
      <c r="C29" s="9" t="s">
        <v>77</v>
      </c>
      <c r="D29" s="10">
        <f>1.21*18035.87</f>
        <v>21823.402699999999</v>
      </c>
      <c r="E29" s="11">
        <v>44278.600173611114</v>
      </c>
      <c r="F29" s="12">
        <v>44280</v>
      </c>
      <c r="G29" s="5" t="s">
        <v>41</v>
      </c>
    </row>
    <row r="30" spans="1:7" x14ac:dyDescent="0.25">
      <c r="A30" s="8">
        <v>42100130</v>
      </c>
      <c r="B30" s="4">
        <v>2021</v>
      </c>
      <c r="C30" s="9" t="s">
        <v>78</v>
      </c>
      <c r="D30" s="10">
        <f>1.21*13889</f>
        <v>16805.689999999999</v>
      </c>
      <c r="E30" s="11">
        <v>44207.570416666669</v>
      </c>
      <c r="F30" s="12">
        <v>44226</v>
      </c>
      <c r="G30" s="5" t="s">
        <v>10</v>
      </c>
    </row>
    <row r="31" spans="1:7" x14ac:dyDescent="0.25">
      <c r="A31" s="8">
        <v>42100779</v>
      </c>
      <c r="B31" s="4">
        <v>2021</v>
      </c>
      <c r="C31" s="9" t="s">
        <v>68</v>
      </c>
      <c r="D31" s="10">
        <f>1.21*5452.19</f>
        <v>6597.1498999999994</v>
      </c>
      <c r="E31" s="11">
        <v>44222.707962962966</v>
      </c>
      <c r="F31" s="12">
        <v>44259</v>
      </c>
      <c r="G31" s="5" t="s">
        <v>15</v>
      </c>
    </row>
    <row r="32" spans="1:7" x14ac:dyDescent="0.25">
      <c r="A32" s="8">
        <v>42102353</v>
      </c>
      <c r="B32" s="4">
        <v>2021</v>
      </c>
      <c r="C32" s="16" t="s">
        <v>87</v>
      </c>
      <c r="D32" s="10">
        <f>1.21*6247.01</f>
        <v>7558.8820999999998</v>
      </c>
      <c r="E32" s="11">
        <v>44259.535520833335</v>
      </c>
      <c r="F32" s="12">
        <v>44264</v>
      </c>
      <c r="G32" s="5" t="s">
        <v>14</v>
      </c>
    </row>
    <row r="33" spans="1:7" x14ac:dyDescent="0.25">
      <c r="A33" s="8">
        <v>42100714</v>
      </c>
      <c r="B33" s="4">
        <v>2021</v>
      </c>
      <c r="C33" s="16" t="s">
        <v>87</v>
      </c>
      <c r="D33" s="10">
        <f>1.21*6575.75</f>
        <v>7956.6574999999993</v>
      </c>
      <c r="E33" s="11">
        <v>44221.580185185187</v>
      </c>
      <c r="F33" s="12">
        <v>44259</v>
      </c>
      <c r="G33" s="5" t="s">
        <v>14</v>
      </c>
    </row>
    <row r="34" spans="1:7" x14ac:dyDescent="0.25">
      <c r="A34" s="8">
        <v>42102033</v>
      </c>
      <c r="B34" s="4">
        <v>2021</v>
      </c>
      <c r="C34" s="9" t="s">
        <v>79</v>
      </c>
      <c r="D34" s="10">
        <f>1.21*8227</f>
        <v>9954.67</v>
      </c>
      <c r="E34" s="11">
        <v>44252.580995370372</v>
      </c>
      <c r="F34" s="12">
        <v>44561</v>
      </c>
      <c r="G34" s="5" t="s">
        <v>14</v>
      </c>
    </row>
    <row r="35" spans="1:7" x14ac:dyDescent="0.25">
      <c r="A35" s="8">
        <v>42101434</v>
      </c>
      <c r="B35" s="4">
        <v>2021</v>
      </c>
      <c r="C35" s="16" t="s">
        <v>88</v>
      </c>
      <c r="D35" s="10">
        <f>1.21*8312.2</f>
        <v>10057.762000000001</v>
      </c>
      <c r="E35" s="11">
        <v>44237.652777777781</v>
      </c>
      <c r="F35" s="12">
        <v>44256</v>
      </c>
      <c r="G35" s="5" t="s">
        <v>14</v>
      </c>
    </row>
    <row r="36" spans="1:7" x14ac:dyDescent="0.25">
      <c r="A36" s="8">
        <v>42102224</v>
      </c>
      <c r="B36" s="4">
        <v>2021</v>
      </c>
      <c r="C36" s="16" t="s">
        <v>88</v>
      </c>
      <c r="D36" s="10">
        <f>1.21*8312.2</f>
        <v>10057.762000000001</v>
      </c>
      <c r="E36" s="11">
        <v>44257.508333333331</v>
      </c>
      <c r="F36" s="12">
        <v>44264</v>
      </c>
      <c r="G36" s="5" t="s">
        <v>14</v>
      </c>
    </row>
    <row r="37" spans="1:7" x14ac:dyDescent="0.25">
      <c r="A37" s="8">
        <v>42101514</v>
      </c>
      <c r="B37" s="4">
        <v>2021</v>
      </c>
      <c r="C37" s="9" t="s">
        <v>80</v>
      </c>
      <c r="D37" s="10">
        <f>1.21*14597.73</f>
        <v>17663.2533</v>
      </c>
      <c r="E37" s="11">
        <v>44239.628344907411</v>
      </c>
      <c r="F37" s="12">
        <v>44300</v>
      </c>
      <c r="G37" s="5" t="s">
        <v>14</v>
      </c>
    </row>
    <row r="38" spans="1:7" x14ac:dyDescent="0.25">
      <c r="A38" s="8">
        <v>42103039</v>
      </c>
      <c r="B38" s="4">
        <v>2021</v>
      </c>
      <c r="C38" s="9" t="s">
        <v>69</v>
      </c>
      <c r="D38" s="10">
        <f>1.21*5300</f>
        <v>6413</v>
      </c>
      <c r="E38" s="11">
        <v>44274.628055555557</v>
      </c>
      <c r="F38" s="12">
        <v>44295</v>
      </c>
      <c r="G38" s="5" t="s">
        <v>42</v>
      </c>
    </row>
    <row r="39" spans="1:7" x14ac:dyDescent="0.25">
      <c r="A39" s="8">
        <v>42101983</v>
      </c>
      <c r="B39" s="4">
        <v>2021</v>
      </c>
      <c r="C39" s="9" t="s">
        <v>81</v>
      </c>
      <c r="D39" s="10">
        <v>5259.52</v>
      </c>
      <c r="E39" s="11">
        <v>44251.625208333331</v>
      </c>
      <c r="F39" s="12">
        <v>44257</v>
      </c>
      <c r="G39" s="5" t="s">
        <v>43</v>
      </c>
    </row>
    <row r="40" spans="1:7" x14ac:dyDescent="0.25">
      <c r="A40" s="8">
        <v>42100540</v>
      </c>
      <c r="B40" s="4">
        <v>2021</v>
      </c>
      <c r="C40" s="16" t="s">
        <v>86</v>
      </c>
      <c r="D40" s="10">
        <v>11520</v>
      </c>
      <c r="E40" s="11">
        <v>44216.605069444442</v>
      </c>
      <c r="F40" s="12">
        <v>44222</v>
      </c>
      <c r="G40" s="5" t="s">
        <v>13</v>
      </c>
    </row>
    <row r="41" spans="1:7" x14ac:dyDescent="0.25">
      <c r="A41" s="8">
        <v>42101297</v>
      </c>
      <c r="B41" s="4">
        <v>2021</v>
      </c>
      <c r="C41" s="16" t="s">
        <v>85</v>
      </c>
      <c r="D41" s="10">
        <f>1.21*5937.45</f>
        <v>7184.3144999999995</v>
      </c>
      <c r="E41" s="11">
        <v>44235.587395833332</v>
      </c>
      <c r="F41" s="12">
        <v>44242</v>
      </c>
      <c r="G41" s="5" t="s">
        <v>18</v>
      </c>
    </row>
    <row r="42" spans="1:7" x14ac:dyDescent="0.25">
      <c r="A42" s="8">
        <v>42102577</v>
      </c>
      <c r="B42" s="4">
        <v>2021</v>
      </c>
      <c r="C42" s="9" t="s">
        <v>82</v>
      </c>
      <c r="D42" s="10">
        <f>1.21*8150</f>
        <v>9861.5</v>
      </c>
      <c r="E42" s="11">
        <v>44265.458726851852</v>
      </c>
      <c r="F42" s="12">
        <v>44561</v>
      </c>
      <c r="G42" s="5" t="s">
        <v>44</v>
      </c>
    </row>
    <row r="43" spans="1:7" x14ac:dyDescent="0.25">
      <c r="A43" s="8">
        <v>42102615</v>
      </c>
      <c r="B43" s="4">
        <v>2021</v>
      </c>
      <c r="C43" s="9" t="s">
        <v>65</v>
      </c>
      <c r="D43" s="10">
        <f>1.21*37894</f>
        <v>45851.74</v>
      </c>
      <c r="E43" s="11">
        <v>44265.659837962965</v>
      </c>
      <c r="F43" s="12">
        <v>44347</v>
      </c>
      <c r="G43" s="5" t="s">
        <v>44</v>
      </c>
    </row>
    <row r="44" spans="1:7" x14ac:dyDescent="0.25">
      <c r="A44" s="8">
        <v>42100819</v>
      </c>
      <c r="B44" s="4">
        <v>2021</v>
      </c>
      <c r="C44" s="14" t="s">
        <v>66</v>
      </c>
      <c r="D44" s="10">
        <f>1.21*14744.04</f>
        <v>17840.288400000001</v>
      </c>
      <c r="E44" s="11">
        <v>44223.521041666667</v>
      </c>
      <c r="F44" s="12">
        <v>44227</v>
      </c>
      <c r="G44" s="5" t="s">
        <v>45</v>
      </c>
    </row>
    <row r="45" spans="1:7" x14ac:dyDescent="0.25">
      <c r="A45" s="8">
        <v>42101195</v>
      </c>
      <c r="B45" s="4">
        <v>2021</v>
      </c>
      <c r="C45" s="14" t="s">
        <v>70</v>
      </c>
      <c r="D45" s="10">
        <v>6359.17</v>
      </c>
      <c r="E45" s="11">
        <v>44231.697083333333</v>
      </c>
      <c r="F45" s="12">
        <v>44271</v>
      </c>
      <c r="G45" s="5" t="s">
        <v>46</v>
      </c>
    </row>
    <row r="46" spans="1:7" x14ac:dyDescent="0.25">
      <c r="A46" s="8">
        <v>42100778</v>
      </c>
      <c r="B46" s="4">
        <v>2021</v>
      </c>
      <c r="C46" s="17" t="s">
        <v>89</v>
      </c>
      <c r="D46" s="10">
        <f>1.21*8756.2</f>
        <v>10595.002</v>
      </c>
      <c r="E46" s="11">
        <v>44222.70590277778</v>
      </c>
      <c r="F46" s="12">
        <v>44257</v>
      </c>
      <c r="G46" s="5" t="s">
        <v>12</v>
      </c>
    </row>
    <row r="47" spans="1:7" x14ac:dyDescent="0.25">
      <c r="A47" s="8">
        <v>42100425</v>
      </c>
      <c r="B47" s="4">
        <v>2021</v>
      </c>
      <c r="C47" s="9" t="s">
        <v>83</v>
      </c>
      <c r="D47" s="10">
        <v>10000</v>
      </c>
      <c r="E47" s="12">
        <v>44196</v>
      </c>
      <c r="F47" s="12">
        <v>44196</v>
      </c>
      <c r="G47" s="5" t="s">
        <v>47</v>
      </c>
    </row>
    <row r="48" spans="1:7" x14ac:dyDescent="0.25">
      <c r="A48" s="8">
        <v>42101883</v>
      </c>
      <c r="B48" s="4">
        <v>2021</v>
      </c>
      <c r="C48" s="9" t="s">
        <v>84</v>
      </c>
      <c r="D48" s="10">
        <f>1.21*9393</f>
        <v>11365.529999999999</v>
      </c>
      <c r="E48" s="11">
        <v>44250.375393518516</v>
      </c>
      <c r="F48" s="12">
        <v>44272</v>
      </c>
      <c r="G48" s="5" t="s">
        <v>48</v>
      </c>
    </row>
  </sheetData>
  <mergeCells count="1">
    <mergeCell ref="A1:G1"/>
  </mergeCells>
  <pageMargins left="0.25" right="0.25" top="0.75" bottom="0.75" header="0.3" footer="0.3"/>
  <pageSetup paperSize="9"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Contractes Menors 1rt Trim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 Mestre i Muchart</dc:creator>
  <cp:lastModifiedBy>Pau Mestre i Muchart</cp:lastModifiedBy>
  <dcterms:created xsi:type="dcterms:W3CDTF">2021-02-01T16:56:02Z</dcterms:created>
  <dcterms:modified xsi:type="dcterms:W3CDTF">2021-06-03T12:55:42Z</dcterms:modified>
</cp:coreProperties>
</file>