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827"/>
  <workbookPr defaultThemeVersion="124226"/>
  <mc:AlternateContent xmlns:mc="http://schemas.openxmlformats.org/markup-compatibility/2006">
    <mc:Choice Requires="x15">
      <x15ac:absPath xmlns:x15ac="http://schemas.microsoft.com/office/spreadsheetml/2010/11/ac" url="\\scfs\RECURSOS\AJUNTAMENT DE BARCELONA\Consultoria\AJBCN_PDCONC_N_19\05-Documents de treball\Documents\RFP\ENVIAT GLOBAL 260620\Annexes Detall Lots\"/>
    </mc:Choice>
  </mc:AlternateContent>
  <xr:revisionPtr revIDLastSave="0" documentId="13_ncr:1_{66D4B576-1177-4A2F-81D4-230AE279D021}" xr6:coauthVersionLast="45" xr6:coauthVersionMax="45" xr10:uidLastSave="{00000000-0000-0000-0000-000000000000}"/>
  <bookViews>
    <workbookView xWindow="-120" yWindow="-120" windowWidth="29040" windowHeight="15840" xr2:uid="{00000000-000D-0000-FFFF-FFFF00000000}"/>
  </bookViews>
  <sheets>
    <sheet name="ANNEX L2. Resum Prop. Econòmica" sheetId="17" r:id="rId1"/>
    <sheet name="ANNEX L2.Quotes i Subvenció" sheetId="18" r:id="rId2"/>
    <sheet name="ANNEX L2. Tràfic" sheetId="14" r:id="rId3"/>
    <sheet name="ANNEX L2 -Roaming veu realitzat" sheetId="2" r:id="rId4"/>
    <sheet name="ANNEX L2 - Internacional " sheetId="1" r:id="rId5"/>
    <sheet name="ANNEX L2 - Roaming veu rebut" sheetId="3" r:id="rId6"/>
    <sheet name="ANNEX L2- SMS Roaming" sheetId="8" r:id="rId7"/>
    <sheet name="ANNEX L2 - Dades roaming" sheetId="9" r:id="rId8"/>
    <sheet name="ANNEX L2. Preuari" sheetId="16" r:id="rId9"/>
  </sheets>
  <definedNames>
    <definedName name="_xlnm._FilterDatabase" localSheetId="7" hidden="1">'ANNEX L2 - Dades roaming'!$A$1:$K$104</definedName>
    <definedName name="_xlnm._FilterDatabase" localSheetId="4" hidden="1">'ANNEX L2 - Internacional '!$A$1:$K$92</definedName>
    <definedName name="_xlnm._FilterDatabase" localSheetId="5" hidden="1">'ANNEX L2 - Roaming veu rebut'!$A$1:$K$88</definedName>
    <definedName name="_xlnm._FilterDatabase" localSheetId="3" hidden="1">'ANNEX L2 -Roaming veu realitzat'!$A$1:$M$1</definedName>
    <definedName name="_xlnm._FilterDatabase" localSheetId="6" hidden="1">'ANNEX L2- SMS Roaming'!$A$1:$I$48</definedName>
    <definedName name="_xlnm._FilterDatabase" localSheetId="8" hidden="1">'ANNEX L2. Preuari'!$A$7:$G$62</definedName>
    <definedName name="_xlnm._FilterDatabase" localSheetId="2" hidden="1">'ANNEX L2. Tràfic'!$A$9:$IS$78</definedName>
    <definedName name="_xlnm._FilterDatabase" localSheetId="1" hidden="1">'ANNEX L2.Quotes i Subvenció'!$A$17:$IU$43</definedName>
    <definedName name="_xlnm.Print_Area" localSheetId="7">'ANNEX L2 - Dades roaming'!$A$1:$J$104</definedName>
    <definedName name="_xlnm.Print_Area" localSheetId="4">'ANNEX L2 - Internacional '!$A$1:$J$92</definedName>
    <definedName name="_xlnm.Print_Area" localSheetId="5">'ANNEX L2 - Roaming veu rebut'!$A$1:$J$88</definedName>
    <definedName name="_xlnm.Print_Area" localSheetId="3">'ANNEX L2 -Roaming veu realitzat'!$A$1:$K$270</definedName>
    <definedName name="_xlnm.Print_Area" localSheetId="6">'ANNEX L2- SMS Roaming'!$A$1:$J$77</definedName>
    <definedName name="_xlnm.Print_Area" localSheetId="8">'ANNEX L2. Preuari'!$A$1:$E$45</definedName>
    <definedName name="_xlnm.Print_Area" localSheetId="2">'ANNEX L2. Tràfic'!$A$1:$I$78</definedName>
    <definedName name="_xlnm.Print_Area" localSheetId="1">'ANNEX L2.Quotes i Subvenció'!$A$1:$G$77</definedName>
    <definedName name="_xlnm.Print_Titles" localSheetId="4">'ANNEX L2 - Internacional '!$1:$1</definedName>
    <definedName name="_xlnm.Print_Titles" localSheetId="3">'ANNEX L2 -Roaming veu realitzat'!$1:$1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B27" i="17" l="1"/>
  <c r="E58" i="16" l="1"/>
  <c r="E59" i="16"/>
  <c r="E60" i="16"/>
  <c r="E61" i="16"/>
  <c r="B59" i="18" l="1"/>
  <c r="E34" i="16" l="1"/>
  <c r="E33" i="16"/>
  <c r="E44" i="16"/>
  <c r="E41" i="16"/>
  <c r="E46" i="16" l="1"/>
  <c r="E47" i="16"/>
  <c r="E48" i="16"/>
  <c r="E49" i="16"/>
  <c r="E50" i="16"/>
  <c r="E51" i="16"/>
  <c r="E52" i="16"/>
  <c r="E53" i="16"/>
  <c r="E54" i="16"/>
  <c r="E55" i="16"/>
  <c r="E56" i="16"/>
  <c r="E57" i="16"/>
  <c r="B20" i="17" l="1"/>
  <c r="E9" i="16" l="1"/>
  <c r="E10" i="16"/>
  <c r="E11" i="16"/>
  <c r="E12" i="16"/>
  <c r="E13" i="16"/>
  <c r="E14" i="16"/>
  <c r="E15" i="16"/>
  <c r="E16" i="16"/>
  <c r="E17" i="16"/>
  <c r="E18" i="16"/>
  <c r="E19" i="16"/>
  <c r="E20" i="16"/>
  <c r="E21" i="16"/>
  <c r="E22" i="16"/>
  <c r="E23" i="16"/>
  <c r="E24" i="16"/>
  <c r="E25" i="16"/>
  <c r="E26" i="16"/>
  <c r="E27" i="16"/>
  <c r="E28" i="16"/>
  <c r="E29" i="16"/>
  <c r="E30" i="16"/>
  <c r="E31" i="16"/>
  <c r="E32" i="16"/>
  <c r="E35" i="16"/>
  <c r="E36" i="16"/>
  <c r="E38" i="16"/>
  <c r="E37" i="16"/>
  <c r="E39" i="16"/>
  <c r="E40" i="16"/>
  <c r="E42" i="16"/>
  <c r="E43" i="16"/>
  <c r="E45" i="16"/>
  <c r="E8" i="16" l="1"/>
  <c r="E19" i="18" l="1"/>
  <c r="E20" i="18"/>
  <c r="E21" i="18"/>
  <c r="E22" i="18"/>
  <c r="E23" i="18"/>
  <c r="E24" i="18"/>
  <c r="E25" i="18"/>
  <c r="E26" i="18"/>
  <c r="E27" i="18"/>
  <c r="E28" i="18"/>
  <c r="E29" i="18"/>
  <c r="E30" i="18"/>
  <c r="E31" i="18"/>
  <c r="E32" i="18"/>
  <c r="E33" i="18"/>
  <c r="E34" i="18"/>
  <c r="E35" i="18"/>
  <c r="E36" i="18"/>
  <c r="E37" i="18"/>
  <c r="E38" i="18"/>
  <c r="E39" i="18"/>
  <c r="E40" i="18"/>
  <c r="E18" i="18"/>
  <c r="E12" i="18" l="1"/>
  <c r="G66" i="18" l="1"/>
  <c r="G70" i="18"/>
  <c r="G71" i="18"/>
  <c r="G72" i="18"/>
  <c r="G64" i="18"/>
  <c r="G69" i="18"/>
  <c r="D74" i="18"/>
  <c r="G74" i="18" s="1"/>
  <c r="D75" i="18"/>
  <c r="G75" i="18" s="1"/>
  <c r="D76" i="18"/>
  <c r="G76" i="18" s="1"/>
  <c r="D73" i="18"/>
  <c r="G65" i="18"/>
  <c r="G67" i="18"/>
  <c r="G68" i="18"/>
  <c r="C77" i="18"/>
  <c r="D77" i="18" l="1"/>
  <c r="G73" i="18"/>
  <c r="G77" i="18" s="1"/>
  <c r="B21" i="17" s="1"/>
  <c r="E13" i="18" l="1"/>
  <c r="E41" i="18" s="1"/>
  <c r="E14" i="18"/>
  <c r="E15" i="18"/>
  <c r="E53" i="18" l="1"/>
  <c r="E54" i="18" s="1"/>
  <c r="E46" i="18"/>
  <c r="E47" i="18" s="1"/>
  <c r="F270" i="2"/>
  <c r="E270" i="2"/>
  <c r="I3" i="2"/>
  <c r="I4" i="2"/>
  <c r="I5" i="2"/>
  <c r="I6" i="2"/>
  <c r="I7" i="2"/>
  <c r="I8" i="2"/>
  <c r="I9" i="2"/>
  <c r="I10" i="2"/>
  <c r="I11" i="2"/>
  <c r="I12" i="2"/>
  <c r="I13" i="2"/>
  <c r="I14" i="2"/>
  <c r="I15" i="2"/>
  <c r="I16" i="2"/>
  <c r="I17" i="2"/>
  <c r="I18" i="2"/>
  <c r="I19" i="2"/>
  <c r="I20" i="2"/>
  <c r="I21" i="2"/>
  <c r="I22" i="2"/>
  <c r="I23" i="2"/>
  <c r="I24" i="2"/>
  <c r="I25" i="2"/>
  <c r="I26" i="2"/>
  <c r="I27" i="2"/>
  <c r="I28" i="2"/>
  <c r="I29" i="2"/>
  <c r="I30" i="2"/>
  <c r="I31" i="2"/>
  <c r="I32" i="2"/>
  <c r="I33" i="2"/>
  <c r="I34" i="2"/>
  <c r="I35" i="2"/>
  <c r="I36" i="2"/>
  <c r="I37" i="2"/>
  <c r="I38" i="2"/>
  <c r="I39" i="2"/>
  <c r="I40" i="2"/>
  <c r="I41" i="2"/>
  <c r="I42" i="2"/>
  <c r="I43" i="2"/>
  <c r="I44" i="2"/>
  <c r="I45" i="2"/>
  <c r="I46" i="2"/>
  <c r="I47" i="2"/>
  <c r="I48" i="2"/>
  <c r="I49" i="2"/>
  <c r="I50" i="2"/>
  <c r="I51" i="2"/>
  <c r="I52" i="2"/>
  <c r="I53" i="2"/>
  <c r="I54" i="2"/>
  <c r="I55" i="2"/>
  <c r="I56" i="2"/>
  <c r="I57" i="2"/>
  <c r="I58" i="2"/>
  <c r="I59" i="2"/>
  <c r="I60" i="2"/>
  <c r="I61" i="2"/>
  <c r="I62" i="2"/>
  <c r="I63" i="2"/>
  <c r="I64" i="2"/>
  <c r="I65" i="2"/>
  <c r="I66" i="2"/>
  <c r="I67" i="2"/>
  <c r="I68" i="2"/>
  <c r="I69" i="2"/>
  <c r="I70" i="2"/>
  <c r="I71" i="2"/>
  <c r="I72" i="2"/>
  <c r="I73" i="2"/>
  <c r="I74" i="2"/>
  <c r="I75" i="2"/>
  <c r="I76" i="2"/>
  <c r="I77" i="2"/>
  <c r="I78" i="2"/>
  <c r="I79" i="2"/>
  <c r="I80" i="2"/>
  <c r="I81" i="2"/>
  <c r="I82" i="2"/>
  <c r="I83" i="2"/>
  <c r="I84" i="2"/>
  <c r="I85" i="2"/>
  <c r="I86" i="2"/>
  <c r="I87" i="2"/>
  <c r="I88" i="2"/>
  <c r="I89" i="2"/>
  <c r="I90" i="2"/>
  <c r="I91" i="2"/>
  <c r="I92" i="2"/>
  <c r="I93" i="2"/>
  <c r="I94" i="2"/>
  <c r="I95" i="2"/>
  <c r="I96" i="2"/>
  <c r="I97" i="2"/>
  <c r="I98" i="2"/>
  <c r="I99" i="2"/>
  <c r="I100" i="2"/>
  <c r="I101" i="2"/>
  <c r="I102" i="2"/>
  <c r="I103" i="2"/>
  <c r="I104" i="2"/>
  <c r="I105" i="2"/>
  <c r="I106" i="2"/>
  <c r="I107" i="2"/>
  <c r="I108" i="2"/>
  <c r="I109" i="2"/>
  <c r="I110" i="2"/>
  <c r="I111" i="2"/>
  <c r="I112" i="2"/>
  <c r="I113" i="2"/>
  <c r="I114" i="2"/>
  <c r="I115" i="2"/>
  <c r="I116" i="2"/>
  <c r="I117" i="2"/>
  <c r="I118" i="2"/>
  <c r="I119" i="2"/>
  <c r="I120" i="2"/>
  <c r="I121" i="2"/>
  <c r="I122" i="2"/>
  <c r="I123" i="2"/>
  <c r="I124" i="2"/>
  <c r="I125" i="2"/>
  <c r="I126" i="2"/>
  <c r="I127" i="2"/>
  <c r="I128" i="2"/>
  <c r="I129" i="2"/>
  <c r="I130" i="2"/>
  <c r="I131" i="2"/>
  <c r="I132" i="2"/>
  <c r="I133" i="2"/>
  <c r="I134" i="2"/>
  <c r="I135" i="2"/>
  <c r="I136" i="2"/>
  <c r="I137" i="2"/>
  <c r="I138" i="2"/>
  <c r="I139" i="2"/>
  <c r="I140" i="2"/>
  <c r="I141" i="2"/>
  <c r="I142" i="2"/>
  <c r="I143" i="2"/>
  <c r="I144" i="2"/>
  <c r="I145" i="2"/>
  <c r="I146" i="2"/>
  <c r="I147" i="2"/>
  <c r="I148" i="2"/>
  <c r="I149" i="2"/>
  <c r="I150" i="2"/>
  <c r="I151" i="2"/>
  <c r="I152" i="2"/>
  <c r="I153" i="2"/>
  <c r="I154" i="2"/>
  <c r="I155" i="2"/>
  <c r="I156" i="2"/>
  <c r="I157" i="2"/>
  <c r="I158" i="2"/>
  <c r="I159" i="2"/>
  <c r="I160" i="2"/>
  <c r="I161" i="2"/>
  <c r="I162" i="2"/>
  <c r="I163" i="2"/>
  <c r="I164" i="2"/>
  <c r="I165" i="2"/>
  <c r="I166" i="2"/>
  <c r="I167" i="2"/>
  <c r="I168" i="2"/>
  <c r="I169" i="2"/>
  <c r="I170" i="2"/>
  <c r="I171" i="2"/>
  <c r="I172" i="2"/>
  <c r="I173" i="2"/>
  <c r="I174" i="2"/>
  <c r="I175" i="2"/>
  <c r="I176" i="2"/>
  <c r="I177" i="2"/>
  <c r="I178" i="2"/>
  <c r="I179" i="2"/>
  <c r="I180" i="2"/>
  <c r="I181" i="2"/>
  <c r="I182" i="2"/>
  <c r="I183" i="2"/>
  <c r="I184" i="2"/>
  <c r="I185" i="2"/>
  <c r="I186" i="2"/>
  <c r="I187" i="2"/>
  <c r="I188" i="2"/>
  <c r="I189" i="2"/>
  <c r="I190" i="2"/>
  <c r="I191" i="2"/>
  <c r="I192" i="2"/>
  <c r="I193" i="2"/>
  <c r="I194" i="2"/>
  <c r="I195" i="2"/>
  <c r="I196" i="2"/>
  <c r="I197" i="2"/>
  <c r="I198" i="2"/>
  <c r="I199" i="2"/>
  <c r="I200" i="2"/>
  <c r="I201" i="2"/>
  <c r="I202" i="2"/>
  <c r="I203" i="2"/>
  <c r="I204" i="2"/>
  <c r="I205" i="2"/>
  <c r="I206" i="2"/>
  <c r="I207" i="2"/>
  <c r="I208" i="2"/>
  <c r="I209" i="2"/>
  <c r="I210" i="2"/>
  <c r="I211" i="2"/>
  <c r="I212" i="2"/>
  <c r="I213" i="2"/>
  <c r="I214" i="2"/>
  <c r="I215" i="2"/>
  <c r="I216" i="2"/>
  <c r="I217" i="2"/>
  <c r="I218" i="2"/>
  <c r="I219" i="2"/>
  <c r="I220" i="2"/>
  <c r="I221" i="2"/>
  <c r="I222" i="2"/>
  <c r="I223" i="2"/>
  <c r="I224" i="2"/>
  <c r="I225" i="2"/>
  <c r="I226" i="2"/>
  <c r="I227" i="2"/>
  <c r="I228" i="2"/>
  <c r="I229" i="2"/>
  <c r="I230" i="2"/>
  <c r="I231" i="2"/>
  <c r="I232" i="2"/>
  <c r="I233" i="2"/>
  <c r="I234" i="2"/>
  <c r="I235" i="2"/>
  <c r="I236" i="2"/>
  <c r="I237" i="2"/>
  <c r="I238" i="2"/>
  <c r="I239" i="2"/>
  <c r="I240" i="2"/>
  <c r="I241" i="2"/>
  <c r="I242" i="2"/>
  <c r="I243" i="2"/>
  <c r="I244" i="2"/>
  <c r="I245" i="2"/>
  <c r="I246" i="2"/>
  <c r="I247" i="2"/>
  <c r="I248" i="2"/>
  <c r="I249" i="2"/>
  <c r="I250" i="2"/>
  <c r="I251" i="2"/>
  <c r="I252" i="2"/>
  <c r="I253" i="2"/>
  <c r="I254" i="2"/>
  <c r="I255" i="2"/>
  <c r="I256" i="2"/>
  <c r="I257" i="2"/>
  <c r="I258" i="2"/>
  <c r="I259" i="2"/>
  <c r="I260" i="2"/>
  <c r="I261" i="2"/>
  <c r="I262" i="2"/>
  <c r="I263" i="2"/>
  <c r="I264" i="2"/>
  <c r="I265" i="2"/>
  <c r="I266" i="2"/>
  <c r="I267" i="2"/>
  <c r="I268" i="2"/>
  <c r="I269" i="2"/>
  <c r="I2" i="2"/>
  <c r="D63" i="14"/>
  <c r="B7" i="17" l="1"/>
  <c r="I270" i="2"/>
  <c r="H44" i="14" s="1"/>
  <c r="H17" i="14" l="1"/>
  <c r="H18" i="14"/>
  <c r="H19" i="14"/>
  <c r="H20" i="14"/>
  <c r="H21" i="14"/>
  <c r="H22" i="14"/>
  <c r="H23" i="14"/>
  <c r="H24" i="14"/>
  <c r="H25" i="14"/>
  <c r="H26" i="14"/>
  <c r="H27" i="14"/>
  <c r="H28" i="14"/>
  <c r="H29" i="14"/>
  <c r="H30" i="14"/>
  <c r="H31" i="14"/>
  <c r="H32" i="14"/>
  <c r="H33" i="14"/>
  <c r="H34" i="14"/>
  <c r="H35" i="14"/>
  <c r="H36" i="14"/>
  <c r="H37" i="14"/>
  <c r="H38" i="14"/>
  <c r="H39" i="14"/>
  <c r="H40" i="14"/>
  <c r="H41" i="14"/>
  <c r="H42" i="14"/>
  <c r="H43" i="14"/>
  <c r="H45" i="14"/>
  <c r="H49" i="14"/>
  <c r="H50" i="14"/>
  <c r="H51" i="14"/>
  <c r="H52" i="14"/>
  <c r="H53" i="14"/>
  <c r="H54" i="14"/>
  <c r="H55" i="14"/>
  <c r="H56" i="14"/>
  <c r="H57" i="14"/>
  <c r="H60" i="14"/>
  <c r="H61" i="14"/>
  <c r="H62" i="14"/>
  <c r="H63" i="14"/>
  <c r="H64" i="14"/>
  <c r="H65" i="14"/>
  <c r="H66" i="14"/>
  <c r="H67" i="14"/>
  <c r="H68" i="14"/>
  <c r="H69" i="14"/>
  <c r="H71" i="14"/>
  <c r="H72" i="14"/>
  <c r="H73" i="14"/>
  <c r="H74" i="14"/>
  <c r="H75" i="14"/>
  <c r="H76" i="14"/>
  <c r="H16" i="14"/>
  <c r="H11" i="14"/>
  <c r="H12" i="14"/>
  <c r="H13" i="14"/>
  <c r="H14" i="14"/>
  <c r="H10" i="14"/>
  <c r="E70" i="14" l="1"/>
  <c r="E77" i="14" s="1"/>
  <c r="D70" i="14"/>
  <c r="D77" i="14" s="1"/>
  <c r="I58" i="9"/>
  <c r="F70" i="9"/>
  <c r="E70" i="9"/>
  <c r="F104" i="9"/>
  <c r="E104" i="9"/>
  <c r="I74" i="9"/>
  <c r="I75" i="9"/>
  <c r="I76" i="9"/>
  <c r="I77" i="9"/>
  <c r="I78" i="9"/>
  <c r="I79" i="9"/>
  <c r="I80" i="9"/>
  <c r="I81" i="9"/>
  <c r="I82" i="9"/>
  <c r="I83" i="9"/>
  <c r="I84" i="9"/>
  <c r="I85" i="9"/>
  <c r="I86" i="9"/>
  <c r="I87" i="9"/>
  <c r="I88" i="9"/>
  <c r="I89" i="9"/>
  <c r="I90" i="9"/>
  <c r="I91" i="9"/>
  <c r="I92" i="9"/>
  <c r="I93" i="9"/>
  <c r="I94" i="9"/>
  <c r="I95" i="9"/>
  <c r="I96" i="9"/>
  <c r="I97" i="9"/>
  <c r="I98" i="9"/>
  <c r="I99" i="9"/>
  <c r="I100" i="9"/>
  <c r="I101" i="9"/>
  <c r="I102" i="9"/>
  <c r="I103" i="9"/>
  <c r="I73" i="9"/>
  <c r="I3" i="9"/>
  <c r="I4" i="9"/>
  <c r="I5" i="9"/>
  <c r="I6" i="9"/>
  <c r="I7" i="9"/>
  <c r="I8" i="9"/>
  <c r="I9" i="9"/>
  <c r="I10" i="9"/>
  <c r="I11" i="9"/>
  <c r="I12" i="9"/>
  <c r="I13" i="9"/>
  <c r="I14" i="9"/>
  <c r="I15" i="9"/>
  <c r="I16" i="9"/>
  <c r="I17" i="9"/>
  <c r="I18" i="9"/>
  <c r="I19" i="9"/>
  <c r="I20" i="9"/>
  <c r="I21" i="9"/>
  <c r="I22" i="9"/>
  <c r="I23" i="9"/>
  <c r="I24" i="9"/>
  <c r="I25" i="9"/>
  <c r="I26" i="9"/>
  <c r="I27" i="9"/>
  <c r="I28" i="9"/>
  <c r="I29" i="9"/>
  <c r="I30" i="9"/>
  <c r="I31" i="9"/>
  <c r="I32" i="9"/>
  <c r="I33" i="9"/>
  <c r="I34" i="9"/>
  <c r="I35" i="9"/>
  <c r="I36" i="9"/>
  <c r="I37" i="9"/>
  <c r="I38" i="9"/>
  <c r="I39" i="9"/>
  <c r="I40" i="9"/>
  <c r="I41" i="9"/>
  <c r="I42" i="9"/>
  <c r="I43" i="9"/>
  <c r="I44" i="9"/>
  <c r="I45" i="9"/>
  <c r="I46" i="9"/>
  <c r="I47" i="9"/>
  <c r="I48" i="9"/>
  <c r="I49" i="9"/>
  <c r="I50" i="9"/>
  <c r="I51" i="9"/>
  <c r="I52" i="9"/>
  <c r="I53" i="9"/>
  <c r="I54" i="9"/>
  <c r="I55" i="9"/>
  <c r="I56" i="9"/>
  <c r="I57" i="9"/>
  <c r="I59" i="9"/>
  <c r="I60" i="9"/>
  <c r="I61" i="9"/>
  <c r="I62" i="9"/>
  <c r="I63" i="9"/>
  <c r="I64" i="9"/>
  <c r="I65" i="9"/>
  <c r="I66" i="9"/>
  <c r="I67" i="9"/>
  <c r="I68" i="9"/>
  <c r="I69" i="9"/>
  <c r="I2" i="9"/>
  <c r="E77" i="8"/>
  <c r="I52" i="8"/>
  <c r="I53" i="8"/>
  <c r="I54" i="8"/>
  <c r="I55" i="8"/>
  <c r="I56" i="8"/>
  <c r="I57" i="8"/>
  <c r="I58" i="8"/>
  <c r="I59" i="8"/>
  <c r="I60" i="8"/>
  <c r="I61" i="8"/>
  <c r="I62" i="8"/>
  <c r="I63" i="8"/>
  <c r="I64" i="8"/>
  <c r="I65" i="8"/>
  <c r="I66" i="8"/>
  <c r="I67" i="8"/>
  <c r="I68" i="8"/>
  <c r="I69" i="8"/>
  <c r="I70" i="8"/>
  <c r="I71" i="8"/>
  <c r="I72" i="8"/>
  <c r="I73" i="8"/>
  <c r="I74" i="8"/>
  <c r="I75" i="8"/>
  <c r="I76" i="8"/>
  <c r="I51" i="8"/>
  <c r="I77" i="8" s="1"/>
  <c r="H59" i="14" s="1"/>
  <c r="E48" i="8"/>
  <c r="I2" i="8"/>
  <c r="I3" i="3"/>
  <c r="I4" i="3"/>
  <c r="I5" i="3"/>
  <c r="I6" i="3"/>
  <c r="I7" i="3"/>
  <c r="I8" i="3"/>
  <c r="I9" i="3"/>
  <c r="I10" i="3"/>
  <c r="I11" i="3"/>
  <c r="I12" i="3"/>
  <c r="I13" i="3"/>
  <c r="I14" i="3"/>
  <c r="I15" i="3"/>
  <c r="I16" i="3"/>
  <c r="I17" i="3"/>
  <c r="I18" i="3"/>
  <c r="I19" i="3"/>
  <c r="I20" i="3"/>
  <c r="I21" i="3"/>
  <c r="I22" i="3"/>
  <c r="I23" i="3"/>
  <c r="I24" i="3"/>
  <c r="I25" i="3"/>
  <c r="I26" i="3"/>
  <c r="I27" i="3"/>
  <c r="I28" i="3"/>
  <c r="I29" i="3"/>
  <c r="I30" i="3"/>
  <c r="I31" i="3"/>
  <c r="I32" i="3"/>
  <c r="I33" i="3"/>
  <c r="I34" i="3"/>
  <c r="I35" i="3"/>
  <c r="I36" i="3"/>
  <c r="I37" i="3"/>
  <c r="I38" i="3"/>
  <c r="I39" i="3"/>
  <c r="I40" i="3"/>
  <c r="I41" i="3"/>
  <c r="I42" i="3"/>
  <c r="I43" i="3"/>
  <c r="I44" i="3"/>
  <c r="I45" i="3"/>
  <c r="I46" i="3"/>
  <c r="I47" i="3"/>
  <c r="I48" i="3"/>
  <c r="I49" i="3"/>
  <c r="I50" i="3"/>
  <c r="I51" i="3"/>
  <c r="I52" i="3"/>
  <c r="I53" i="3"/>
  <c r="I54" i="3"/>
  <c r="I2" i="3"/>
  <c r="I59" i="3"/>
  <c r="I60" i="3"/>
  <c r="I61" i="3"/>
  <c r="I62" i="3"/>
  <c r="I63" i="3"/>
  <c r="I64" i="3"/>
  <c r="I65" i="3"/>
  <c r="I66" i="3"/>
  <c r="I67" i="3"/>
  <c r="I68" i="3"/>
  <c r="I69" i="3"/>
  <c r="I70" i="3"/>
  <c r="I71" i="3"/>
  <c r="I72" i="3"/>
  <c r="I73" i="3"/>
  <c r="I74" i="3"/>
  <c r="I75" i="3"/>
  <c r="I76" i="3"/>
  <c r="I77" i="3"/>
  <c r="I78" i="3"/>
  <c r="I79" i="3"/>
  <c r="I80" i="3"/>
  <c r="I81" i="3"/>
  <c r="I82" i="3"/>
  <c r="I83" i="3"/>
  <c r="I84" i="3"/>
  <c r="I85" i="3"/>
  <c r="I86" i="3"/>
  <c r="I87" i="3"/>
  <c r="I58" i="3"/>
  <c r="F88" i="3"/>
  <c r="E88" i="3"/>
  <c r="I3" i="1"/>
  <c r="I4" i="1"/>
  <c r="I5" i="1"/>
  <c r="I6" i="1"/>
  <c r="I7" i="1"/>
  <c r="I8" i="1"/>
  <c r="I9" i="1"/>
  <c r="I10" i="1"/>
  <c r="I11" i="1"/>
  <c r="I12" i="1"/>
  <c r="I13" i="1"/>
  <c r="I14" i="1"/>
  <c r="I15" i="1"/>
  <c r="I16" i="1"/>
  <c r="I17" i="1"/>
  <c r="I18" i="1"/>
  <c r="I19" i="1"/>
  <c r="I20" i="1"/>
  <c r="I21" i="1"/>
  <c r="I22" i="1"/>
  <c r="I23" i="1"/>
  <c r="I24" i="1"/>
  <c r="I25" i="1"/>
  <c r="I26" i="1"/>
  <c r="I27" i="1"/>
  <c r="I28" i="1"/>
  <c r="I29" i="1"/>
  <c r="I30" i="1"/>
  <c r="I31" i="1"/>
  <c r="I32" i="1"/>
  <c r="I33" i="1"/>
  <c r="I34" i="1"/>
  <c r="I35" i="1"/>
  <c r="I36" i="1"/>
  <c r="I37" i="1"/>
  <c r="I38" i="1"/>
  <c r="I39" i="1"/>
  <c r="I40" i="1"/>
  <c r="I41" i="1"/>
  <c r="I42" i="1"/>
  <c r="I43" i="1"/>
  <c r="I44" i="1"/>
  <c r="I45" i="1"/>
  <c r="I46" i="1"/>
  <c r="I47" i="1"/>
  <c r="I48" i="1"/>
  <c r="I49" i="1"/>
  <c r="I50" i="1"/>
  <c r="I51" i="1"/>
  <c r="I52" i="1"/>
  <c r="I53" i="1"/>
  <c r="I54" i="1"/>
  <c r="I55" i="1"/>
  <c r="I56" i="1"/>
  <c r="I57" i="1"/>
  <c r="I58" i="1"/>
  <c r="I59" i="1"/>
  <c r="I60" i="1"/>
  <c r="I61" i="1"/>
  <c r="I62" i="1"/>
  <c r="I63" i="1"/>
  <c r="I64" i="1"/>
  <c r="I65" i="1"/>
  <c r="I66" i="1"/>
  <c r="I67" i="1"/>
  <c r="I68" i="1"/>
  <c r="I69" i="1"/>
  <c r="I70" i="1"/>
  <c r="I71" i="1"/>
  <c r="I72" i="1"/>
  <c r="I73" i="1"/>
  <c r="I74" i="1"/>
  <c r="I75" i="1"/>
  <c r="I76" i="1"/>
  <c r="I77" i="1"/>
  <c r="I78" i="1"/>
  <c r="I79" i="1"/>
  <c r="I80" i="1"/>
  <c r="I81" i="1"/>
  <c r="I82" i="1"/>
  <c r="I83" i="1"/>
  <c r="I84" i="1"/>
  <c r="I85" i="1"/>
  <c r="I86" i="1"/>
  <c r="I87" i="1"/>
  <c r="I88" i="1"/>
  <c r="I89" i="1"/>
  <c r="I90" i="1"/>
  <c r="I91" i="1"/>
  <c r="I2" i="1"/>
  <c r="F92" i="1"/>
  <c r="E92" i="1"/>
  <c r="I88" i="3" l="1"/>
  <c r="H48" i="14" s="1"/>
  <c r="I92" i="1"/>
  <c r="H46" i="14" s="1"/>
  <c r="I70" i="9"/>
  <c r="H70" i="14" s="1"/>
  <c r="I104" i="9"/>
  <c r="I55" i="3"/>
  <c r="H47" i="14" s="1"/>
  <c r="E15" i="14"/>
  <c r="D15" i="14"/>
  <c r="D78" i="14" s="1"/>
  <c r="E78" i="14" l="1"/>
  <c r="H15" i="14"/>
  <c r="I3" i="8" l="1"/>
  <c r="I4" i="8"/>
  <c r="I5" i="8"/>
  <c r="I6" i="8"/>
  <c r="I7" i="8"/>
  <c r="I8" i="8"/>
  <c r="I9" i="8"/>
  <c r="I10" i="8"/>
  <c r="I11" i="8"/>
  <c r="I12" i="8"/>
  <c r="I13" i="8"/>
  <c r="I14" i="8"/>
  <c r="I15" i="8"/>
  <c r="I16" i="8"/>
  <c r="I17" i="8"/>
  <c r="I18" i="8"/>
  <c r="I19" i="8"/>
  <c r="I20" i="8"/>
  <c r="I21" i="8"/>
  <c r="I22" i="8"/>
  <c r="I23" i="8"/>
  <c r="I24" i="8"/>
  <c r="I25" i="8"/>
  <c r="I26" i="8"/>
  <c r="I27" i="8"/>
  <c r="I28" i="8"/>
  <c r="I29" i="8"/>
  <c r="I30" i="8"/>
  <c r="I31" i="8"/>
  <c r="I32" i="8"/>
  <c r="I33" i="8"/>
  <c r="I34" i="8"/>
  <c r="I35" i="8"/>
  <c r="I36" i="8"/>
  <c r="I37" i="8"/>
  <c r="I38" i="8"/>
  <c r="I39" i="8"/>
  <c r="I40" i="8"/>
  <c r="I41" i="8"/>
  <c r="I42" i="8"/>
  <c r="I43" i="8"/>
  <c r="I44" i="8"/>
  <c r="I45" i="8"/>
  <c r="I46" i="8"/>
  <c r="I47" i="8"/>
  <c r="F55" i="3"/>
  <c r="E55" i="3"/>
  <c r="I48" i="8" l="1"/>
  <c r="H58" i="14" s="1"/>
  <c r="H77" i="14" s="1"/>
  <c r="H78" i="14" s="1"/>
  <c r="B8" i="17" s="1"/>
  <c r="B9" i="17" s="1"/>
  <c r="B10" i="17" s="1"/>
  <c r="B11" i="17" s="1"/>
  <c r="B12" i="17" s="1"/>
  <c r="B13" i="17" s="1"/>
  <c r="B14" i="17" l="1"/>
  <c r="B15" i="17" s="1"/>
</calcChain>
</file>

<file path=xl/sharedStrings.xml><?xml version="1.0" encoding="utf-8"?>
<sst xmlns="http://schemas.openxmlformats.org/spreadsheetml/2006/main" count="2914" uniqueCount="407">
  <si>
    <t>Andorra</t>
  </si>
  <si>
    <t>Brasil</t>
  </si>
  <si>
    <t>Cuba</t>
  </si>
  <si>
    <t>Israel</t>
  </si>
  <si>
    <t>Portugal</t>
  </si>
  <si>
    <t>Vietnam</t>
  </si>
  <si>
    <t xml:space="preserve">Destí </t>
  </si>
  <si>
    <t>Trucades</t>
  </si>
  <si>
    <t>Noruega</t>
  </si>
  <si>
    <t>Dinamarca</t>
  </si>
  <si>
    <t>Origen</t>
  </si>
  <si>
    <t>Minuts</t>
  </si>
  <si>
    <t>Guatemala</t>
  </si>
  <si>
    <t>Total</t>
  </si>
  <si>
    <t>Qatar</t>
  </si>
  <si>
    <t>Connexions</t>
  </si>
  <si>
    <t>MB</t>
  </si>
  <si>
    <t>Argentina</t>
  </si>
  <si>
    <t>EEUU</t>
  </si>
  <si>
    <t>Tipus Trucada</t>
  </si>
  <si>
    <t>Unitats</t>
  </si>
  <si>
    <t>Internacional</t>
  </si>
  <si>
    <t>Burkina Faso</t>
  </si>
  <si>
    <t>Costa Rica</t>
  </si>
  <si>
    <t>El Salvador</t>
  </si>
  <si>
    <t>Hong Kong</t>
  </si>
  <si>
    <t>Irlanda (Eire)</t>
  </si>
  <si>
    <t>Kenia</t>
  </si>
  <si>
    <t>Perú</t>
  </si>
  <si>
    <t>Puerto Rico</t>
  </si>
  <si>
    <t>República Dominicana</t>
  </si>
  <si>
    <t>Senegal</t>
  </si>
  <si>
    <t>Singapur</t>
  </si>
  <si>
    <t>Kosovo</t>
  </si>
  <si>
    <t>SMS internacionals</t>
  </si>
  <si>
    <t>SMS</t>
  </si>
  <si>
    <t>Malta</t>
  </si>
  <si>
    <t>Megabytes</t>
  </si>
  <si>
    <t>Finlàndia</t>
  </si>
  <si>
    <t>Islàndia</t>
  </si>
  <si>
    <t>Líban</t>
  </si>
  <si>
    <t>Tarifes</t>
  </si>
  <si>
    <t>Multisim</t>
  </si>
  <si>
    <t>Eina de gestió de la planta de terminals</t>
  </si>
  <si>
    <t>Oficina tècnica</t>
  </si>
  <si>
    <t xml:space="preserve">Tipus de trucada </t>
  </si>
  <si>
    <t xml:space="preserve">Unitats </t>
  </si>
  <si>
    <t>Trucades / Connexions / SMS</t>
  </si>
  <si>
    <t>Minuts / MB</t>
  </si>
  <si>
    <t>Cost d'establiment / SMS</t>
  </si>
  <si>
    <t>Cost per minut / MB</t>
  </si>
  <si>
    <t>Cost total  mensual</t>
  </si>
  <si>
    <t>Enllaços Corporatius</t>
  </si>
  <si>
    <t>Origen Fix - a altres operadors mòbils</t>
  </si>
  <si>
    <t>Origen Fix - a Orange</t>
  </si>
  <si>
    <t>Origen Fix - a Vodafone</t>
  </si>
  <si>
    <t>Origen Fix - a Movistar</t>
  </si>
  <si>
    <t>Origen Fix - Intern Corporatiu</t>
  </si>
  <si>
    <t>Línies mòbils</t>
  </si>
  <si>
    <t>Origen mòbil - a altres operadors mòbils</t>
  </si>
  <si>
    <t>Origen mòbil - a Orange</t>
  </si>
  <si>
    <t>Origen mòbil - a Vodafone</t>
  </si>
  <si>
    <t>Origen mòbil - a Movistar</t>
  </si>
  <si>
    <t>A Fixes</t>
  </si>
  <si>
    <t>Bústia</t>
  </si>
  <si>
    <t>SMS a altres operadors mòbils</t>
  </si>
  <si>
    <t>SMS a Orange</t>
  </si>
  <si>
    <t>SMS a Vodafone</t>
  </si>
  <si>
    <t>SMS a Movistar</t>
  </si>
  <si>
    <t>MMS</t>
  </si>
  <si>
    <t>MMS en itinerància</t>
  </si>
  <si>
    <t>Total Línies mòbils</t>
  </si>
  <si>
    <t>Total mensual sense IVA</t>
  </si>
  <si>
    <t>Total any 1 sense IVA</t>
  </si>
  <si>
    <t>€/establiment</t>
  </si>
  <si>
    <t>€/minut</t>
  </si>
  <si>
    <t>Cost total (€/mes)</t>
  </si>
  <si>
    <t>€/SMS</t>
  </si>
  <si>
    <t>€/MB</t>
  </si>
  <si>
    <t>2.1.1. Costos fixos (Costos de infraestructures i serveis)</t>
  </si>
  <si>
    <t>2.1.2. Costos variables (Costos de tràfic)</t>
  </si>
  <si>
    <t>Cost unitari alta repercutida (€/mes)</t>
  </si>
  <si>
    <t>Cost unitari manteniment (€/mes)</t>
  </si>
  <si>
    <t>Cost total (€/mes) (*) (**)</t>
  </si>
  <si>
    <t>Oficina Mòbil – quota per extensió</t>
  </si>
  <si>
    <t>Total Enllaços Corporatius</t>
  </si>
  <si>
    <t>A Fixes (oficina mòbil)</t>
  </si>
  <si>
    <t>A 901</t>
  </si>
  <si>
    <t>A 902</t>
  </si>
  <si>
    <t>Videotrucada nacional</t>
  </si>
  <si>
    <t>SMS intern</t>
  </si>
  <si>
    <t>Continguts Internet</t>
  </si>
  <si>
    <t>Sessions</t>
  </si>
  <si>
    <t>Total any 2 (***) sense IVA</t>
  </si>
  <si>
    <t>Línies mòbils amb terminal smartphone de gamma avançada -1</t>
  </si>
  <si>
    <t>Línies mòbils amb terminal smartphone de gamma avançada -2</t>
  </si>
  <si>
    <t>Línies mòbils amb terminal smartphone de gamma mitja</t>
  </si>
  <si>
    <t>Cost (repercussió 12 mesos)</t>
  </si>
  <si>
    <t>El licitador haurà d'insertar els costos de la seva proposta en les caselles identificades en verd</t>
  </si>
  <si>
    <t>Per complimentar el present model s'han de tenir present les consideracions detallades en el model de proposta especificat en el plec de prescripcions tècniques.</t>
  </si>
  <si>
    <t>ANNEX L2. Model de proposta econòmica (detall)</t>
  </si>
  <si>
    <t>2.1. Costos proposta econòmica (import de la proposta econòmica)</t>
  </si>
  <si>
    <t>Total any 3 (***) sense IVA</t>
  </si>
  <si>
    <t>Tràfic:</t>
  </si>
  <si>
    <t>A 800 / 900</t>
  </si>
  <si>
    <t>Origen mòbil - Intern Corporatiu (intern a mòbil)</t>
  </si>
  <si>
    <t>Origen mòbil - Intern Corporatiu (intern a fix)</t>
  </si>
  <si>
    <t>MMS a altres operadors mòbils</t>
  </si>
  <si>
    <t>MMS a Orange</t>
  </si>
  <si>
    <t>MMS a Vodafone</t>
  </si>
  <si>
    <t>MMS a Movistar</t>
  </si>
  <si>
    <t>Servei Dicta SMS</t>
  </si>
  <si>
    <t>SMS especial</t>
  </si>
  <si>
    <t>Videotrucada interna</t>
  </si>
  <si>
    <t>Altre tràfic nacional - Retrucada</t>
  </si>
  <si>
    <t>Altre tràfic nacional - Servei Premium Tarificació Addicional</t>
  </si>
  <si>
    <t>Altre tràfic nacional - A 807</t>
  </si>
  <si>
    <t>Altre tràfic nacional - A 905</t>
  </si>
  <si>
    <t>Altre tràfic nacional - Atenció client</t>
  </si>
  <si>
    <t>Altre tràfic nacional - Bombers</t>
  </si>
  <si>
    <t>Altre tràfic nacional - Guardia Civil</t>
  </si>
  <si>
    <t>Altre tràfic nacional - Atenció Municipal 010</t>
  </si>
  <si>
    <t>Altre tràfic nacional - Inf. Autonòmica</t>
  </si>
  <si>
    <t>Altre tràfic nacional - Policia</t>
  </si>
  <si>
    <t>Altre tràfic nacional - Policia Autonòmica</t>
  </si>
  <si>
    <t>Altre tràfic nacional - Policia Municipal</t>
  </si>
  <si>
    <t>Altre tràfic nacional - Urgències</t>
  </si>
  <si>
    <t>Altre tràfic nacional - 11888</t>
  </si>
  <si>
    <t>Altre tràfic nacional - Línia 70x</t>
  </si>
  <si>
    <t>Altre tràfic nacional - A 803</t>
  </si>
  <si>
    <t>Altre tràfic nacional - A 806</t>
  </si>
  <si>
    <t>Afganistan</t>
  </si>
  <si>
    <t>Albània</t>
  </si>
  <si>
    <t>Alemanya</t>
  </si>
  <si>
    <t>Algèria</t>
  </si>
  <si>
    <t>Austràlia</t>
  </si>
  <si>
    <t>Àustria</t>
  </si>
  <si>
    <t>Bèlgica</t>
  </si>
  <si>
    <t>Bolivia</t>
  </si>
  <si>
    <t>Bòsnia</t>
  </si>
  <si>
    <t>Colòmbia</t>
  </si>
  <si>
    <t>Corea</t>
  </si>
  <si>
    <t>Costa d'Ivori</t>
  </si>
  <si>
    <t>Croàcia</t>
  </si>
  <si>
    <t>EAU</t>
  </si>
  <si>
    <t>Equador</t>
  </si>
  <si>
    <t>Eritrea</t>
  </si>
  <si>
    <t>Eslovàquia</t>
  </si>
  <si>
    <t>Eslovènia</t>
  </si>
  <si>
    <t>França</t>
  </si>
  <si>
    <t>Gàmbia</t>
  </si>
  <si>
    <t>Grècia</t>
  </si>
  <si>
    <t>Guadalupe</t>
  </si>
  <si>
    <t>Guinea Bissau</t>
  </si>
  <si>
    <t>Guinea Rep.</t>
  </si>
  <si>
    <t>Hongria</t>
  </si>
  <si>
    <t>Illes Salomó</t>
  </si>
  <si>
    <t>Índia</t>
  </si>
  <si>
    <t>Indonèsia</t>
  </si>
  <si>
    <t>Itàlia</t>
  </si>
  <si>
    <t>Japó</t>
  </si>
  <si>
    <t>Jordània</t>
  </si>
  <si>
    <t>Letònia</t>
  </si>
  <si>
    <t>Líbia</t>
  </si>
  <si>
    <t>Lituània</t>
  </si>
  <si>
    <t>Luxemburg</t>
  </si>
  <si>
    <t>Marroc</t>
  </si>
  <si>
    <t>Mauritània</t>
  </si>
  <si>
    <t>Mèxic</t>
  </si>
  <si>
    <t>Moçambic</t>
  </si>
  <si>
    <t>Mònaco</t>
  </si>
  <si>
    <t>Nigèria</t>
  </si>
  <si>
    <t>Nive</t>
  </si>
  <si>
    <t>Nova Caledònia</t>
  </si>
  <si>
    <t>Nova Zelanda</t>
  </si>
  <si>
    <t>Països Baixos</t>
  </si>
  <si>
    <t>Pakistan</t>
  </si>
  <si>
    <t>Palestina</t>
  </si>
  <si>
    <t>Panamà</t>
  </si>
  <si>
    <t>Paraguai</t>
  </si>
  <si>
    <t>Polònia</t>
  </si>
  <si>
    <t>portugal</t>
  </si>
  <si>
    <t>Rep. Txeca</t>
  </si>
  <si>
    <t>Romania</t>
  </si>
  <si>
    <t>Rússia Europea</t>
  </si>
  <si>
    <t>Sud-àfrica</t>
  </si>
  <si>
    <t>Suècia</t>
  </si>
  <si>
    <t>Suïssa</t>
  </si>
  <si>
    <t>Tailàndia</t>
  </si>
  <si>
    <t>Thuraya</t>
  </si>
  <si>
    <t>Tunísia</t>
  </si>
  <si>
    <t>Turquia</t>
  </si>
  <si>
    <t>Ucraïna</t>
  </si>
  <si>
    <t>UK</t>
  </si>
  <si>
    <t>Uruguai</t>
  </si>
  <si>
    <t>Vanuatu</t>
  </si>
  <si>
    <t>Veneçuela</t>
  </si>
  <si>
    <t>Xile</t>
  </si>
  <si>
    <t>Xina</t>
  </si>
  <si>
    <t>Xipre</t>
  </si>
  <si>
    <t>Zona Aplicació</t>
  </si>
  <si>
    <t>Bulgària</t>
  </si>
  <si>
    <t>Estònia</t>
  </si>
  <si>
    <t>Irlanda</t>
  </si>
  <si>
    <t>Bielorrúsia</t>
  </si>
  <si>
    <t>Camerun</t>
  </si>
  <si>
    <t>Canadà</t>
  </si>
  <si>
    <t>Cap Verd</t>
  </si>
  <si>
    <t>Egipte</t>
  </si>
  <si>
    <t>Etiòpia</t>
  </si>
  <si>
    <t>Geòrgia</t>
  </si>
  <si>
    <t>Iran</t>
  </si>
  <si>
    <t>Maurici</t>
  </si>
  <si>
    <t>Namíbia</t>
  </si>
  <si>
    <t>Nepal</t>
  </si>
  <si>
    <t>Rússia</t>
  </si>
  <si>
    <t>Sèrbia</t>
  </si>
  <si>
    <t>Uzbekistan</t>
  </si>
  <si>
    <t>Roaming veu rebut</t>
  </si>
  <si>
    <t>Roaming veu rebut UE i EEE</t>
  </si>
  <si>
    <t>SMS Roaming</t>
  </si>
  <si>
    <t>SMS Roaming UE i EEE</t>
  </si>
  <si>
    <t>Cambodja</t>
  </si>
  <si>
    <t>Kirguizstan</t>
  </si>
  <si>
    <t>Malàisia</t>
  </si>
  <si>
    <t>Maldives</t>
  </si>
  <si>
    <t>Myanmar</t>
  </si>
  <si>
    <t>alemanya</t>
  </si>
  <si>
    <t>Dades Roaming fóra UE i EEE</t>
  </si>
  <si>
    <t>Dades Roaming fóra UE i EEE - Marítim/Aeri</t>
  </si>
  <si>
    <t>cuba</t>
  </si>
  <si>
    <t>Filipines</t>
  </si>
  <si>
    <t>Jamaica</t>
  </si>
  <si>
    <t>Macau</t>
  </si>
  <si>
    <t>Moldàvia</t>
  </si>
  <si>
    <t>Oman</t>
  </si>
  <si>
    <t>Tadjikistan</t>
  </si>
  <si>
    <t>Tanzània</t>
  </si>
  <si>
    <t>€/Connexions</t>
  </si>
  <si>
    <t>Roaming veu rebut Marítim/Aeri</t>
  </si>
  <si>
    <t>Roaming veu realitzat Marítim/Aeri</t>
  </si>
  <si>
    <t xml:space="preserve">Roaming veu realitzat </t>
  </si>
  <si>
    <t>Dades Roaming UE i EEE</t>
  </si>
  <si>
    <t>Liechtenstein</t>
  </si>
  <si>
    <t>UE i EEE, Inclós TPD</t>
  </si>
  <si>
    <t>Internet (per connexió) (pagament per ús)</t>
  </si>
  <si>
    <t>Dades Internet nacional (WIFI)</t>
  </si>
  <si>
    <t>Dades Internet nacional (dades)</t>
  </si>
  <si>
    <t>Dades Internet nacional (usuaris)</t>
  </si>
  <si>
    <t>Dades Internet nacional (Roaming UE i EEE)</t>
  </si>
  <si>
    <t>2.2. Preus unitaris (preuari)</t>
  </si>
  <si>
    <t>ANNEX L2. Preus unitaris (preuari)</t>
  </si>
  <si>
    <t>Spain</t>
  </si>
  <si>
    <t>dinamarca</t>
  </si>
  <si>
    <t>argentina</t>
  </si>
  <si>
    <t>noruega</t>
  </si>
  <si>
    <t>irlanda</t>
  </si>
  <si>
    <t>Índonèsia</t>
  </si>
  <si>
    <t>israel</t>
  </si>
  <si>
    <t>kenia</t>
  </si>
  <si>
    <t>Liechtentein</t>
  </si>
  <si>
    <t>Rep Dominicana</t>
  </si>
  <si>
    <t>Kazakhstan</t>
  </si>
  <si>
    <t>Sud-Àfrica</t>
  </si>
  <si>
    <t>UE i EEE</t>
  </si>
  <si>
    <t>Infraestructura i tarifes</t>
  </si>
  <si>
    <t>Infraestructura</t>
  </si>
  <si>
    <t>Quotes i Subvenció inclosa:</t>
  </si>
  <si>
    <t>Completar "ANNEX L2. Tràfic"</t>
  </si>
  <si>
    <t>Plataforma de missatgeria massiva (cost fix de la plataforma)</t>
  </si>
  <si>
    <t>Enllaç concentrador del servei “WiFi” (mínim accés/capacitat igual actual)</t>
  </si>
  <si>
    <t>Accés a Intranet Ajuntament (mínim accés/capacitat igual actual)</t>
  </si>
  <si>
    <t>Canals Trunk IP o equivalent Accés Primari (30canals) veu/mòbil</t>
  </si>
  <si>
    <t>IP fixa</t>
  </si>
  <si>
    <t xml:space="preserve">Concepte
</t>
  </si>
  <si>
    <t>Bossa tecnològica</t>
  </si>
  <si>
    <t>Completar "ANNEX L2. Quotes i Subvenció"</t>
  </si>
  <si>
    <t>Total any 4 (***) sense IVA</t>
  </si>
  <si>
    <t>Total 4 anys sense IVA</t>
  </si>
  <si>
    <t>Total 4 anys més IVA (21%)</t>
  </si>
  <si>
    <t>(***) Total any 2 = Total any 1 + Increment del 15% en concepte de creixement vegetatiu. En l’oferta econòmica de l'any 2 i següents s’ha de considerar un creixement vegetatiu anual estimat del 15% respecte a l'any anterior.</t>
  </si>
  <si>
    <t>Tarifa Dades Nacional/UE i EEE 1GB (servei “WiFi”)</t>
  </si>
  <si>
    <t>Tarifa Dades Nacional/UE i EEE 40GB (usuaris)</t>
  </si>
  <si>
    <t>Tarifa Dades Nacional/UE i EEE 40GB (dispositius)</t>
  </si>
  <si>
    <t>Tarifa Dades Nacional/UE i EEE 20GB (usuaris)</t>
  </si>
  <si>
    <t>Tarifa Dades Nacional/UE i EEE 20GB (dispositius)</t>
  </si>
  <si>
    <t>Tarifa Dades Nacional/UE i EEE 10GB (usuaris)</t>
  </si>
  <si>
    <t>Tarifa Dades Nacional/UE i EEE 10GB (dispositius)</t>
  </si>
  <si>
    <t>Tarifa Dades Nacional/UE i EEE 4GB (usuaris)</t>
  </si>
  <si>
    <t>Tarifa Dades Nacional/UE i EEE 4GB (dispositius)</t>
  </si>
  <si>
    <t>Tarifa Dades Nacional/UE i EEE 2GB (usuaris)</t>
  </si>
  <si>
    <t>Tarifa Dades Nacional/UE i EEE 2GB (dispositius)</t>
  </si>
  <si>
    <t>Tarifa Dades Nacional/UE i EEE 1GB (usuaris)</t>
  </si>
  <si>
    <t>Tarifa Dades Nacional/UE i EEE 1GB (dispositius)</t>
  </si>
  <si>
    <t>Números Plataforma Missatgeria (Alfanumèric)</t>
  </si>
  <si>
    <t>Números Plataforma Missatgeria (justificant de recepció)</t>
  </si>
  <si>
    <t>Línies</t>
  </si>
  <si>
    <t>Gamma avançada -1</t>
  </si>
  <si>
    <t>Gamma avançada -2</t>
  </si>
  <si>
    <t>Gamma mitja</t>
  </si>
  <si>
    <t>Tipus terminal a considerar</t>
  </si>
  <si>
    <t>Unitats mínimes</t>
  </si>
  <si>
    <t>Gamma robusta</t>
  </si>
  <si>
    <t>Línies mòbils amb terminal gamma robusta</t>
  </si>
  <si>
    <t>Línies mòbils amb terminal gamma bàsica</t>
  </si>
  <si>
    <t>Gamma bàsica</t>
  </si>
  <si>
    <t>Línies mòbils amb terminal gamma Windows (Autoritas)</t>
  </si>
  <si>
    <t>Línies mòbils amb Oficina Mòbil</t>
  </si>
  <si>
    <t>OM</t>
  </si>
  <si>
    <t>-</t>
  </si>
  <si>
    <t xml:space="preserve">Mòdem </t>
  </si>
  <si>
    <t xml:space="preserve">Línies mòbils amb dispositiu tipus mòdem </t>
  </si>
  <si>
    <t>Línies mòbils amb dispositiu tipus router</t>
  </si>
  <si>
    <t>Router</t>
  </si>
  <si>
    <t>Línies mòbils Servei “WiFi” (SIM sense terminal)</t>
  </si>
  <si>
    <t>Línies mòbils servei missatgeria massiva</t>
  </si>
  <si>
    <t>Línies mòbils amb dispositiu tipus dades (SIM sense terminal)</t>
  </si>
  <si>
    <t>Línies mòbils amb dispositiu tipus PDA/GPS/etc (SIM sense terminal)</t>
  </si>
  <si>
    <t>Unitats ofertes</t>
  </si>
  <si>
    <t>Coste unitari (€)</t>
  </si>
  <si>
    <t>Total renovacions incloses contracte</t>
  </si>
  <si>
    <t>Total subvenció inclosa</t>
  </si>
  <si>
    <r>
      <t>VALORACIÓ TOTAL DEL CONTRACTE – LOT 2 (</t>
    </r>
    <r>
      <rPr>
        <b/>
        <sz val="8"/>
        <color rgb="FFFF0000"/>
        <rFont val="Arial"/>
        <family val="2"/>
      </rPr>
      <t>48 mesos</t>
    </r>
    <r>
      <rPr>
        <b/>
        <sz val="8"/>
        <color theme="0"/>
        <rFont val="Arial"/>
        <family val="2"/>
      </rPr>
      <t>)</t>
    </r>
  </si>
  <si>
    <r>
      <t>(*) Si existeixen costos d'alta es repercutiran en els mesos de durada inicial del contracte (</t>
    </r>
    <r>
      <rPr>
        <sz val="8"/>
        <color rgb="FFFF0000"/>
        <rFont val="Arial"/>
        <family val="2"/>
      </rPr>
      <t>48 mesos</t>
    </r>
    <r>
      <rPr>
        <sz val="8"/>
        <rFont val="Arial"/>
        <family val="2"/>
      </rPr>
      <t>), éssent el cost mensual total la suma de la quota mensual d'alta repercutida i la quota mensual de manteniment pel número d'unitats.</t>
    </r>
  </si>
  <si>
    <t>Tarifa Dades Nacional/UE i EEE 40GB (servei “WiFi”)</t>
  </si>
  <si>
    <t>Tarifa Dades Nacional/UE i EEE 20GB (servei “WiFi”)</t>
  </si>
  <si>
    <t>Tarifa Dades Nacional/UE i EEE 10GB (servei “WiFi”)</t>
  </si>
  <si>
    <t>Tarifa Dades Nacional/UE i EEE 4GB (servei “WiFi”)</t>
  </si>
  <si>
    <t>Tarifa Dades Nacional/UE i EEE 2GB (servei “WiFi”)</t>
  </si>
  <si>
    <t>Bonus mensual dades roaming Món mínim 400MB</t>
  </si>
  <si>
    <t>Bonus mensual dades roaming Món mínim 1GB</t>
  </si>
  <si>
    <t>Tablet-Windows</t>
  </si>
  <si>
    <t>Per països que no estiguin detallats, s'aplicarà la tarifa segons Zona Aplicació a la que pertany. A l'oferta es proporcionarà el llistat de països inclosos en cadascuna de les zones del licitador.</t>
  </si>
  <si>
    <t>Tarifa dades diària fora UE/EEE roaming mínim 50M (zona A)</t>
  </si>
  <si>
    <t>Tarifa dades diària fora UE/EEE roaming mínim 50M (zona B)</t>
  </si>
  <si>
    <t>Tarifa dades diària fora UE/EEE roaming mínim 50M (zona C)</t>
  </si>
  <si>
    <t>Característiques</t>
  </si>
  <si>
    <t>eSIM</t>
  </si>
  <si>
    <t>* Indicar països pertanyents (A,B,C).</t>
  </si>
  <si>
    <t>M2M 10M sense repercusió plataforma/portal</t>
  </si>
  <si>
    <t>M2M 300M sense repercusió plataforma/portal</t>
  </si>
  <si>
    <t>M2M 100M sense repercusió plataforma/portal</t>
  </si>
  <si>
    <t>M2M 1G sense repercusió plataforma/portal</t>
  </si>
  <si>
    <t>M2M 10M amb repercusió plataforma/portal</t>
  </si>
  <si>
    <t>M2M 300M amb repercusió plataforma/portal</t>
  </si>
  <si>
    <t>M2M 1G amb repercusió plataforma/portal</t>
  </si>
  <si>
    <t>Quota unitaria d’alta / adquisició (incloent implantació si escau)</t>
  </si>
  <si>
    <t>Concepte</t>
  </si>
  <si>
    <r>
      <t>(*) Si existeixen costos d'alta es repercutiran en els mesos de durada inicial del contracte (</t>
    </r>
    <r>
      <rPr>
        <sz val="8"/>
        <color rgb="FFFF0000"/>
        <rFont val="Arial"/>
        <family val="2"/>
      </rPr>
      <t>48 mesos</t>
    </r>
    <r>
      <rPr>
        <sz val="8"/>
        <rFont val="Arial"/>
        <family val="2"/>
      </rPr>
      <t>)(incloent implantació si escau), éssent el cost mensual total la suma de la quota mensual d'alta repercutida i la quota mensual de manteniment pel número d'unitats.</t>
    </r>
  </si>
  <si>
    <t>(**) Els costos unitaris indicats es mantindran per futures ampliacions del número de serveis sol·licitats inicialment per serveis d'iguals característiques tècniques, independentment de la seva ubicació, si aplica. Les tarifes d'una mateixa capacitat tindran un mateix preu, independentment del tipus de dispositiu utilitzat.</t>
  </si>
  <si>
    <t>(**) Els costos unitaris indicats es mantindran per futures ampliacions del número de serveis sol·licitats inicialment per serveis d'iguals característiques tècniques, independentment de la seva ubicació, si aplica.</t>
  </si>
  <si>
    <t>Importa anual ofert</t>
  </si>
  <si>
    <t>2.1.3. Bossa tecnològica inclosa</t>
  </si>
  <si>
    <t>2.1.4. Subvenció inclosa</t>
  </si>
  <si>
    <t>Subvenció de terminals</t>
  </si>
  <si>
    <t>€ total contracte</t>
  </si>
  <si>
    <t>Inclou les següents subvencions (sense cost addicional per l'Ajuntament)</t>
  </si>
  <si>
    <t>Bossa tecnològica (4 anys)</t>
  </si>
  <si>
    <t>Servei Mobile Threat Protection (cotitzar cost unitari per terminal)</t>
  </si>
  <si>
    <t>Carregador addicional per a qualsevol móbil</t>
  </si>
  <si>
    <t>Vidre protector gamma avançada-1 o avançada-2</t>
  </si>
  <si>
    <t>Funda o carcassa protectora smartphone gamma baixa</t>
  </si>
  <si>
    <t>Funda o carcassa protectora smartphone gamma mitja</t>
  </si>
  <si>
    <t>Funda o carcassa protectora smartphone gamma avançada-2</t>
  </si>
  <si>
    <t>Funda o carcassa protectora smartphone gamma avançada-1</t>
  </si>
  <si>
    <t>Vidre protector gamma mitja o baixa</t>
  </si>
  <si>
    <t>Auriculars amb micro per gamma avançada-1 o avançada-2</t>
  </si>
  <si>
    <t>Auriculars amb micro per gamma mitja o baixa</t>
  </si>
  <si>
    <t>Router Mi-Fi per interconnectar amb xarxa 4G</t>
  </si>
  <si>
    <t>Router 4G per inteconnectar xarxes no corporatives</t>
  </si>
  <si>
    <t>Dispositiu per amplificar cobertura interior (replicador o repetidor indoor). Inclou instal·lació</t>
  </si>
  <si>
    <t>Per als ítems que no estiguin detallats en aquesta pestanya  i sí que estiguin contemplats amb dimensionat dintre dels serveis requerits, aplicaran exactament els costos unitaris detallats en cas que durant el període contracte canviï el dimensionament.</t>
  </si>
  <si>
    <t>Connectivitat a xarxa IoT (preu per línia)</t>
  </si>
  <si>
    <t>SMS plataforma missatgeria (*)</t>
  </si>
  <si>
    <t>Eina de gestió de la planta de terminals - quota MDM (per usuari) (Plataforma del proveidor). (***)</t>
  </si>
  <si>
    <t>Mínim anual (€)</t>
  </si>
  <si>
    <t>Bossa conjunta compartida (MB nacionals/UE i EEE compartits) (500GB-1000GB)</t>
  </si>
  <si>
    <t>Bossa conjunta compartida (MB nacionals/UE i EEE compartits) (1000GB-1500GB)</t>
  </si>
  <si>
    <t>Bossa conjunta compartida (MB nacionals/UE i EEE compartits) (0GB-500GB)</t>
  </si>
  <si>
    <t>Bossa conjunta compartida (MB nacionals/UE i EEE compartits) (1500GB-2000GB)</t>
  </si>
  <si>
    <t>Bossa conjunta compartida (MB nacionals/UE i EEE compartits) (2000GB-2500GB)</t>
  </si>
  <si>
    <t>Bossa conjunta compartida (MB nacionals/UE i EEE compartits) (2500GB-3000GB)</t>
  </si>
  <si>
    <t>Bossa conjunta compartida (MB nacionals/UE i EEE compartits) (3000GB-3500GB)</t>
  </si>
  <si>
    <t>Bossa conjunta compartida (MB nacionals/UE i EEE compartits) (3500GB-4000GB)</t>
  </si>
  <si>
    <t>Bossa conjunta compartida (MB nacionals/UE i EEE compartits) (4000GB-4500GB)</t>
  </si>
  <si>
    <t>Bossa conjunta compartida (MB nacionals/UE i EEE compartits) (4500GB-5000GB)</t>
  </si>
  <si>
    <t>Bossa conjunta compartida (MB nacionals/UE i EEE compartits) (5000GB-5500GB)</t>
  </si>
  <si>
    <t>Bossa conjunta compartida (MB nacionals/UE i EEE compartits) (5500GB-6000GB)</t>
  </si>
  <si>
    <t>Bossa conjunta compartida (MB nacionals/UE i EEE compartits) (6000GB-6500GB)</t>
  </si>
  <si>
    <t>Bossa conjunta compartida (MB nacionals/UE i EEE compartits) (6500GB-7000GB)</t>
  </si>
  <si>
    <t>Bossa conjunta compartida (MB nacionals/UE i EEE compartits) (7000GB-7500GB)</t>
  </si>
  <si>
    <t>Bossa conjunta compartida (MB nacionals/UE i EEE compartits) (7500GB-8000GB)</t>
  </si>
  <si>
    <t>Bossa conjunta compartida (MB nacionals/UE i EEE compartits) (8000GB-8500GB)</t>
  </si>
  <si>
    <t>Bossa conjunta compartida (MB nacionals/UE i EEE compartits) (8500GB-9000GB)</t>
  </si>
  <si>
    <t>Bossa conjunta compartida (MB nacionals/UE i EEE compartits) (9000GB-9500GB)</t>
  </si>
  <si>
    <t>Bossa conjunta compartida (MB nacionals/UE i EEE compartits) (9500GB-10.000GB)</t>
  </si>
  <si>
    <t>(***) S'ha de preveure l'evolució a la plataforma Mobile-Iron que està desplegant l'Ajuntament en l'actualitat. El cost del llicenciament i gestió de la nova plataforma es detallarà al Preuari. Quan es vagin activant les llicències en la plataforma Mobile-Iron s'aniran reduint el nombre de unitats de la plataforma MDM proposada per l'adjudicatari i aplicant la tarifa unitaria definida.</t>
  </si>
  <si>
    <t>(*)  En cas que el nombre de missatges de la plataforma superi els 200.000 SMS mes, aplicaran els costos unitaris definits al preuari</t>
  </si>
  <si>
    <t>Cost llicència i gestió per usuari de plataforma Mobile-Iron (modalitat SILVER)</t>
  </si>
  <si>
    <t>Cost llicència i gestió per usuari de plataforma Mobile-Iron (modalitat GOLD)</t>
  </si>
  <si>
    <t>Cost llicència i gestió per usuari de plataforma Mobile-Iron (modalitat PLATINUM)</t>
  </si>
  <si>
    <t>Cost SMS de plataforma de missatgeria si nombre de SMS mensuals és superior a 400.000 (el cost unitari serà igual o inferior a l'indicat en la pestanya "ANNEX L2. Tràfic")</t>
  </si>
  <si>
    <t>Cost SMS de plataforma de missatgeria si nombre de SMS mensuals està comprès entre 200.000 - 400.000 (el cost unitari serà igual o inferior a l'indicat en la pestanya "ANNEX L2. Tràfic")</t>
  </si>
  <si>
    <t>PERCENTATGE RESPECTE A LICITACIÓ DESTINAT A INNOVACIÓ</t>
  </si>
  <si>
    <t>Preu licitació Lot 2 (TOTAL 4 anys sense modificacions IVA Inclòs)</t>
  </si>
  <si>
    <t>Percentatge respecte a licitació destinat a projectes d'innovació durante el contracte</t>
  </si>
  <si>
    <t>Import destinat a projectes d'innovació</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</si>
</sst>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1">
    <numFmt numFmtId="44" formatCode="_-* #,##0.00\ &quot;€&quot;_-;\-* #,##0.00\ &quot;€&quot;_-;_-* &quot;-&quot;??\ &quot;€&quot;_-;_-@_-"/>
    <numFmt numFmtId="164" formatCode="_-* #,##0.00\ _€_-;\-* #,##0.00\ _€_-;_-* &quot;-&quot;??\ _€_-;_-@_-"/>
    <numFmt numFmtId="165" formatCode="#,##0.0000\ &quot;€&quot;"/>
    <numFmt numFmtId="166" formatCode="_-* #,##0.0000\ &quot;€&quot;_-;\-* #,##0.0000\ &quot;€&quot;_-;_-* &quot;-&quot;??\ &quot;€&quot;_-;_-@_-"/>
    <numFmt numFmtId="167" formatCode="#,##0.000"/>
    <numFmt numFmtId="168" formatCode="#,##0.0"/>
    <numFmt numFmtId="169" formatCode="_-* #,##0\ _€_-;\-* #,##0\ _€_-;_-* &quot;-&quot;??\ _€_-;_-@_-"/>
    <numFmt numFmtId="170" formatCode="_-* #,##0.0000\ _€_-;\-* #,##0.0000\ _€_-;_-* &quot;-&quot;??\ _€_-;_-@_-"/>
    <numFmt numFmtId="171" formatCode="#,##0_ ;\-#,##0\ "/>
    <numFmt numFmtId="172" formatCode="#,##0.00\ &quot;€&quot;"/>
    <numFmt numFmtId="173" formatCode="_-* #,##0.0\ &quot;€&quot;_-;\-* #,##0.0\ &quot;€&quot;_-;_-* &quot;-&quot;??\ &quot;€&quot;_-;_-@_-"/>
  </numFmts>
  <fonts count="33" x14ac:knownFonts="1">
    <font>
      <sz val="11"/>
      <color theme="1"/>
      <name val="Calibri"/>
      <family val="2"/>
      <scheme val="minor"/>
    </font>
    <font>
      <sz val="10"/>
      <name val="Arial"/>
      <family val="2"/>
    </font>
    <font>
      <b/>
      <sz val="8"/>
      <name val="Arial"/>
      <family val="2"/>
    </font>
    <font>
      <sz val="8"/>
      <name val="Arial"/>
      <family val="2"/>
    </font>
    <font>
      <b/>
      <sz val="14"/>
      <name val="Arial"/>
      <family val="2"/>
    </font>
    <font>
      <sz val="10"/>
      <name val="Arial"/>
      <family val="2"/>
    </font>
    <font>
      <i/>
      <sz val="8"/>
      <name val="Arial"/>
      <family val="2"/>
    </font>
    <font>
      <sz val="11"/>
      <color theme="1"/>
      <name val="Calibri"/>
      <family val="2"/>
      <scheme val="minor"/>
    </font>
    <font>
      <b/>
      <sz val="8"/>
      <color theme="0"/>
      <name val="Arial"/>
      <family val="2"/>
    </font>
    <font>
      <b/>
      <sz val="8"/>
      <color theme="1"/>
      <name val="Arial"/>
      <family val="2"/>
    </font>
    <font>
      <sz val="11"/>
      <color rgb="FFFF0000"/>
      <name val="Calibri"/>
      <family val="2"/>
      <scheme val="minor"/>
    </font>
    <font>
      <b/>
      <sz val="8"/>
      <color rgb="FFFF0000"/>
      <name val="Arial"/>
      <family val="2"/>
    </font>
    <font>
      <sz val="8"/>
      <color rgb="FFFF0000"/>
      <name val="Arial"/>
      <family val="2"/>
    </font>
    <font>
      <sz val="8.5"/>
      <color rgb="FFFF0000"/>
      <name val="Arial"/>
      <family val="2"/>
    </font>
    <font>
      <sz val="8"/>
      <color rgb="FFFF0000"/>
      <name val="Calibri"/>
      <family val="2"/>
      <scheme val="minor"/>
    </font>
    <font>
      <b/>
      <u/>
      <sz val="8"/>
      <name val="Arial"/>
      <family val="2"/>
    </font>
    <font>
      <sz val="8.5"/>
      <name val="Arial"/>
      <family val="2"/>
    </font>
    <font>
      <sz val="11"/>
      <color theme="0"/>
      <name val="Calibri"/>
      <family val="2"/>
      <scheme val="minor"/>
    </font>
    <font>
      <sz val="8"/>
      <name val="Calibri"/>
      <family val="2"/>
      <scheme val="minor"/>
    </font>
    <font>
      <sz val="11"/>
      <name val="Calibri"/>
      <family val="2"/>
      <scheme val="minor"/>
    </font>
    <font>
      <sz val="8"/>
      <color theme="1"/>
      <name val="Arial"/>
      <family val="2"/>
    </font>
    <font>
      <b/>
      <sz val="8.5"/>
      <color theme="0"/>
      <name val="Arial"/>
      <family val="2"/>
    </font>
    <font>
      <b/>
      <sz val="8.5"/>
      <name val="Arial"/>
      <family val="2"/>
    </font>
    <font>
      <sz val="8"/>
      <color theme="0"/>
      <name val="Arial"/>
      <family val="2"/>
    </font>
    <font>
      <sz val="14"/>
      <name val="Arial"/>
      <family val="2"/>
    </font>
    <font>
      <sz val="10"/>
      <color rgb="FFFF0000"/>
      <name val="Arial"/>
      <family val="2"/>
    </font>
    <font>
      <sz val="8.5"/>
      <color theme="1"/>
      <name val="Arial"/>
      <family val="2"/>
    </font>
    <font>
      <sz val="8"/>
      <color theme="1"/>
      <name val="Calibri"/>
      <family val="2"/>
      <scheme val="minor"/>
    </font>
    <font>
      <b/>
      <sz val="8"/>
      <color indexed="9"/>
      <name val="Arial"/>
      <family val="2"/>
    </font>
    <font>
      <sz val="11"/>
      <color theme="0"/>
      <name val="Arial"/>
      <family val="2"/>
    </font>
    <font>
      <sz val="11"/>
      <color rgb="FFFF0000"/>
      <name val="Arial"/>
      <family val="2"/>
    </font>
    <font>
      <sz val="11"/>
      <name val="Arial"/>
      <family val="2"/>
    </font>
    <font>
      <b/>
      <sz val="8.5"/>
      <color theme="1"/>
      <name val="Arial"/>
      <family val="2"/>
    </font>
  </fonts>
  <fills count="10">
    <fill>
      <patternFill patternType="none"/>
    </fill>
    <fill>
      <patternFill patternType="gray125"/>
    </fill>
    <fill>
      <patternFill patternType="solid">
        <fgColor rgb="FF333399"/>
        <bgColor indexed="64"/>
      </patternFill>
    </fill>
    <fill>
      <patternFill patternType="solid">
        <fgColor theme="0"/>
        <bgColor indexed="64"/>
      </patternFill>
    </fill>
    <fill>
      <patternFill patternType="solid">
        <fgColor theme="0" tint="-0.24994659260841701"/>
        <bgColor indexed="64"/>
      </patternFill>
    </fill>
    <fill>
      <patternFill patternType="solid">
        <fgColor theme="6" tint="0.39997558519241921"/>
        <bgColor indexed="64"/>
      </patternFill>
    </fill>
    <fill>
      <patternFill patternType="solid">
        <fgColor theme="0" tint="-0.34998626667073579"/>
        <bgColor indexed="64"/>
      </patternFill>
    </fill>
    <fill>
      <patternFill patternType="solid">
        <fgColor theme="0" tint="-0.249977111117893"/>
        <bgColor indexed="64"/>
      </patternFill>
    </fill>
    <fill>
      <patternFill patternType="solid">
        <fgColor theme="2" tint="-9.9978637043366805E-2"/>
        <bgColor indexed="64"/>
      </patternFill>
    </fill>
    <fill>
      <patternFill patternType="solid">
        <fgColor theme="0" tint="-0.14999847407452621"/>
        <bgColor indexed="64"/>
      </patternFill>
    </fill>
  </fills>
  <borders count="22">
    <border>
      <left/>
      <right/>
      <top/>
      <bottom/>
      <diagonal/>
    </border>
    <border>
      <left style="thin">
        <color indexed="64"/>
      </left>
      <right style="thin">
        <color indexed="64"/>
      </right>
      <top style="thin">
        <color indexed="64"/>
      </top>
      <bottom style="thin">
        <color indexed="64"/>
      </bottom>
      <diagonal/>
    </border>
    <border>
      <left style="thin">
        <color rgb="FFA5A5A5"/>
      </left>
      <right style="thin">
        <color rgb="FFA5A5A5"/>
      </right>
      <top style="thin">
        <color rgb="FFA5A5A5"/>
      </top>
      <bottom style="thin">
        <color rgb="FFA5A5A5"/>
      </bottom>
      <diagonal/>
    </border>
    <border>
      <left style="thin">
        <color rgb="FFA5A5A5"/>
      </left>
      <right/>
      <top style="thin">
        <color rgb="FFA5A5A5"/>
      </top>
      <bottom style="thin">
        <color rgb="FFA5A5A5"/>
      </bottom>
      <diagonal/>
    </border>
    <border>
      <left/>
      <right/>
      <top style="thin">
        <color rgb="FFA5A5A5"/>
      </top>
      <bottom style="thin">
        <color rgb="FFA5A5A5"/>
      </bottom>
      <diagonal/>
    </border>
    <border>
      <left/>
      <right style="thin">
        <color rgb="FFA5A5A5"/>
      </right>
      <top style="thin">
        <color rgb="FFA5A5A5"/>
      </top>
      <bottom style="thin">
        <color rgb="FFA5A5A5"/>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theme="0" tint="-0.499984740745262"/>
      </left>
      <right style="thin">
        <color theme="0" tint="-0.499984740745262"/>
      </right>
      <top style="thin">
        <color indexed="55"/>
      </top>
      <bottom style="thin">
        <color indexed="55"/>
      </bottom>
      <diagonal/>
    </border>
    <border>
      <left/>
      <right style="thin">
        <color theme="0" tint="-0.499984740745262"/>
      </right>
      <top style="thin">
        <color theme="0" tint="-0.499984740745262"/>
      </top>
      <bottom style="thin">
        <color theme="0" tint="-0.499984740745262"/>
      </bottom>
      <diagonal/>
    </border>
    <border>
      <left style="thin">
        <color theme="0" tint="-0.499984740745262"/>
      </left>
      <right/>
      <top style="thin">
        <color theme="0" tint="-0.499984740745262"/>
      </top>
      <bottom style="thin">
        <color theme="0" tint="-0.499984740745262"/>
      </bottom>
      <diagonal/>
    </border>
    <border>
      <left/>
      <right/>
      <top style="thin">
        <color theme="0" tint="-0.499984740745262"/>
      </top>
      <bottom style="thin">
        <color theme="0" tint="-0.499984740745262"/>
      </bottom>
      <diagonal/>
    </border>
    <border>
      <left style="thin">
        <color theme="0" tint="-0.499984740745262"/>
      </left>
      <right/>
      <top style="thin">
        <color theme="0" tint="-0.499984740745262"/>
      </top>
      <bottom/>
      <diagonal/>
    </border>
    <border>
      <left style="thin">
        <color theme="0" tint="-0.499984740745262"/>
      </left>
      <right/>
      <top style="thin">
        <color indexed="55"/>
      </top>
      <bottom style="thin">
        <color indexed="55"/>
      </bottom>
      <diagonal/>
    </border>
    <border>
      <left style="thin">
        <color theme="0" tint="-0.499984740745262"/>
      </left>
      <right/>
      <top style="thin">
        <color theme="0" tint="-0.499984740745262"/>
      </top>
      <bottom style="thin">
        <color indexed="55"/>
      </bottom>
      <diagonal/>
    </border>
    <border>
      <left/>
      <right/>
      <top style="thin">
        <color theme="0" tint="-0.499984740745262"/>
      </top>
      <bottom style="thin">
        <color indexed="55"/>
      </bottom>
      <diagonal/>
    </border>
    <border>
      <left style="thin">
        <color theme="0" tint="-0.499984740745262"/>
      </left>
      <right style="thin">
        <color theme="0" tint="-0.499984740745262"/>
      </right>
      <top/>
      <bottom/>
      <diagonal/>
    </border>
    <border>
      <left style="thin">
        <color theme="0" tint="-0.499984740745262"/>
      </left>
      <right style="thin">
        <color theme="0" tint="-0.499984740745262"/>
      </right>
      <top style="thin">
        <color theme="0" tint="-0.499984740745262"/>
      </top>
      <bottom/>
      <diagonal/>
    </border>
    <border>
      <left style="thin">
        <color rgb="FFA5A5A5"/>
      </left>
      <right style="thin">
        <color rgb="FFA5A5A5"/>
      </right>
      <top style="thin">
        <color rgb="FFA5A5A5"/>
      </top>
      <bottom/>
      <diagonal/>
    </border>
    <border>
      <left style="thin">
        <color rgb="FFA5A5A5"/>
      </left>
      <right style="thin">
        <color rgb="FFA5A5A5"/>
      </right>
      <top/>
      <bottom/>
      <diagonal/>
    </border>
    <border>
      <left style="thin">
        <color rgb="FFA5A5A5"/>
      </left>
      <right style="thin">
        <color rgb="FFA5A5A5"/>
      </right>
      <top/>
      <bottom style="thin">
        <color rgb="FFA5A5A5"/>
      </bottom>
      <diagonal/>
    </border>
    <border>
      <left style="thin">
        <color theme="0" tint="-0.499984740745262"/>
      </left>
      <right/>
      <top/>
      <bottom/>
      <diagonal/>
    </border>
    <border>
      <left style="thin">
        <color theme="0" tint="-0.499984740745262"/>
      </left>
      <right/>
      <top/>
      <bottom style="thin">
        <color indexed="55"/>
      </bottom>
      <diagonal/>
    </border>
  </borders>
  <cellStyleXfs count="9">
    <xf numFmtId="0" fontId="0" fillId="0" borderId="0"/>
    <xf numFmtId="164" fontId="7" fillId="0" borderId="0" applyFont="0" applyFill="0" applyBorder="0" applyAlignment="0" applyProtection="0"/>
    <xf numFmtId="44" fontId="7" fillId="0" borderId="0" applyFont="0" applyFill="0" applyBorder="0" applyAlignment="0" applyProtection="0"/>
    <xf numFmtId="0" fontId="1" fillId="0" borderId="0"/>
    <xf numFmtId="0" fontId="5" fillId="0" borderId="0"/>
    <xf numFmtId="9" fontId="7" fillId="0" borderId="0" applyFont="0" applyFill="0" applyBorder="0" applyAlignment="0" applyProtection="0"/>
    <xf numFmtId="9" fontId="1" fillId="0" borderId="0" applyFont="0" applyFill="0" applyBorder="0" applyAlignment="0" applyProtection="0"/>
    <xf numFmtId="44" fontId="1" fillId="0" borderId="0" applyFont="0" applyFill="0" applyBorder="0" applyAlignment="0" applyProtection="0"/>
    <xf numFmtId="164" fontId="1" fillId="0" borderId="0" applyFont="0" applyFill="0" applyBorder="0" applyAlignment="0" applyProtection="0"/>
  </cellStyleXfs>
  <cellXfs count="167">
    <xf numFmtId="0" fontId="0" fillId="0" borderId="0" xfId="0"/>
    <xf numFmtId="0" fontId="3" fillId="0" borderId="0" xfId="3" applyFont="1" applyProtection="1"/>
    <xf numFmtId="166" fontId="3" fillId="5" borderId="6" xfId="2" applyNumberFormat="1" applyFont="1" applyFill="1" applyBorder="1" applyAlignment="1">
      <alignment horizontal="center" vertical="center" wrapText="1"/>
    </xf>
    <xf numFmtId="166" fontId="3" fillId="6" borderId="6" xfId="2" applyNumberFormat="1" applyFont="1" applyFill="1" applyBorder="1" applyAlignment="1">
      <alignment horizontal="center" vertical="center" wrapText="1"/>
    </xf>
    <xf numFmtId="0" fontId="3" fillId="0" borderId="0" xfId="0" applyFont="1"/>
    <xf numFmtId="0" fontId="8" fillId="2" borderId="6" xfId="0" quotePrefix="1" applyFont="1" applyFill="1" applyBorder="1" applyAlignment="1" applyProtection="1">
      <alignment horizontal="center" vertical="center" wrapText="1"/>
    </xf>
    <xf numFmtId="0" fontId="3" fillId="0" borderId="13" xfId="3" quotePrefix="1" applyFont="1" applyFill="1" applyBorder="1" applyAlignment="1" applyProtection="1">
      <alignment horizontal="left" vertical="center" wrapText="1"/>
    </xf>
    <xf numFmtId="0" fontId="3" fillId="0" borderId="14" xfId="3" quotePrefix="1" applyFont="1" applyFill="1" applyBorder="1" applyAlignment="1" applyProtection="1">
      <alignment horizontal="left" vertical="center" wrapText="1"/>
    </xf>
    <xf numFmtId="0" fontId="8" fillId="2" borderId="15" xfId="0" applyFont="1" applyFill="1" applyBorder="1" applyAlignment="1" applyProtection="1">
      <alignment horizontal="center" vertical="center" wrapText="1"/>
    </xf>
    <xf numFmtId="164" fontId="3" fillId="0" borderId="0" xfId="1" applyFont="1" applyProtection="1"/>
    <xf numFmtId="0" fontId="8" fillId="2" borderId="16" xfId="0" quotePrefix="1" applyFont="1" applyFill="1" applyBorder="1" applyAlignment="1" applyProtection="1">
      <alignment horizontal="left" vertical="center" wrapText="1"/>
    </xf>
    <xf numFmtId="3" fontId="3" fillId="0" borderId="13" xfId="1" quotePrefix="1" applyNumberFormat="1" applyFont="1" applyFill="1" applyBorder="1" applyAlignment="1" applyProtection="1">
      <alignment horizontal="center" vertical="center" wrapText="1"/>
    </xf>
    <xf numFmtId="44" fontId="9" fillId="8" borderId="1" xfId="2" applyFont="1" applyFill="1" applyBorder="1" applyAlignment="1">
      <alignment horizontal="center" vertical="center"/>
    </xf>
    <xf numFmtId="44" fontId="9" fillId="8" borderId="1" xfId="2" applyFont="1" applyFill="1" applyBorder="1" applyAlignment="1">
      <alignment horizontal="left" vertical="center"/>
    </xf>
    <xf numFmtId="44" fontId="9" fillId="6" borderId="1" xfId="2" applyFont="1" applyFill="1" applyBorder="1" applyAlignment="1">
      <alignment horizontal="left" vertical="center"/>
    </xf>
    <xf numFmtId="44" fontId="9" fillId="6" borderId="1" xfId="2" applyFont="1" applyFill="1" applyBorder="1" applyAlignment="1">
      <alignment horizontal="center" vertical="center"/>
    </xf>
    <xf numFmtId="168" fontId="4" fillId="0" borderId="0" xfId="0" applyNumberFormat="1" applyFont="1" applyAlignment="1">
      <alignment horizontal="left" vertical="center"/>
    </xf>
    <xf numFmtId="0" fontId="2" fillId="0" borderId="0" xfId="0" applyFont="1" applyAlignment="1">
      <alignment horizontal="center" vertical="center"/>
    </xf>
    <xf numFmtId="0" fontId="2" fillId="0" borderId="0" xfId="0" applyFont="1" applyAlignment="1">
      <alignment horizontal="center" vertical="center" wrapText="1"/>
    </xf>
    <xf numFmtId="0" fontId="2" fillId="0" borderId="0" xfId="0" applyFont="1" applyAlignment="1">
      <alignment vertical="center"/>
    </xf>
    <xf numFmtId="0" fontId="6" fillId="5" borderId="0" xfId="4" applyFont="1" applyFill="1" applyAlignment="1">
      <alignment vertical="center"/>
    </xf>
    <xf numFmtId="0" fontId="6" fillId="5" borderId="0" xfId="4" applyFont="1" applyFill="1" applyAlignment="1">
      <alignment vertical="center" wrapText="1"/>
    </xf>
    <xf numFmtId="0" fontId="11" fillId="0" borderId="0" xfId="3" applyFont="1" applyProtection="1"/>
    <xf numFmtId="0" fontId="11" fillId="0" borderId="0" xfId="3" applyFont="1" applyAlignment="1" applyProtection="1">
      <alignment horizontal="center"/>
    </xf>
    <xf numFmtId="164" fontId="11" fillId="0" borderId="0" xfId="1" applyFont="1" applyProtection="1"/>
    <xf numFmtId="0" fontId="12" fillId="0" borderId="0" xfId="3" applyFont="1" applyProtection="1"/>
    <xf numFmtId="164" fontId="12" fillId="0" borderId="0" xfId="1" applyFont="1" applyProtection="1"/>
    <xf numFmtId="0" fontId="11" fillId="7" borderId="9" xfId="3" quotePrefix="1" applyFont="1" applyFill="1" applyBorder="1" applyAlignment="1" applyProtection="1">
      <alignment horizontal="center" vertical="center" wrapText="1"/>
    </xf>
    <xf numFmtId="0" fontId="11" fillId="7" borderId="10" xfId="3" quotePrefix="1" applyFont="1" applyFill="1" applyBorder="1" applyAlignment="1" applyProtection="1">
      <alignment horizontal="center" vertical="center" wrapText="1"/>
    </xf>
    <xf numFmtId="0" fontId="11" fillId="7" borderId="8" xfId="3" quotePrefix="1" applyFont="1" applyFill="1" applyBorder="1" applyAlignment="1" applyProtection="1">
      <alignment horizontal="center" vertical="center" wrapText="1"/>
    </xf>
    <xf numFmtId="166" fontId="12" fillId="5" borderId="6" xfId="2" applyNumberFormat="1" applyFont="1" applyFill="1" applyBorder="1" applyAlignment="1">
      <alignment horizontal="center" vertical="center" wrapText="1"/>
    </xf>
    <xf numFmtId="166" fontId="12" fillId="6" borderId="6" xfId="2" applyNumberFormat="1" applyFont="1" applyFill="1" applyBorder="1" applyAlignment="1">
      <alignment horizontal="center" vertical="center" wrapText="1"/>
    </xf>
    <xf numFmtId="0" fontId="10" fillId="0" borderId="0" xfId="0" applyFont="1"/>
    <xf numFmtId="3" fontId="10" fillId="0" borderId="0" xfId="0" applyNumberFormat="1" applyFont="1"/>
    <xf numFmtId="0" fontId="13" fillId="0" borderId="2" xfId="0" applyFont="1" applyBorder="1" applyAlignment="1">
      <alignment horizontal="left" vertical="center"/>
    </xf>
    <xf numFmtId="9" fontId="10" fillId="0" borderId="0" xfId="5" applyFont="1"/>
    <xf numFmtId="0" fontId="13" fillId="3" borderId="2" xfId="0" applyFont="1" applyFill="1" applyBorder="1" applyAlignment="1">
      <alignment horizontal="left" vertical="center"/>
    </xf>
    <xf numFmtId="0" fontId="12" fillId="0" borderId="0" xfId="0" applyFont="1"/>
    <xf numFmtId="0" fontId="14" fillId="0" borderId="0" xfId="0" applyFont="1"/>
    <xf numFmtId="0" fontId="15" fillId="0" borderId="0" xfId="0" applyFont="1"/>
    <xf numFmtId="0" fontId="2" fillId="7" borderId="0" xfId="0" applyFont="1" applyFill="1"/>
    <xf numFmtId="0" fontId="2" fillId="8" borderId="1" xfId="0" applyFont="1" applyFill="1" applyBorder="1" applyAlignment="1">
      <alignment horizontal="center" vertical="center"/>
    </xf>
    <xf numFmtId="44" fontId="3" fillId="9" borderId="1" xfId="2" applyFont="1" applyFill="1" applyBorder="1" applyAlignment="1">
      <alignment horizontal="left" vertical="center"/>
    </xf>
    <xf numFmtId="44" fontId="3" fillId="9" borderId="1" xfId="2" applyFont="1" applyFill="1" applyBorder="1" applyAlignment="1">
      <alignment horizontal="center" vertical="center"/>
    </xf>
    <xf numFmtId="44" fontId="2" fillId="8" borderId="1" xfId="2" applyFont="1" applyFill="1" applyBorder="1" applyAlignment="1">
      <alignment horizontal="center" vertical="center"/>
    </xf>
    <xf numFmtId="0" fontId="12" fillId="0" borderId="0" xfId="0" applyFont="1" applyAlignment="1">
      <alignment horizontal="center"/>
    </xf>
    <xf numFmtId="0" fontId="3" fillId="0" borderId="0" xfId="0" applyFont="1" applyAlignment="1">
      <alignment vertical="center"/>
    </xf>
    <xf numFmtId="0" fontId="2" fillId="7" borderId="9" xfId="3" quotePrefix="1" applyFont="1" applyFill="1" applyBorder="1" applyAlignment="1" applyProtection="1">
      <alignment horizontal="left" vertical="center" wrapText="1"/>
    </xf>
    <xf numFmtId="0" fontId="2" fillId="7" borderId="9" xfId="3" quotePrefix="1" applyFont="1" applyFill="1" applyBorder="1" applyAlignment="1" applyProtection="1">
      <alignment horizontal="center" vertical="center" wrapText="1"/>
    </xf>
    <xf numFmtId="3" fontId="2" fillId="7" borderId="9" xfId="3" quotePrefix="1" applyNumberFormat="1" applyFont="1" applyFill="1" applyBorder="1" applyAlignment="1" applyProtection="1">
      <alignment horizontal="center" vertical="center" wrapText="1"/>
    </xf>
    <xf numFmtId="165" fontId="2" fillId="7" borderId="9" xfId="3" quotePrefix="1" applyNumberFormat="1" applyFont="1" applyFill="1" applyBorder="1" applyAlignment="1" applyProtection="1">
      <alignment horizontal="center" vertical="center" wrapText="1"/>
    </xf>
    <xf numFmtId="0" fontId="16" fillId="3" borderId="2" xfId="0" applyFont="1" applyFill="1" applyBorder="1" applyAlignment="1">
      <alignment horizontal="left" vertical="center" wrapText="1"/>
    </xf>
    <xf numFmtId="0" fontId="16" fillId="3" borderId="2" xfId="0" applyFont="1" applyFill="1" applyBorder="1" applyAlignment="1">
      <alignment horizontal="center" vertical="center" wrapText="1"/>
    </xf>
    <xf numFmtId="3" fontId="16" fillId="3" borderId="2" xfId="0" applyNumberFormat="1" applyFont="1" applyFill="1" applyBorder="1" applyAlignment="1">
      <alignment horizontal="center" vertical="center" wrapText="1"/>
    </xf>
    <xf numFmtId="0" fontId="19" fillId="0" borderId="0" xfId="0" applyFont="1"/>
    <xf numFmtId="0" fontId="21" fillId="2" borderId="2" xfId="0" applyFont="1" applyFill="1" applyBorder="1" applyAlignment="1">
      <alignment horizontal="center" vertical="center" wrapText="1"/>
    </xf>
    <xf numFmtId="0" fontId="8" fillId="2" borderId="6" xfId="0" quotePrefix="1" applyFont="1" applyFill="1" applyBorder="1" applyAlignment="1">
      <alignment horizontal="center" vertical="center" wrapText="1"/>
    </xf>
    <xf numFmtId="0" fontId="16" fillId="0" borderId="2" xfId="0" applyFont="1" applyBorder="1" applyAlignment="1">
      <alignment horizontal="left" vertical="center"/>
    </xf>
    <xf numFmtId="3" fontId="16" fillId="0" borderId="2" xfId="0" applyNumberFormat="1" applyFont="1" applyBorder="1" applyAlignment="1">
      <alignment horizontal="center" vertical="center" wrapText="1"/>
    </xf>
    <xf numFmtId="0" fontId="22" fillId="4" borderId="3" xfId="0" applyFont="1" applyFill="1" applyBorder="1" applyAlignment="1">
      <alignment horizontal="left" vertical="center" wrapText="1"/>
    </xf>
    <xf numFmtId="0" fontId="22" fillId="4" borderId="4" xfId="0" applyFont="1" applyFill="1" applyBorder="1" applyAlignment="1">
      <alignment horizontal="left" vertical="center" wrapText="1"/>
    </xf>
    <xf numFmtId="0" fontId="22" fillId="4" borderId="5" xfId="0" applyFont="1" applyFill="1" applyBorder="1" applyAlignment="1">
      <alignment horizontal="left" vertical="center" wrapText="1"/>
    </xf>
    <xf numFmtId="3" fontId="22" fillId="4" borderId="2" xfId="0" applyNumberFormat="1" applyFont="1" applyFill="1" applyBorder="1" applyAlignment="1">
      <alignment horizontal="center" vertical="center" wrapText="1"/>
    </xf>
    <xf numFmtId="0" fontId="16" fillId="3" borderId="2" xfId="0" applyFont="1" applyFill="1" applyBorder="1" applyAlignment="1">
      <alignment horizontal="left" vertical="center"/>
    </xf>
    <xf numFmtId="0" fontId="16" fillId="3" borderId="2" xfId="0" quotePrefix="1" applyFont="1" applyFill="1" applyBorder="1" applyAlignment="1">
      <alignment horizontal="left" vertical="center" wrapText="1"/>
    </xf>
    <xf numFmtId="0" fontId="17" fillId="0" borderId="0" xfId="0" applyFont="1"/>
    <xf numFmtId="3" fontId="16" fillId="6" borderId="2" xfId="0" applyNumberFormat="1" applyFont="1" applyFill="1" applyBorder="1" applyAlignment="1">
      <alignment horizontal="center" vertical="center" wrapText="1"/>
    </xf>
    <xf numFmtId="0" fontId="8" fillId="2" borderId="9" xfId="3" quotePrefix="1" applyFont="1" applyFill="1" applyBorder="1" applyAlignment="1" applyProtection="1">
      <alignment horizontal="left" vertical="center" wrapText="1"/>
    </xf>
    <xf numFmtId="3" fontId="8" fillId="2" borderId="9" xfId="3" quotePrefix="1" applyNumberFormat="1" applyFont="1" applyFill="1" applyBorder="1" applyAlignment="1" applyProtection="1">
      <alignment horizontal="center" vertical="center" wrapText="1"/>
    </xf>
    <xf numFmtId="164" fontId="23" fillId="0" borderId="0" xfId="1" applyFont="1" applyProtection="1"/>
    <xf numFmtId="0" fontId="23" fillId="0" borderId="0" xfId="3" applyFont="1" applyProtection="1"/>
    <xf numFmtId="0" fontId="4" fillId="0" borderId="0" xfId="0" applyFont="1"/>
    <xf numFmtId="0" fontId="24" fillId="0" borderId="0" xfId="0" applyFont="1"/>
    <xf numFmtId="164" fontId="24" fillId="0" borderId="0" xfId="1" applyFont="1"/>
    <xf numFmtId="0" fontId="25" fillId="0" borderId="0" xfId="0" applyFont="1"/>
    <xf numFmtId="0" fontId="3" fillId="0" borderId="0" xfId="0" applyFont="1" applyAlignment="1">
      <alignment horizontal="center"/>
    </xf>
    <xf numFmtId="9" fontId="3" fillId="0" borderId="0" xfId="6" applyFont="1" applyAlignment="1">
      <alignment horizontal="center"/>
    </xf>
    <xf numFmtId="0" fontId="3" fillId="0" borderId="0" xfId="0" applyFont="1" applyAlignment="1">
      <alignment horizontal="center" vertical="center" wrapText="1"/>
    </xf>
    <xf numFmtId="0" fontId="26" fillId="0" borderId="2" xfId="0" applyFont="1" applyBorder="1" applyAlignment="1">
      <alignment horizontal="left" vertical="center"/>
    </xf>
    <xf numFmtId="0" fontId="26" fillId="3" borderId="2" xfId="0" applyFont="1" applyFill="1" applyBorder="1" applyAlignment="1">
      <alignment horizontal="left" vertical="center" wrapText="1"/>
    </xf>
    <xf numFmtId="0" fontId="26" fillId="3" borderId="2" xfId="0" applyFont="1" applyFill="1" applyBorder="1" applyAlignment="1">
      <alignment horizontal="center" vertical="center" wrapText="1"/>
    </xf>
    <xf numFmtId="3" fontId="26" fillId="0" borderId="2" xfId="0" applyNumberFormat="1" applyFont="1" applyBorder="1" applyAlignment="1">
      <alignment horizontal="center" vertical="center" wrapText="1"/>
    </xf>
    <xf numFmtId="166" fontId="20" fillId="5" borderId="6" xfId="2" applyNumberFormat="1" applyFont="1" applyFill="1" applyBorder="1" applyAlignment="1">
      <alignment horizontal="center" vertical="center" wrapText="1"/>
    </xf>
    <xf numFmtId="167" fontId="27" fillId="0" borderId="6" xfId="0" applyNumberFormat="1" applyFont="1" applyBorder="1"/>
    <xf numFmtId="0" fontId="0" fillId="0" borderId="0" xfId="0" applyFont="1"/>
    <xf numFmtId="169" fontId="0" fillId="0" borderId="0" xfId="1" applyNumberFormat="1" applyFont="1"/>
    <xf numFmtId="0" fontId="8" fillId="2" borderId="9" xfId="3" quotePrefix="1" applyFont="1" applyFill="1" applyBorder="1" applyAlignment="1" applyProtection="1">
      <alignment horizontal="center" vertical="center" wrapText="1"/>
    </xf>
    <xf numFmtId="0" fontId="8" fillId="2" borderId="6" xfId="3" quotePrefix="1" applyFont="1" applyFill="1" applyBorder="1" applyAlignment="1" applyProtection="1">
      <alignment horizontal="center" vertical="center" wrapText="1"/>
    </xf>
    <xf numFmtId="0" fontId="8" fillId="2" borderId="10" xfId="3" quotePrefix="1" applyFont="1" applyFill="1" applyBorder="1" applyAlignment="1" applyProtection="1">
      <alignment horizontal="left" vertical="center" wrapText="1"/>
    </xf>
    <xf numFmtId="0" fontId="3" fillId="3" borderId="13" xfId="3" quotePrefix="1" applyFont="1" applyFill="1" applyBorder="1" applyAlignment="1" applyProtection="1">
      <alignment horizontal="center" vertical="center" wrapText="1"/>
    </xf>
    <xf numFmtId="0" fontId="3" fillId="3" borderId="11" xfId="3" quotePrefix="1" applyFont="1" applyFill="1" applyBorder="1" applyAlignment="1" applyProtection="1">
      <alignment horizontal="center" vertical="center" wrapText="1"/>
    </xf>
    <xf numFmtId="0" fontId="1" fillId="0" borderId="0" xfId="0" applyFont="1"/>
    <xf numFmtId="0" fontId="3" fillId="3" borderId="12" xfId="3" quotePrefix="1" applyFont="1" applyFill="1" applyBorder="1" applyAlignment="1" applyProtection="1">
      <alignment horizontal="center" vertical="center" wrapText="1"/>
    </xf>
    <xf numFmtId="0" fontId="2" fillId="0" borderId="0" xfId="0" applyFont="1"/>
    <xf numFmtId="0" fontId="2" fillId="0" borderId="0" xfId="0" applyFont="1" applyAlignment="1">
      <alignment horizontal="center"/>
    </xf>
    <xf numFmtId="0" fontId="8" fillId="2" borderId="6" xfId="0" quotePrefix="1" applyFont="1" applyFill="1" applyBorder="1" applyAlignment="1">
      <alignment horizontal="left" vertical="center" wrapText="1"/>
    </xf>
    <xf numFmtId="0" fontId="3" fillId="0" borderId="0" xfId="0" applyFont="1" applyAlignment="1">
      <alignment horizontal="center" vertical="center"/>
    </xf>
    <xf numFmtId="0" fontId="3" fillId="3" borderId="7" xfId="0" quotePrefix="1" applyFont="1" applyFill="1" applyBorder="1" applyAlignment="1">
      <alignment vertical="center" wrapText="1"/>
    </xf>
    <xf numFmtId="0" fontId="3" fillId="0" borderId="0" xfId="0" applyFont="1" applyAlignment="1">
      <alignment horizontal="left" vertical="center"/>
    </xf>
    <xf numFmtId="3" fontId="3" fillId="3" borderId="13" xfId="3" quotePrefix="1" applyNumberFormat="1" applyFont="1" applyFill="1" applyBorder="1" applyAlignment="1" applyProtection="1">
      <alignment horizontal="center" vertical="center" wrapText="1"/>
    </xf>
    <xf numFmtId="0" fontId="3" fillId="3" borderId="21" xfId="3" quotePrefix="1" applyFont="1" applyFill="1" applyBorder="1" applyAlignment="1" applyProtection="1">
      <alignment horizontal="center" vertical="center" wrapText="1"/>
    </xf>
    <xf numFmtId="0" fontId="28" fillId="2" borderId="6" xfId="0" applyFont="1" applyFill="1" applyBorder="1" applyAlignment="1">
      <alignment horizontal="center" vertical="center" wrapText="1"/>
    </xf>
    <xf numFmtId="44" fontId="3" fillId="5" borderId="6" xfId="7" applyFont="1" applyFill="1" applyBorder="1" applyAlignment="1" applyProtection="1">
      <alignment horizontal="center" vertical="center" wrapText="1"/>
      <protection locked="0"/>
    </xf>
    <xf numFmtId="0" fontId="8" fillId="2" borderId="6" xfId="0" applyFont="1" applyFill="1" applyBorder="1" applyAlignment="1">
      <alignment horizontal="left" vertical="center" wrapText="1"/>
    </xf>
    <xf numFmtId="3" fontId="8" fillId="2" borderId="10" xfId="3" quotePrefix="1" applyNumberFormat="1" applyFont="1" applyFill="1" applyBorder="1" applyAlignment="1" applyProtection="1">
      <alignment horizontal="center" vertical="center" wrapText="1"/>
    </xf>
    <xf numFmtId="44" fontId="3" fillId="7" borderId="6" xfId="7" applyFont="1" applyFill="1" applyBorder="1" applyAlignment="1" applyProtection="1">
      <alignment horizontal="center" vertical="center" wrapText="1"/>
      <protection locked="0"/>
    </xf>
    <xf numFmtId="171" fontId="3" fillId="5" borderId="6" xfId="2" applyNumberFormat="1" applyFont="1" applyFill="1" applyBorder="1" applyAlignment="1">
      <alignment horizontal="center" vertical="center" wrapText="1"/>
    </xf>
    <xf numFmtId="171" fontId="3" fillId="7" borderId="6" xfId="2" applyNumberFormat="1" applyFont="1" applyFill="1" applyBorder="1" applyAlignment="1">
      <alignment horizontal="center" vertical="center" wrapText="1"/>
    </xf>
    <xf numFmtId="3" fontId="3" fillId="7" borderId="13" xfId="3" quotePrefix="1" applyNumberFormat="1" applyFont="1" applyFill="1" applyBorder="1" applyAlignment="1" applyProtection="1">
      <alignment horizontal="center" vertical="center" wrapText="1"/>
    </xf>
    <xf numFmtId="3" fontId="11" fillId="0" borderId="0" xfId="3" applyNumberFormat="1" applyFont="1" applyProtection="1"/>
    <xf numFmtId="3" fontId="11" fillId="0" borderId="0" xfId="3" applyNumberFormat="1" applyFont="1" applyAlignment="1" applyProtection="1">
      <alignment horizontal="center"/>
    </xf>
    <xf numFmtId="3" fontId="12" fillId="0" borderId="0" xfId="3" applyNumberFormat="1" applyFont="1" applyProtection="1"/>
    <xf numFmtId="9" fontId="12" fillId="0" borderId="0" xfId="5" applyFont="1" applyProtection="1"/>
    <xf numFmtId="0" fontId="3" fillId="6" borderId="14" xfId="3" quotePrefix="1" applyFont="1" applyFill="1" applyBorder="1" applyAlignment="1" applyProtection="1">
      <alignment horizontal="left" vertical="center" wrapText="1"/>
    </xf>
    <xf numFmtId="0" fontId="8" fillId="2" borderId="6" xfId="0" quotePrefix="1" applyFont="1" applyFill="1" applyBorder="1" applyAlignment="1" applyProtection="1">
      <alignment horizontal="left" vertical="center" wrapText="1"/>
    </xf>
    <xf numFmtId="0" fontId="3" fillId="3" borderId="7" xfId="3" quotePrefix="1" applyFont="1" applyFill="1" applyBorder="1" applyAlignment="1" applyProtection="1">
      <alignment horizontal="left" vertical="center" wrapText="1"/>
    </xf>
    <xf numFmtId="0" fontId="3" fillId="3" borderId="7" xfId="3" quotePrefix="1" applyFont="1" applyFill="1" applyBorder="1" applyAlignment="1" applyProtection="1">
      <alignment horizontal="center" vertical="center" wrapText="1"/>
    </xf>
    <xf numFmtId="166" fontId="3" fillId="7" borderId="6" xfId="2" applyNumberFormat="1" applyFont="1" applyFill="1" applyBorder="1" applyAlignment="1">
      <alignment horizontal="center" vertical="center" wrapText="1"/>
    </xf>
    <xf numFmtId="164" fontId="14" fillId="0" borderId="0" xfId="1" applyFont="1"/>
    <xf numFmtId="164" fontId="2" fillId="0" borderId="0" xfId="1" applyFont="1" applyAlignment="1">
      <alignment horizontal="center" vertical="center"/>
    </xf>
    <xf numFmtId="0" fontId="18" fillId="0" borderId="0" xfId="0" applyFont="1"/>
    <xf numFmtId="0" fontId="8" fillId="2" borderId="0" xfId="0" quotePrefix="1" applyFont="1" applyFill="1" applyBorder="1" applyAlignment="1">
      <alignment horizontal="center" vertical="center" wrapText="1"/>
    </xf>
    <xf numFmtId="0" fontId="3" fillId="5" borderId="11" xfId="3" quotePrefix="1" applyFont="1" applyFill="1" applyBorder="1" applyAlignment="1" applyProtection="1">
      <alignment horizontal="center" vertical="center" wrapText="1"/>
    </xf>
    <xf numFmtId="169" fontId="3" fillId="0" borderId="7" xfId="1" quotePrefix="1" applyNumberFormat="1" applyFont="1" applyBorder="1" applyAlignment="1">
      <alignment horizontal="center" vertical="center" wrapText="1"/>
    </xf>
    <xf numFmtId="0" fontId="8" fillId="2" borderId="1" xfId="3" quotePrefix="1" applyFont="1" applyFill="1" applyBorder="1" applyAlignment="1" applyProtection="1">
      <alignment horizontal="left" vertical="center" wrapText="1"/>
    </xf>
    <xf numFmtId="0" fontId="8" fillId="2" borderId="1" xfId="3" quotePrefix="1" applyFont="1" applyFill="1" applyBorder="1" applyAlignment="1" applyProtection="1">
      <alignment horizontal="center" vertical="center" wrapText="1"/>
    </xf>
    <xf numFmtId="0" fontId="3" fillId="0" borderId="1" xfId="3" quotePrefix="1" applyFont="1" applyFill="1" applyBorder="1" applyAlignment="1" applyProtection="1">
      <alignment horizontal="left" vertical="center" wrapText="1"/>
    </xf>
    <xf numFmtId="0" fontId="2" fillId="0" borderId="0" xfId="0" applyFont="1" applyAlignment="1">
      <alignment wrapText="1"/>
    </xf>
    <xf numFmtId="44" fontId="3" fillId="5" borderId="6" xfId="2" applyNumberFormat="1" applyFont="1" applyFill="1" applyBorder="1" applyAlignment="1">
      <alignment horizontal="center" vertical="center" wrapText="1"/>
    </xf>
    <xf numFmtId="44" fontId="3" fillId="0" borderId="6" xfId="3" quotePrefix="1" applyNumberFormat="1" applyFont="1" applyFill="1" applyBorder="1" applyAlignment="1" applyProtection="1">
      <alignment horizontal="center" vertical="center" wrapText="1"/>
      <protection locked="0"/>
    </xf>
    <xf numFmtId="172" fontId="8" fillId="2" borderId="8" xfId="3" quotePrefix="1" applyNumberFormat="1" applyFont="1" applyFill="1" applyBorder="1" applyAlignment="1" applyProtection="1">
      <alignment horizontal="center" vertical="center" wrapText="1"/>
      <protection locked="0"/>
    </xf>
    <xf numFmtId="44" fontId="3" fillId="0" borderId="6" xfId="2" quotePrefix="1" applyFont="1" applyFill="1" applyBorder="1" applyAlignment="1" applyProtection="1">
      <alignment horizontal="center" vertical="center" wrapText="1"/>
      <protection locked="0"/>
    </xf>
    <xf numFmtId="44" fontId="2" fillId="7" borderId="9" xfId="2" quotePrefix="1" applyFont="1" applyFill="1" applyBorder="1" applyAlignment="1" applyProtection="1">
      <alignment horizontal="center" vertical="center" wrapText="1"/>
    </xf>
    <xf numFmtId="44" fontId="8" fillId="2" borderId="9" xfId="2" quotePrefix="1" applyFont="1" applyFill="1" applyBorder="1" applyAlignment="1" applyProtection="1">
      <alignment horizontal="center" vertical="center" wrapText="1"/>
    </xf>
    <xf numFmtId="0" fontId="29" fillId="0" borderId="0" xfId="0" applyFont="1" applyAlignment="1">
      <alignment horizontal="center"/>
    </xf>
    <xf numFmtId="169" fontId="30" fillId="0" borderId="0" xfId="1" applyNumberFormat="1" applyFont="1"/>
    <xf numFmtId="0" fontId="30" fillId="0" borderId="0" xfId="0" applyFont="1"/>
    <xf numFmtId="0" fontId="31" fillId="0" borderId="0" xfId="0" applyFont="1"/>
    <xf numFmtId="170" fontId="30" fillId="0" borderId="0" xfId="1" applyNumberFormat="1" applyFont="1"/>
    <xf numFmtId="44" fontId="3" fillId="0" borderId="6" xfId="2" applyFont="1" applyBorder="1"/>
    <xf numFmtId="44" fontId="22" fillId="4" borderId="2" xfId="2" applyFont="1" applyFill="1" applyBorder="1" applyAlignment="1">
      <alignment horizontal="center" vertical="center" wrapText="1"/>
    </xf>
    <xf numFmtId="44" fontId="8" fillId="2" borderId="6" xfId="2" quotePrefix="1" applyFont="1" applyFill="1" applyBorder="1" applyAlignment="1">
      <alignment horizontal="center" vertical="center" wrapText="1"/>
    </xf>
    <xf numFmtId="44" fontId="30" fillId="0" borderId="0" xfId="2" applyFont="1"/>
    <xf numFmtId="173" fontId="8" fillId="2" borderId="6" xfId="2" quotePrefix="1" applyNumberFormat="1" applyFont="1" applyFill="1" applyBorder="1" applyAlignment="1">
      <alignment horizontal="center" vertical="center" wrapText="1"/>
    </xf>
    <xf numFmtId="173" fontId="3" fillId="0" borderId="6" xfId="2" applyNumberFormat="1" applyFont="1" applyBorder="1"/>
    <xf numFmtId="173" fontId="22" fillId="4" borderId="2" xfId="2" applyNumberFormat="1" applyFont="1" applyFill="1" applyBorder="1" applyAlignment="1">
      <alignment horizontal="center" vertical="center" wrapText="1"/>
    </xf>
    <xf numFmtId="173" fontId="30" fillId="0" borderId="0" xfId="2" applyNumberFormat="1" applyFont="1"/>
    <xf numFmtId="0" fontId="29" fillId="0" borderId="0" xfId="0" applyFont="1"/>
    <xf numFmtId="44" fontId="31" fillId="0" borderId="0" xfId="2" applyFont="1"/>
    <xf numFmtId="169" fontId="31" fillId="0" borderId="0" xfId="1" applyNumberFormat="1" applyFont="1"/>
    <xf numFmtId="44" fontId="3" fillId="7" borderId="6" xfId="2" applyFont="1" applyFill="1" applyBorder="1" applyAlignment="1">
      <alignment horizontal="center" vertical="center" wrapText="1"/>
    </xf>
    <xf numFmtId="44" fontId="8" fillId="2" borderId="10" xfId="2" quotePrefix="1" applyFont="1" applyFill="1" applyBorder="1" applyAlignment="1" applyProtection="1">
      <alignment horizontal="center" vertical="center" wrapText="1"/>
    </xf>
    <xf numFmtId="44" fontId="3" fillId="7" borderId="7" xfId="0" quotePrefix="1" applyNumberFormat="1" applyFont="1" applyFill="1" applyBorder="1" applyAlignment="1" applyProtection="1">
      <alignment horizontal="center" vertical="center" wrapText="1"/>
    </xf>
    <xf numFmtId="173" fontId="20" fillId="0" borderId="6" xfId="2" applyNumberFormat="1" applyFont="1" applyBorder="1"/>
    <xf numFmtId="3" fontId="32" fillId="4" borderId="2" xfId="0" applyNumberFormat="1" applyFont="1" applyFill="1" applyBorder="1" applyAlignment="1">
      <alignment horizontal="center" vertical="center" wrapText="1"/>
    </xf>
    <xf numFmtId="173" fontId="32" fillId="4" borderId="2" xfId="2" applyNumberFormat="1" applyFont="1" applyFill="1" applyBorder="1" applyAlignment="1">
      <alignment horizontal="center" vertical="center" wrapText="1"/>
    </xf>
    <xf numFmtId="0" fontId="3" fillId="0" borderId="1" xfId="0" quotePrefix="1" applyFont="1" applyBorder="1" applyAlignment="1">
      <alignment horizontal="left" vertical="center" wrapText="1"/>
    </xf>
    <xf numFmtId="9" fontId="20" fillId="5" borderId="1" xfId="6" quotePrefix="1" applyFont="1" applyFill="1" applyBorder="1" applyAlignment="1" applyProtection="1">
      <alignment horizontal="center" vertical="center" wrapText="1"/>
    </xf>
    <xf numFmtId="44" fontId="2" fillId="9" borderId="1" xfId="7" applyFont="1" applyFill="1" applyBorder="1" applyAlignment="1">
      <alignment horizontal="center" vertical="center"/>
    </xf>
    <xf numFmtId="0" fontId="8" fillId="2" borderId="20" xfId="0" quotePrefix="1" applyFont="1" applyFill="1" applyBorder="1" applyAlignment="1">
      <alignment horizontal="left" vertical="center" wrapText="1"/>
    </xf>
    <xf numFmtId="0" fontId="8" fillId="2" borderId="0" xfId="0" quotePrefix="1" applyFont="1" applyFill="1" applyAlignment="1">
      <alignment horizontal="left" vertical="center" wrapText="1"/>
    </xf>
    <xf numFmtId="0" fontId="8" fillId="2" borderId="1" xfId="0" quotePrefix="1" applyFont="1" applyFill="1" applyBorder="1" applyAlignment="1">
      <alignment horizontal="left" vertical="center" wrapText="1"/>
    </xf>
    <xf numFmtId="0" fontId="3" fillId="0" borderId="0" xfId="0" applyFont="1" applyAlignment="1">
      <alignment horizontal="left" vertical="center" wrapText="1"/>
    </xf>
    <xf numFmtId="0" fontId="16" fillId="0" borderId="17" xfId="0" applyFont="1" applyBorder="1" applyAlignment="1">
      <alignment horizontal="left" vertical="center" wrapText="1"/>
    </xf>
    <xf numFmtId="0" fontId="16" fillId="0" borderId="18" xfId="0" applyFont="1" applyBorder="1" applyAlignment="1">
      <alignment horizontal="left" vertical="center" wrapText="1"/>
    </xf>
    <xf numFmtId="0" fontId="16" fillId="0" borderId="19" xfId="0" applyFont="1" applyBorder="1" applyAlignment="1">
      <alignment horizontal="left" vertical="center" wrapText="1"/>
    </xf>
    <xf numFmtId="44" fontId="3" fillId="9" borderId="1" xfId="7" applyFont="1" applyFill="1" applyBorder="1" applyAlignment="1">
      <alignment horizontal="center" vertical="center"/>
    </xf>
  </cellXfs>
  <cellStyles count="9">
    <cellStyle name="Millares" xfId="1" builtinId="3"/>
    <cellStyle name="Millares 2" xfId="8" xr:uid="{637D796B-F90E-493B-9929-F99B5F1823A8}"/>
    <cellStyle name="Moneda" xfId="2" builtinId="4"/>
    <cellStyle name="Moneda 2" xfId="7" xr:uid="{35346E95-BD05-4788-8263-928E169816C4}"/>
    <cellStyle name="Normal" xfId="0" builtinId="0"/>
    <cellStyle name="Normal 2" xfId="3" xr:uid="{00000000-0005-0000-0000-000003000000}"/>
    <cellStyle name="Normal_WAN PAISES-2" xfId="4" xr:uid="{00000000-0005-0000-0000-000004000000}"/>
    <cellStyle name="Porcentaje" xfId="5" builtinId="5"/>
    <cellStyle name="Porcentaje 2" xfId="6" xr:uid="{00000000-0005-0000-0000-000006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CDAB77-BAF0-40CD-B271-1FE4D1903EE4}">
  <dimension ref="A1:J27"/>
  <sheetViews>
    <sheetView tabSelected="1" workbookViewId="0">
      <selection activeCell="B26" sqref="B26"/>
    </sheetView>
  </sheetViews>
  <sheetFormatPr baseColWidth="10" defaultRowHeight="15" x14ac:dyDescent="0.25"/>
  <cols>
    <col min="1" max="1" width="61.7109375" customWidth="1"/>
    <col min="2" max="2" width="20.85546875" bestFit="1" customWidth="1"/>
    <col min="3" max="3" width="32.140625" bestFit="1" customWidth="1"/>
  </cols>
  <sheetData>
    <row r="1" spans="1:10" s="19" customFormat="1" ht="18" x14ac:dyDescent="0.25">
      <c r="A1" s="16" t="s">
        <v>100</v>
      </c>
      <c r="B1" s="17"/>
      <c r="C1" s="17"/>
      <c r="D1" s="17"/>
      <c r="E1" s="17"/>
      <c r="F1" s="17"/>
      <c r="G1" s="18"/>
    </row>
    <row r="2" spans="1:10" s="19" customFormat="1" ht="14.45" customHeight="1" x14ac:dyDescent="0.25">
      <c r="A2" s="20" t="s">
        <v>98</v>
      </c>
      <c r="B2" s="21"/>
      <c r="C2" s="21"/>
      <c r="D2" s="20"/>
      <c r="E2" s="20"/>
      <c r="F2" s="20"/>
      <c r="G2" s="20"/>
      <c r="H2" s="20"/>
      <c r="I2" s="20"/>
      <c r="J2" s="20"/>
    </row>
    <row r="3" spans="1:10" s="19" customFormat="1" ht="14.45" customHeight="1" x14ac:dyDescent="0.25">
      <c r="A3" s="20" t="s">
        <v>99</v>
      </c>
      <c r="B3" s="21"/>
      <c r="C3" s="21"/>
      <c r="D3" s="20"/>
      <c r="E3" s="20"/>
      <c r="F3" s="20"/>
      <c r="G3" s="20"/>
      <c r="H3" s="20"/>
      <c r="I3" s="20"/>
      <c r="J3" s="20"/>
    </row>
    <row r="5" spans="1:10" s="37" customFormat="1" ht="14.45" customHeight="1" x14ac:dyDescent="0.2">
      <c r="A5" s="159" t="s">
        <v>322</v>
      </c>
      <c r="B5" s="160"/>
      <c r="C5" s="160"/>
    </row>
    <row r="6" spans="1:10" s="37" customFormat="1" ht="14.45" customHeight="1" x14ac:dyDescent="0.2">
      <c r="B6" s="41" t="s">
        <v>72</v>
      </c>
    </row>
    <row r="7" spans="1:10" s="4" customFormat="1" ht="14.45" customHeight="1" x14ac:dyDescent="0.2">
      <c r="A7" s="42" t="s">
        <v>267</v>
      </c>
      <c r="B7" s="43">
        <f>'ANNEX L2.Quotes i Subvenció'!E41+'ANNEX L2.Quotes i Subvenció'!E47+'ANNEX L2.Quotes i Subvenció'!E54</f>
        <v>0</v>
      </c>
      <c r="C7" s="4" t="s">
        <v>276</v>
      </c>
    </row>
    <row r="8" spans="1:10" s="4" customFormat="1" ht="14.45" customHeight="1" x14ac:dyDescent="0.2">
      <c r="A8" s="42" t="s">
        <v>103</v>
      </c>
      <c r="B8" s="43">
        <f>'ANNEX L2. Tràfic'!H78</f>
        <v>0</v>
      </c>
      <c r="C8" s="4" t="s">
        <v>268</v>
      </c>
    </row>
    <row r="9" spans="1:10" s="37" customFormat="1" ht="14.45" customHeight="1" x14ac:dyDescent="0.2">
      <c r="A9" s="13" t="s">
        <v>72</v>
      </c>
      <c r="B9" s="44">
        <f>SUM(B7:B8)</f>
        <v>0</v>
      </c>
    </row>
    <row r="10" spans="1:10" s="37" customFormat="1" ht="14.45" customHeight="1" x14ac:dyDescent="0.2">
      <c r="A10" s="13" t="s">
        <v>73</v>
      </c>
      <c r="B10" s="12">
        <f>B9*12</f>
        <v>0</v>
      </c>
    </row>
    <row r="11" spans="1:10" s="37" customFormat="1" ht="14.45" customHeight="1" x14ac:dyDescent="0.2">
      <c r="A11" s="13" t="s">
        <v>93</v>
      </c>
      <c r="B11" s="12">
        <f>B10*1.15</f>
        <v>0</v>
      </c>
    </row>
    <row r="12" spans="1:10" s="37" customFormat="1" ht="14.45" customHeight="1" x14ac:dyDescent="0.2">
      <c r="A12" s="13" t="s">
        <v>102</v>
      </c>
      <c r="B12" s="12">
        <f>B11*1.15</f>
        <v>0</v>
      </c>
    </row>
    <row r="13" spans="1:10" s="37" customFormat="1" ht="14.45" customHeight="1" x14ac:dyDescent="0.2">
      <c r="A13" s="13" t="s">
        <v>277</v>
      </c>
      <c r="B13" s="12">
        <f>B12*1.15</f>
        <v>0</v>
      </c>
    </row>
    <row r="14" spans="1:10" s="37" customFormat="1" ht="14.45" customHeight="1" x14ac:dyDescent="0.2">
      <c r="A14" s="13" t="s">
        <v>278</v>
      </c>
      <c r="B14" s="12">
        <f>B10+B11+B12+B13</f>
        <v>0</v>
      </c>
    </row>
    <row r="15" spans="1:10" s="37" customFormat="1" ht="14.45" customHeight="1" x14ac:dyDescent="0.2">
      <c r="A15" s="14" t="s">
        <v>279</v>
      </c>
      <c r="B15" s="15">
        <f>B14*1.21</f>
        <v>0</v>
      </c>
    </row>
    <row r="16" spans="1:10" s="37" customFormat="1" ht="14.45" customHeight="1" x14ac:dyDescent="0.2">
      <c r="B16" s="45"/>
    </row>
    <row r="17" spans="1:2" s="37" customFormat="1" ht="14.45" customHeight="1" x14ac:dyDescent="0.2">
      <c r="A17" s="46" t="s">
        <v>280</v>
      </c>
      <c r="B17" s="45"/>
    </row>
    <row r="19" spans="1:2" x14ac:dyDescent="0.25">
      <c r="A19" s="124" t="s">
        <v>356</v>
      </c>
      <c r="B19" s="125" t="s">
        <v>355</v>
      </c>
    </row>
    <row r="20" spans="1:2" x14ac:dyDescent="0.25">
      <c r="A20" s="126" t="s">
        <v>357</v>
      </c>
      <c r="B20" s="43">
        <f>+'ANNEX L2.Quotes i Subvenció'!C59*4</f>
        <v>0</v>
      </c>
    </row>
    <row r="21" spans="1:2" x14ac:dyDescent="0.25">
      <c r="A21" s="126" t="s">
        <v>354</v>
      </c>
      <c r="B21" s="43">
        <f>+'ANNEX L2.Quotes i Subvenció'!G77</f>
        <v>0</v>
      </c>
    </row>
    <row r="24" spans="1:2" x14ac:dyDescent="0.25">
      <c r="A24" s="161" t="s">
        <v>403</v>
      </c>
      <c r="B24" s="161"/>
    </row>
    <row r="25" spans="1:2" x14ac:dyDescent="0.25">
      <c r="A25" s="156" t="s">
        <v>404</v>
      </c>
      <c r="B25" s="166">
        <v>6153350</v>
      </c>
    </row>
    <row r="26" spans="1:2" x14ac:dyDescent="0.25">
      <c r="A26" s="156" t="s">
        <v>405</v>
      </c>
      <c r="B26" s="157"/>
    </row>
    <row r="27" spans="1:2" x14ac:dyDescent="0.25">
      <c r="A27" s="156" t="s">
        <v>406</v>
      </c>
      <c r="B27" s="158">
        <f>+B26*B25</f>
        <v>0</v>
      </c>
    </row>
  </sheetData>
  <mergeCells count="2">
    <mergeCell ref="A5:C5"/>
    <mergeCell ref="A24:B24"/>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AEC27E-6D4E-4EB2-B8C6-B39485105D96}">
  <dimension ref="A1:N81"/>
  <sheetViews>
    <sheetView topLeftCell="A49" zoomScaleNormal="100" workbookViewId="0">
      <selection activeCell="G64" sqref="G64"/>
    </sheetView>
  </sheetViews>
  <sheetFormatPr baseColWidth="10" defaultColWidth="16.140625" defaultRowHeight="11.25" x14ac:dyDescent="0.2"/>
  <cols>
    <col min="1" max="1" width="61.7109375" style="25" customWidth="1"/>
    <col min="2" max="2" width="38.5703125" style="25" customWidth="1"/>
    <col min="3" max="8" width="12" style="25" customWidth="1"/>
    <col min="9" max="12" width="11.42578125" style="26" customWidth="1"/>
    <col min="13" max="253" width="11.42578125" style="25" customWidth="1"/>
    <col min="254" max="254" width="16" style="25" customWidth="1"/>
    <col min="255" max="255" width="37.42578125" style="25" customWidth="1"/>
    <col min="256" max="16384" width="16.140625" style="25"/>
  </cols>
  <sheetData>
    <row r="1" spans="1:13" s="19" customFormat="1" ht="18" x14ac:dyDescent="0.25">
      <c r="A1" s="16" t="s">
        <v>100</v>
      </c>
      <c r="B1" s="17"/>
      <c r="C1" s="17"/>
      <c r="D1" s="17"/>
      <c r="E1" s="17"/>
      <c r="F1" s="17"/>
      <c r="G1" s="18"/>
    </row>
    <row r="2" spans="1:13" s="19" customFormat="1" ht="14.45" customHeight="1" x14ac:dyDescent="0.25">
      <c r="A2" s="20" t="s">
        <v>98</v>
      </c>
      <c r="B2" s="21"/>
      <c r="C2" s="21"/>
      <c r="D2" s="17"/>
      <c r="E2" s="18"/>
    </row>
    <row r="3" spans="1:13" s="19" customFormat="1" ht="14.45" customHeight="1" x14ac:dyDescent="0.25">
      <c r="A3" s="20" t="s">
        <v>99</v>
      </c>
      <c r="B3" s="21"/>
      <c r="C3" s="21"/>
      <c r="D3" s="17"/>
      <c r="E3" s="18"/>
    </row>
    <row r="4" spans="1:13" s="22" customFormat="1" x14ac:dyDescent="0.2">
      <c r="B4" s="109"/>
      <c r="C4" s="23"/>
      <c r="D4" s="110"/>
      <c r="E4" s="110"/>
      <c r="F4" s="109"/>
      <c r="G4" s="109"/>
      <c r="I4" s="24"/>
      <c r="J4" s="24"/>
      <c r="K4" s="24"/>
      <c r="L4" s="24"/>
    </row>
    <row r="5" spans="1:13" s="22" customFormat="1" x14ac:dyDescent="0.2">
      <c r="A5" s="39" t="s">
        <v>101</v>
      </c>
      <c r="B5" s="109"/>
      <c r="C5" s="23"/>
      <c r="D5" s="110"/>
      <c r="E5" s="110"/>
      <c r="F5" s="109"/>
      <c r="G5" s="109"/>
      <c r="I5" s="24"/>
      <c r="J5" s="24"/>
      <c r="K5" s="24"/>
      <c r="L5" s="24"/>
    </row>
    <row r="6" spans="1:13" s="22" customFormat="1" x14ac:dyDescent="0.2">
      <c r="B6" s="109"/>
      <c r="C6" s="23"/>
      <c r="D6" s="110"/>
      <c r="E6" s="110"/>
      <c r="F6" s="109"/>
      <c r="G6" s="109"/>
      <c r="H6" s="109"/>
      <c r="I6" s="109"/>
      <c r="J6" s="109"/>
      <c r="K6" s="109"/>
      <c r="L6" s="109"/>
      <c r="M6" s="109"/>
    </row>
    <row r="7" spans="1:13" s="91" customFormat="1" ht="12.75" x14ac:dyDescent="0.2">
      <c r="A7" s="40" t="s">
        <v>79</v>
      </c>
      <c r="B7" s="93"/>
      <c r="C7" s="94"/>
      <c r="D7" s="94"/>
      <c r="E7" s="94"/>
      <c r="F7" s="109"/>
      <c r="G7" s="109"/>
      <c r="H7" s="109"/>
      <c r="I7" s="109"/>
      <c r="J7" s="109"/>
      <c r="K7" s="109"/>
      <c r="L7" s="109"/>
      <c r="M7" s="109"/>
    </row>
    <row r="8" spans="1:13" s="22" customFormat="1" x14ac:dyDescent="0.2">
      <c r="C8" s="23"/>
      <c r="D8" s="23"/>
      <c r="E8" s="23"/>
      <c r="F8" s="109"/>
      <c r="G8" s="109"/>
      <c r="H8" s="109"/>
      <c r="I8" s="109"/>
      <c r="J8" s="109"/>
      <c r="K8" s="109"/>
      <c r="L8" s="109"/>
      <c r="M8" s="109"/>
    </row>
    <row r="9" spans="1:13" x14ac:dyDescent="0.2">
      <c r="A9" s="67" t="s">
        <v>265</v>
      </c>
      <c r="B9" s="86"/>
      <c r="C9" s="87"/>
      <c r="D9" s="87"/>
      <c r="E9" s="87"/>
      <c r="F9" s="109"/>
      <c r="G9" s="109"/>
      <c r="H9" s="109"/>
      <c r="I9" s="109"/>
      <c r="J9" s="109"/>
      <c r="K9" s="109"/>
      <c r="L9" s="109"/>
      <c r="M9" s="109"/>
    </row>
    <row r="10" spans="1:13" ht="45" x14ac:dyDescent="0.2">
      <c r="A10" s="67" t="s">
        <v>266</v>
      </c>
      <c r="B10" s="86" t="s">
        <v>20</v>
      </c>
      <c r="C10" s="87" t="s">
        <v>81</v>
      </c>
      <c r="D10" s="87" t="s">
        <v>82</v>
      </c>
      <c r="E10" s="87" t="s">
        <v>83</v>
      </c>
      <c r="F10" s="109"/>
      <c r="G10" s="109"/>
      <c r="H10" s="109"/>
      <c r="I10" s="109"/>
      <c r="J10" s="109"/>
      <c r="K10" s="109"/>
      <c r="L10" s="109"/>
      <c r="M10" s="109"/>
    </row>
    <row r="11" spans="1:13" x14ac:dyDescent="0.2">
      <c r="A11" s="27"/>
      <c r="B11" s="28"/>
      <c r="C11" s="28"/>
      <c r="D11" s="28"/>
      <c r="E11" s="29"/>
      <c r="F11" s="109"/>
      <c r="G11" s="109"/>
      <c r="H11" s="109"/>
      <c r="I11" s="109"/>
      <c r="J11" s="109"/>
      <c r="K11" s="109"/>
      <c r="L11" s="109"/>
      <c r="M11" s="109"/>
    </row>
    <row r="12" spans="1:13" ht="13.5" customHeight="1" x14ac:dyDescent="0.2">
      <c r="A12" s="6" t="s">
        <v>272</v>
      </c>
      <c r="B12" s="122"/>
      <c r="C12" s="128"/>
      <c r="D12" s="128"/>
      <c r="E12" s="129">
        <f>(C12+D12)*B12</f>
        <v>0</v>
      </c>
      <c r="F12" s="109"/>
      <c r="G12" s="109"/>
      <c r="H12" s="109"/>
      <c r="I12" s="109"/>
      <c r="J12" s="109"/>
      <c r="K12" s="109"/>
      <c r="L12" s="109"/>
      <c r="M12" s="109"/>
    </row>
    <row r="13" spans="1:13" s="1" customFormat="1" ht="13.5" customHeight="1" x14ac:dyDescent="0.2">
      <c r="A13" s="6" t="s">
        <v>271</v>
      </c>
      <c r="B13" s="90">
        <v>2</v>
      </c>
      <c r="C13" s="128"/>
      <c r="D13" s="128"/>
      <c r="E13" s="129">
        <f t="shared" ref="E13:E15" si="0">(C13+D13)*B13</f>
        <v>0</v>
      </c>
      <c r="F13" s="109"/>
      <c r="G13" s="109"/>
      <c r="H13" s="109"/>
      <c r="I13" s="109"/>
      <c r="J13" s="109"/>
      <c r="K13" s="109"/>
      <c r="L13" s="109"/>
      <c r="M13" s="109"/>
    </row>
    <row r="14" spans="1:13" s="1" customFormat="1" ht="13.5" customHeight="1" x14ac:dyDescent="0.2">
      <c r="A14" s="6" t="s">
        <v>270</v>
      </c>
      <c r="B14" s="90">
        <v>2</v>
      </c>
      <c r="C14" s="128"/>
      <c r="D14" s="128"/>
      <c r="E14" s="129">
        <f t="shared" si="0"/>
        <v>0</v>
      </c>
      <c r="F14" s="109"/>
      <c r="G14" s="109"/>
      <c r="H14" s="109"/>
      <c r="I14" s="109"/>
      <c r="J14" s="109"/>
      <c r="K14" s="109"/>
      <c r="L14" s="109"/>
      <c r="M14" s="109"/>
    </row>
    <row r="15" spans="1:13" s="1" customFormat="1" ht="13.5" customHeight="1" x14ac:dyDescent="0.2">
      <c r="A15" s="6" t="s">
        <v>269</v>
      </c>
      <c r="B15" s="90">
        <v>1</v>
      </c>
      <c r="C15" s="128"/>
      <c r="D15" s="128"/>
      <c r="E15" s="129">
        <f t="shared" si="0"/>
        <v>0</v>
      </c>
      <c r="F15" s="109"/>
      <c r="G15" s="109"/>
      <c r="H15" s="109"/>
      <c r="I15" s="109"/>
      <c r="J15" s="109"/>
      <c r="K15" s="109"/>
      <c r="L15" s="109"/>
      <c r="M15" s="109"/>
    </row>
    <row r="16" spans="1:13" x14ac:dyDescent="0.2">
      <c r="A16" s="27"/>
      <c r="B16" s="28"/>
      <c r="C16" s="28"/>
      <c r="D16" s="28"/>
      <c r="E16" s="29"/>
      <c r="F16" s="109"/>
      <c r="G16" s="109"/>
      <c r="H16" s="109"/>
      <c r="I16" s="109"/>
      <c r="J16" s="109"/>
      <c r="K16" s="109"/>
      <c r="L16" s="109"/>
      <c r="M16" s="109"/>
    </row>
    <row r="17" spans="1:13" ht="45" x14ac:dyDescent="0.2">
      <c r="A17" s="67" t="s">
        <v>41</v>
      </c>
      <c r="B17" s="86" t="s">
        <v>20</v>
      </c>
      <c r="C17" s="87" t="s">
        <v>81</v>
      </c>
      <c r="D17" s="87" t="s">
        <v>82</v>
      </c>
      <c r="E17" s="87" t="s">
        <v>83</v>
      </c>
      <c r="F17" s="109"/>
      <c r="G17" s="109"/>
      <c r="H17" s="109"/>
      <c r="I17" s="109"/>
      <c r="J17" s="109"/>
      <c r="K17" s="109"/>
      <c r="L17" s="109"/>
      <c r="M17" s="109"/>
    </row>
    <row r="18" spans="1:13" s="1" customFormat="1" ht="13.5" customHeight="1" x14ac:dyDescent="0.2">
      <c r="A18" s="6" t="s">
        <v>282</v>
      </c>
      <c r="B18" s="92">
        <v>1</v>
      </c>
      <c r="C18" s="128"/>
      <c r="D18" s="128"/>
      <c r="E18" s="129">
        <f>(C18+D18)*B18</f>
        <v>0</v>
      </c>
      <c r="F18" s="109"/>
      <c r="G18" s="109"/>
      <c r="H18" s="109"/>
      <c r="I18" s="109"/>
      <c r="J18" s="109"/>
      <c r="K18" s="109"/>
      <c r="L18" s="109"/>
      <c r="M18" s="109"/>
    </row>
    <row r="19" spans="1:13" s="1" customFormat="1" ht="13.5" customHeight="1" x14ac:dyDescent="0.2">
      <c r="A19" s="6" t="s">
        <v>283</v>
      </c>
      <c r="B19" s="92">
        <v>7</v>
      </c>
      <c r="C19" s="128"/>
      <c r="D19" s="128"/>
      <c r="E19" s="129">
        <f t="shared" ref="E19:E40" si="1">(C19+D19)*B19</f>
        <v>0</v>
      </c>
      <c r="F19" s="109"/>
      <c r="G19" s="109"/>
      <c r="H19" s="109"/>
      <c r="I19" s="109"/>
      <c r="J19" s="109"/>
      <c r="K19" s="109"/>
      <c r="L19" s="109"/>
      <c r="M19" s="109"/>
    </row>
    <row r="20" spans="1:13" s="1" customFormat="1" ht="13.5" customHeight="1" x14ac:dyDescent="0.2">
      <c r="A20" s="6" t="s">
        <v>324</v>
      </c>
      <c r="B20" s="92">
        <v>0</v>
      </c>
      <c r="C20" s="128"/>
      <c r="D20" s="128"/>
      <c r="E20" s="129">
        <f t="shared" si="1"/>
        <v>0</v>
      </c>
      <c r="F20" s="109"/>
      <c r="G20" s="109"/>
      <c r="H20" s="109"/>
      <c r="I20" s="109"/>
      <c r="J20" s="109"/>
      <c r="K20" s="109"/>
      <c r="L20" s="109"/>
      <c r="M20" s="109"/>
    </row>
    <row r="21" spans="1:13" s="1" customFormat="1" ht="13.5" customHeight="1" x14ac:dyDescent="0.2">
      <c r="A21" s="6" t="s">
        <v>284</v>
      </c>
      <c r="B21" s="92">
        <v>20</v>
      </c>
      <c r="C21" s="128"/>
      <c r="D21" s="128"/>
      <c r="E21" s="129">
        <f t="shared" si="1"/>
        <v>0</v>
      </c>
      <c r="F21" s="109"/>
      <c r="G21" s="109"/>
      <c r="H21" s="109"/>
      <c r="I21" s="109"/>
      <c r="J21" s="109"/>
      <c r="K21" s="109"/>
      <c r="L21" s="109"/>
      <c r="M21" s="109"/>
    </row>
    <row r="22" spans="1:13" s="1" customFormat="1" ht="13.5" customHeight="1" x14ac:dyDescent="0.2">
      <c r="A22" s="6" t="s">
        <v>285</v>
      </c>
      <c r="B22" s="92">
        <v>18</v>
      </c>
      <c r="C22" s="128"/>
      <c r="D22" s="128"/>
      <c r="E22" s="129">
        <f t="shared" si="1"/>
        <v>0</v>
      </c>
      <c r="F22" s="109"/>
      <c r="G22" s="109"/>
      <c r="H22" s="109"/>
      <c r="I22" s="109"/>
      <c r="J22" s="109"/>
      <c r="K22" s="109"/>
      <c r="L22" s="109"/>
      <c r="M22" s="109"/>
    </row>
    <row r="23" spans="1:13" s="1" customFormat="1" ht="13.5" customHeight="1" x14ac:dyDescent="0.2">
      <c r="A23" s="6" t="s">
        <v>325</v>
      </c>
      <c r="B23" s="92">
        <v>2</v>
      </c>
      <c r="C23" s="128"/>
      <c r="D23" s="128"/>
      <c r="E23" s="129">
        <f t="shared" si="1"/>
        <v>0</v>
      </c>
      <c r="F23" s="109"/>
      <c r="G23" s="109"/>
      <c r="H23" s="109"/>
      <c r="I23" s="109"/>
      <c r="J23" s="109"/>
      <c r="K23" s="109"/>
      <c r="L23" s="109"/>
      <c r="M23" s="109"/>
    </row>
    <row r="24" spans="1:13" s="1" customFormat="1" ht="13.5" customHeight="1" x14ac:dyDescent="0.2">
      <c r="A24" s="6" t="s">
        <v>286</v>
      </c>
      <c r="B24" s="92">
        <v>214</v>
      </c>
      <c r="C24" s="128"/>
      <c r="D24" s="128"/>
      <c r="E24" s="129">
        <f t="shared" si="1"/>
        <v>0</v>
      </c>
      <c r="F24" s="109"/>
      <c r="G24" s="109"/>
      <c r="H24" s="109"/>
      <c r="I24" s="109"/>
      <c r="J24" s="109"/>
      <c r="K24" s="109"/>
      <c r="L24" s="109"/>
      <c r="M24" s="109"/>
    </row>
    <row r="25" spans="1:13" s="1" customFormat="1" ht="13.5" customHeight="1" x14ac:dyDescent="0.2">
      <c r="A25" s="6" t="s">
        <v>287</v>
      </c>
      <c r="B25" s="92">
        <v>370</v>
      </c>
      <c r="C25" s="128"/>
      <c r="D25" s="128"/>
      <c r="E25" s="129">
        <f t="shared" si="1"/>
        <v>0</v>
      </c>
      <c r="F25" s="109"/>
      <c r="G25" s="109"/>
      <c r="H25" s="109"/>
      <c r="I25" s="109"/>
      <c r="J25" s="109"/>
      <c r="K25" s="109"/>
      <c r="L25" s="109"/>
      <c r="M25" s="109"/>
    </row>
    <row r="26" spans="1:13" s="1" customFormat="1" ht="13.5" customHeight="1" x14ac:dyDescent="0.2">
      <c r="A26" s="6" t="s">
        <v>326</v>
      </c>
      <c r="B26" s="92">
        <v>11</v>
      </c>
      <c r="C26" s="128"/>
      <c r="D26" s="128"/>
      <c r="E26" s="129">
        <f t="shared" si="1"/>
        <v>0</v>
      </c>
      <c r="F26" s="109"/>
      <c r="G26" s="109"/>
      <c r="H26" s="109"/>
      <c r="I26" s="109"/>
      <c r="J26" s="109"/>
      <c r="K26" s="109"/>
      <c r="L26" s="109"/>
      <c r="M26" s="109"/>
    </row>
    <row r="27" spans="1:13" s="1" customFormat="1" ht="13.5" customHeight="1" x14ac:dyDescent="0.2">
      <c r="A27" s="6" t="s">
        <v>288</v>
      </c>
      <c r="B27" s="92">
        <v>47</v>
      </c>
      <c r="C27" s="128"/>
      <c r="D27" s="128"/>
      <c r="E27" s="129">
        <f t="shared" si="1"/>
        <v>0</v>
      </c>
      <c r="F27" s="109"/>
      <c r="G27" s="109"/>
      <c r="H27" s="109"/>
      <c r="I27" s="109"/>
      <c r="J27" s="109"/>
      <c r="K27" s="109"/>
      <c r="L27" s="109"/>
      <c r="M27" s="109"/>
    </row>
    <row r="28" spans="1:13" s="1" customFormat="1" ht="13.5" customHeight="1" x14ac:dyDescent="0.2">
      <c r="A28" s="6" t="s">
        <v>289</v>
      </c>
      <c r="B28" s="92">
        <v>10</v>
      </c>
      <c r="C28" s="128"/>
      <c r="D28" s="128"/>
      <c r="E28" s="129">
        <f t="shared" si="1"/>
        <v>0</v>
      </c>
      <c r="F28" s="109"/>
      <c r="G28" s="109"/>
      <c r="H28" s="109"/>
      <c r="I28" s="109"/>
      <c r="J28" s="109"/>
      <c r="K28" s="109"/>
      <c r="L28" s="109"/>
      <c r="M28" s="109"/>
    </row>
    <row r="29" spans="1:13" s="1" customFormat="1" ht="13.5" customHeight="1" x14ac:dyDescent="0.2">
      <c r="A29" s="6" t="s">
        <v>327</v>
      </c>
      <c r="B29" s="92">
        <v>432</v>
      </c>
      <c r="C29" s="128"/>
      <c r="D29" s="128"/>
      <c r="E29" s="129">
        <f t="shared" si="1"/>
        <v>0</v>
      </c>
      <c r="F29" s="109"/>
      <c r="G29" s="109"/>
      <c r="H29" s="109"/>
      <c r="I29" s="109"/>
      <c r="J29" s="109"/>
      <c r="K29" s="109"/>
      <c r="L29" s="109"/>
      <c r="M29" s="109"/>
    </row>
    <row r="30" spans="1:13" s="1" customFormat="1" ht="13.5" customHeight="1" x14ac:dyDescent="0.2">
      <c r="A30" s="6" t="s">
        <v>290</v>
      </c>
      <c r="B30" s="92">
        <v>2088</v>
      </c>
      <c r="C30" s="128"/>
      <c r="D30" s="128"/>
      <c r="E30" s="129">
        <f t="shared" si="1"/>
        <v>0</v>
      </c>
      <c r="F30" s="109"/>
      <c r="G30" s="109"/>
      <c r="H30" s="109"/>
      <c r="I30" s="109"/>
      <c r="J30" s="109"/>
      <c r="K30" s="109"/>
      <c r="L30" s="109"/>
      <c r="M30" s="109"/>
    </row>
    <row r="31" spans="1:13" s="1" customFormat="1" ht="13.5" customHeight="1" x14ac:dyDescent="0.2">
      <c r="A31" s="6" t="s">
        <v>291</v>
      </c>
      <c r="B31" s="92">
        <v>851</v>
      </c>
      <c r="C31" s="128"/>
      <c r="D31" s="128"/>
      <c r="E31" s="129">
        <f t="shared" si="1"/>
        <v>0</v>
      </c>
      <c r="F31" s="109"/>
      <c r="G31" s="109"/>
      <c r="H31" s="109"/>
      <c r="I31" s="109"/>
      <c r="J31" s="109"/>
      <c r="K31" s="109"/>
      <c r="L31" s="109"/>
      <c r="M31" s="109"/>
    </row>
    <row r="32" spans="1:13" s="1" customFormat="1" ht="13.5" customHeight="1" x14ac:dyDescent="0.2">
      <c r="A32" s="6" t="s">
        <v>328</v>
      </c>
      <c r="B32" s="100">
        <v>965</v>
      </c>
      <c r="C32" s="128"/>
      <c r="D32" s="128"/>
      <c r="E32" s="129">
        <f t="shared" si="1"/>
        <v>0</v>
      </c>
      <c r="F32" s="109"/>
      <c r="G32" s="109"/>
      <c r="H32" s="109"/>
      <c r="I32" s="109"/>
      <c r="J32" s="109"/>
      <c r="K32" s="109"/>
      <c r="L32" s="109"/>
      <c r="M32" s="109"/>
    </row>
    <row r="33" spans="1:14" s="1" customFormat="1" ht="13.5" customHeight="1" x14ac:dyDescent="0.2">
      <c r="A33" s="6" t="s">
        <v>292</v>
      </c>
      <c r="B33" s="99">
        <v>449</v>
      </c>
      <c r="C33" s="128"/>
      <c r="D33" s="128"/>
      <c r="E33" s="129">
        <f t="shared" si="1"/>
        <v>0</v>
      </c>
      <c r="F33" s="109"/>
      <c r="G33" s="109"/>
      <c r="H33" s="109"/>
      <c r="I33" s="109"/>
      <c r="J33" s="109"/>
      <c r="K33" s="109"/>
      <c r="L33" s="109"/>
      <c r="M33" s="109"/>
    </row>
    <row r="34" spans="1:14" s="1" customFormat="1" ht="13.5" customHeight="1" x14ac:dyDescent="0.2">
      <c r="A34" s="6" t="s">
        <v>293</v>
      </c>
      <c r="B34" s="100">
        <v>0</v>
      </c>
      <c r="C34" s="128"/>
      <c r="D34" s="128"/>
      <c r="E34" s="129">
        <f t="shared" si="1"/>
        <v>0</v>
      </c>
      <c r="F34" s="109"/>
      <c r="G34" s="109"/>
      <c r="H34" s="109"/>
      <c r="I34" s="109"/>
      <c r="J34" s="109"/>
      <c r="K34" s="109"/>
      <c r="L34" s="109"/>
      <c r="M34" s="109"/>
    </row>
    <row r="35" spans="1:14" s="1" customFormat="1" ht="13.5" customHeight="1" x14ac:dyDescent="0.2">
      <c r="A35" s="6" t="s">
        <v>281</v>
      </c>
      <c r="B35" s="99">
        <v>0</v>
      </c>
      <c r="C35" s="128"/>
      <c r="D35" s="128"/>
      <c r="E35" s="129">
        <f t="shared" si="1"/>
        <v>0</v>
      </c>
      <c r="F35" s="109"/>
      <c r="G35" s="109"/>
      <c r="H35" s="109"/>
      <c r="I35" s="109"/>
      <c r="J35" s="109"/>
      <c r="K35" s="109"/>
      <c r="L35" s="109"/>
      <c r="M35" s="109"/>
    </row>
    <row r="36" spans="1:14" s="1" customFormat="1" ht="13.5" customHeight="1" x14ac:dyDescent="0.2">
      <c r="A36" s="6" t="s">
        <v>42</v>
      </c>
      <c r="B36" s="99">
        <v>92</v>
      </c>
      <c r="C36" s="128"/>
      <c r="D36" s="128"/>
      <c r="E36" s="129">
        <f t="shared" si="1"/>
        <v>0</v>
      </c>
      <c r="F36" s="109"/>
      <c r="G36" s="109"/>
      <c r="H36" s="109"/>
      <c r="I36" s="109"/>
      <c r="J36" s="109"/>
      <c r="K36" s="109"/>
      <c r="L36" s="109"/>
      <c r="M36" s="109"/>
    </row>
    <row r="37" spans="1:14" s="1" customFormat="1" ht="13.5" customHeight="1" x14ac:dyDescent="0.2">
      <c r="A37" s="6" t="s">
        <v>273</v>
      </c>
      <c r="B37" s="99">
        <v>113</v>
      </c>
      <c r="C37" s="128"/>
      <c r="D37" s="128"/>
      <c r="E37" s="129">
        <f t="shared" si="1"/>
        <v>0</v>
      </c>
      <c r="F37" s="109"/>
      <c r="G37" s="109"/>
      <c r="H37" s="109"/>
      <c r="I37" s="109"/>
      <c r="J37" s="109"/>
      <c r="K37" s="109"/>
      <c r="L37" s="109"/>
      <c r="M37" s="109"/>
    </row>
    <row r="38" spans="1:14" s="1" customFormat="1" ht="13.5" customHeight="1" x14ac:dyDescent="0.2">
      <c r="A38" s="6" t="s">
        <v>84</v>
      </c>
      <c r="B38" s="99">
        <v>27</v>
      </c>
      <c r="C38" s="128"/>
      <c r="D38" s="128"/>
      <c r="E38" s="129">
        <f t="shared" si="1"/>
        <v>0</v>
      </c>
      <c r="F38" s="109"/>
      <c r="G38" s="109"/>
      <c r="H38" s="109"/>
      <c r="I38" s="109"/>
      <c r="J38" s="109"/>
      <c r="K38" s="109"/>
      <c r="L38" s="109"/>
      <c r="M38" s="109"/>
    </row>
    <row r="39" spans="1:14" s="1" customFormat="1" ht="13.5" customHeight="1" x14ac:dyDescent="0.2">
      <c r="A39" s="6" t="s">
        <v>294</v>
      </c>
      <c r="B39" s="99">
        <v>6</v>
      </c>
      <c r="C39" s="128"/>
      <c r="D39" s="128"/>
      <c r="E39" s="129">
        <f t="shared" si="1"/>
        <v>0</v>
      </c>
      <c r="I39" s="9"/>
      <c r="J39" s="9"/>
      <c r="K39" s="9"/>
      <c r="L39" s="9"/>
    </row>
    <row r="40" spans="1:14" s="1" customFormat="1" ht="13.5" customHeight="1" x14ac:dyDescent="0.2">
      <c r="A40" s="6" t="s">
        <v>295</v>
      </c>
      <c r="B40" s="99">
        <v>6</v>
      </c>
      <c r="C40" s="128"/>
      <c r="D40" s="128"/>
      <c r="E40" s="129">
        <f t="shared" si="1"/>
        <v>0</v>
      </c>
      <c r="I40" s="9"/>
      <c r="J40" s="9"/>
      <c r="K40" s="9"/>
      <c r="L40" s="9"/>
    </row>
    <row r="41" spans="1:14" s="70" customFormat="1" x14ac:dyDescent="0.2">
      <c r="A41" s="67" t="s">
        <v>13</v>
      </c>
      <c r="B41" s="88"/>
      <c r="C41" s="88"/>
      <c r="D41" s="88"/>
      <c r="E41" s="130">
        <f>SUM(E12:E15)+SUM(E18:E40)</f>
        <v>0</v>
      </c>
      <c r="I41" s="69"/>
      <c r="J41" s="69"/>
      <c r="K41" s="69"/>
      <c r="L41" s="69"/>
    </row>
    <row r="42" spans="1:14" s="46" customFormat="1" ht="23.1" customHeight="1" x14ac:dyDescent="0.25">
      <c r="A42" s="162" t="s">
        <v>348</v>
      </c>
      <c r="B42" s="162"/>
      <c r="C42" s="162"/>
      <c r="D42" s="162"/>
      <c r="E42" s="162"/>
      <c r="F42" s="162"/>
      <c r="G42" s="162"/>
    </row>
    <row r="43" spans="1:14" s="46" customFormat="1" ht="23.1" customHeight="1" x14ac:dyDescent="0.2">
      <c r="A43" s="162" t="s">
        <v>349</v>
      </c>
      <c r="B43" s="162"/>
      <c r="C43" s="162"/>
      <c r="D43" s="162"/>
      <c r="E43" s="162"/>
      <c r="F43" s="162"/>
      <c r="G43" s="162"/>
      <c r="H43" s="109"/>
      <c r="I43" s="109"/>
      <c r="J43" s="109"/>
      <c r="K43" s="109"/>
      <c r="L43" s="109"/>
      <c r="M43" s="109"/>
      <c r="N43" s="109"/>
    </row>
    <row r="44" spans="1:14" x14ac:dyDescent="0.2">
      <c r="H44" s="109"/>
      <c r="I44" s="109"/>
      <c r="J44" s="109"/>
      <c r="K44" s="109"/>
      <c r="L44" s="109"/>
      <c r="M44" s="109"/>
      <c r="N44" s="109"/>
    </row>
    <row r="45" spans="1:14" ht="45" x14ac:dyDescent="0.2">
      <c r="A45" s="67" t="s">
        <v>43</v>
      </c>
      <c r="B45" s="86" t="s">
        <v>20</v>
      </c>
      <c r="C45" s="87" t="s">
        <v>81</v>
      </c>
      <c r="D45" s="87" t="s">
        <v>82</v>
      </c>
      <c r="E45" s="87" t="s">
        <v>83</v>
      </c>
      <c r="H45" s="109"/>
      <c r="I45" s="109"/>
      <c r="J45" s="109"/>
      <c r="K45" s="109"/>
      <c r="L45" s="109"/>
      <c r="M45" s="109"/>
      <c r="N45" s="109"/>
    </row>
    <row r="46" spans="1:14" s="1" customFormat="1" ht="22.5" x14ac:dyDescent="0.2">
      <c r="A46" s="6" t="s">
        <v>374</v>
      </c>
      <c r="B46" s="99">
        <v>2370</v>
      </c>
      <c r="C46" s="128"/>
      <c r="D46" s="128"/>
      <c r="E46" s="129">
        <f>(C46+D46)*B46</f>
        <v>0</v>
      </c>
      <c r="H46" s="109"/>
      <c r="I46" s="109"/>
      <c r="J46" s="109"/>
      <c r="K46" s="109"/>
      <c r="L46" s="109"/>
      <c r="M46" s="109"/>
      <c r="N46" s="109"/>
    </row>
    <row r="47" spans="1:14" s="70" customFormat="1" x14ac:dyDescent="0.2">
      <c r="A47" s="67" t="s">
        <v>13</v>
      </c>
      <c r="B47" s="88"/>
      <c r="C47" s="88"/>
      <c r="D47" s="88"/>
      <c r="E47" s="130">
        <f>E46</f>
        <v>0</v>
      </c>
      <c r="H47" s="109"/>
      <c r="I47" s="109"/>
      <c r="J47" s="109"/>
      <c r="K47" s="109"/>
      <c r="L47" s="109"/>
      <c r="M47" s="109"/>
      <c r="N47" s="109"/>
    </row>
    <row r="48" spans="1:14" s="46" customFormat="1" ht="21" customHeight="1" x14ac:dyDescent="0.2">
      <c r="A48" s="162" t="s">
        <v>323</v>
      </c>
      <c r="B48" s="162"/>
      <c r="C48" s="162"/>
      <c r="D48" s="162"/>
      <c r="E48" s="162"/>
      <c r="F48" s="162"/>
      <c r="G48" s="162"/>
      <c r="H48" s="109"/>
      <c r="I48" s="109"/>
      <c r="J48" s="109"/>
      <c r="K48" s="109"/>
      <c r="L48" s="109"/>
      <c r="M48" s="109"/>
      <c r="N48" s="109"/>
    </row>
    <row r="49" spans="1:14" s="46" customFormat="1" ht="23.1" customHeight="1" x14ac:dyDescent="0.2">
      <c r="A49" s="162" t="s">
        <v>350</v>
      </c>
      <c r="B49" s="162"/>
      <c r="C49" s="162"/>
      <c r="D49" s="162"/>
      <c r="E49" s="162"/>
      <c r="F49" s="162"/>
      <c r="G49" s="162"/>
      <c r="H49" s="109"/>
      <c r="I49" s="109"/>
      <c r="J49" s="109"/>
      <c r="K49" s="109"/>
      <c r="L49" s="109"/>
      <c r="M49" s="109"/>
      <c r="N49" s="109"/>
    </row>
    <row r="50" spans="1:14" s="46" customFormat="1" ht="23.1" customHeight="1" x14ac:dyDescent="0.2">
      <c r="A50" s="162" t="s">
        <v>396</v>
      </c>
      <c r="B50" s="162"/>
      <c r="C50" s="162"/>
      <c r="D50" s="162"/>
      <c r="E50" s="162"/>
      <c r="F50" s="162"/>
      <c r="G50" s="162"/>
      <c r="H50" s="109"/>
      <c r="I50" s="109"/>
      <c r="J50" s="109"/>
      <c r="K50" s="109"/>
      <c r="L50" s="109"/>
      <c r="M50" s="109"/>
      <c r="N50" s="109"/>
    </row>
    <row r="51" spans="1:14" x14ac:dyDescent="0.2">
      <c r="H51" s="109"/>
      <c r="I51" s="109"/>
      <c r="J51" s="109"/>
      <c r="K51" s="109"/>
      <c r="L51" s="109"/>
      <c r="M51" s="109"/>
      <c r="N51" s="109"/>
    </row>
    <row r="52" spans="1:14" ht="45" x14ac:dyDescent="0.2">
      <c r="A52" s="67" t="s">
        <v>44</v>
      </c>
      <c r="B52" s="86" t="s">
        <v>20</v>
      </c>
      <c r="C52" s="87" t="s">
        <v>81</v>
      </c>
      <c r="D52" s="87" t="s">
        <v>82</v>
      </c>
      <c r="E52" s="87" t="s">
        <v>76</v>
      </c>
      <c r="H52" s="109"/>
      <c r="I52" s="109"/>
      <c r="J52" s="109"/>
      <c r="K52" s="109"/>
      <c r="L52" s="109"/>
      <c r="M52" s="109"/>
      <c r="N52" s="109"/>
    </row>
    <row r="53" spans="1:14" s="1" customFormat="1" x14ac:dyDescent="0.2">
      <c r="A53" s="6" t="s">
        <v>44</v>
      </c>
      <c r="B53" s="89">
        <v>1</v>
      </c>
      <c r="C53" s="128"/>
      <c r="D53" s="128"/>
      <c r="E53" s="129">
        <f>(C53+D53)*B53</f>
        <v>0</v>
      </c>
      <c r="I53" s="9"/>
      <c r="J53" s="9"/>
      <c r="K53" s="9"/>
      <c r="L53" s="9"/>
    </row>
    <row r="54" spans="1:14" s="70" customFormat="1" x14ac:dyDescent="0.2">
      <c r="A54" s="67" t="s">
        <v>13</v>
      </c>
      <c r="B54" s="88"/>
      <c r="C54" s="88"/>
      <c r="D54" s="88"/>
      <c r="E54" s="130">
        <f>E53</f>
        <v>0</v>
      </c>
      <c r="I54" s="69"/>
      <c r="J54" s="69"/>
      <c r="K54" s="69"/>
      <c r="L54" s="69"/>
    </row>
    <row r="56" spans="1:14" s="91" customFormat="1" ht="12.75" x14ac:dyDescent="0.2">
      <c r="A56" s="40" t="s">
        <v>352</v>
      </c>
      <c r="B56" s="93"/>
      <c r="C56" s="94"/>
      <c r="D56" s="94"/>
      <c r="E56" s="94"/>
    </row>
    <row r="57" spans="1:14" s="74" customFormat="1" ht="12.75" x14ac:dyDescent="0.2"/>
    <row r="58" spans="1:14" s="46" customFormat="1" ht="22.5" x14ac:dyDescent="0.25">
      <c r="A58" s="95" t="s">
        <v>274</v>
      </c>
      <c r="B58" s="56" t="s">
        <v>375</v>
      </c>
      <c r="C58" s="56" t="s">
        <v>351</v>
      </c>
      <c r="D58" s="96"/>
      <c r="E58" s="96"/>
    </row>
    <row r="59" spans="1:14" s="46" customFormat="1" ht="13.5" customHeight="1" x14ac:dyDescent="0.25">
      <c r="A59" s="97" t="s">
        <v>275</v>
      </c>
      <c r="B59" s="123">
        <f>100000/1.21</f>
        <v>82644.628099173555</v>
      </c>
      <c r="C59" s="128"/>
      <c r="D59" s="98"/>
      <c r="E59" s="96"/>
    </row>
    <row r="60" spans="1:14" x14ac:dyDescent="0.2">
      <c r="A60" s="22"/>
    </row>
    <row r="61" spans="1:14" s="91" customFormat="1" ht="12.75" x14ac:dyDescent="0.2">
      <c r="A61" s="40" t="s">
        <v>353</v>
      </c>
      <c r="B61" s="93"/>
      <c r="C61" s="94"/>
      <c r="D61" s="94"/>
      <c r="E61" s="94"/>
    </row>
    <row r="62" spans="1:14" x14ac:dyDescent="0.2">
      <c r="A62" s="22"/>
    </row>
    <row r="63" spans="1:14" ht="29.45" customHeight="1" x14ac:dyDescent="0.2">
      <c r="A63" s="103" t="s">
        <v>296</v>
      </c>
      <c r="B63" s="86" t="s">
        <v>300</v>
      </c>
      <c r="C63" s="86" t="s">
        <v>301</v>
      </c>
      <c r="D63" s="86" t="s">
        <v>318</v>
      </c>
      <c r="E63" s="101" t="s">
        <v>319</v>
      </c>
      <c r="F63" s="101" t="s">
        <v>320</v>
      </c>
      <c r="G63" s="101" t="s">
        <v>321</v>
      </c>
    </row>
    <row r="64" spans="1:14" ht="14.1" customHeight="1" x14ac:dyDescent="0.2">
      <c r="A64" s="6" t="s">
        <v>94</v>
      </c>
      <c r="B64" s="99" t="s">
        <v>297</v>
      </c>
      <c r="C64" s="99">
        <v>164</v>
      </c>
      <c r="D64" s="106"/>
      <c r="E64" s="102"/>
      <c r="F64" s="107">
        <v>2</v>
      </c>
      <c r="G64" s="150">
        <f>D64*E64*F64</f>
        <v>0</v>
      </c>
    </row>
    <row r="65" spans="1:7" ht="14.1" customHeight="1" x14ac:dyDescent="0.2">
      <c r="A65" s="6" t="s">
        <v>95</v>
      </c>
      <c r="B65" s="99" t="s">
        <v>298</v>
      </c>
      <c r="C65" s="99">
        <v>770</v>
      </c>
      <c r="D65" s="106"/>
      <c r="E65" s="102"/>
      <c r="F65" s="107">
        <v>2</v>
      </c>
      <c r="G65" s="150">
        <f t="shared" ref="G65:G76" si="2">D65*E65*F65</f>
        <v>0</v>
      </c>
    </row>
    <row r="66" spans="1:7" ht="14.1" customHeight="1" x14ac:dyDescent="0.2">
      <c r="A66" s="6" t="s">
        <v>96</v>
      </c>
      <c r="B66" s="99" t="s">
        <v>299</v>
      </c>
      <c r="C66" s="99">
        <v>2068</v>
      </c>
      <c r="D66" s="106"/>
      <c r="E66" s="102"/>
      <c r="F66" s="107">
        <v>2</v>
      </c>
      <c r="G66" s="150">
        <f t="shared" si="2"/>
        <v>0</v>
      </c>
    </row>
    <row r="67" spans="1:7" ht="14.1" customHeight="1" x14ac:dyDescent="0.2">
      <c r="A67" s="6" t="s">
        <v>303</v>
      </c>
      <c r="B67" s="99" t="s">
        <v>302</v>
      </c>
      <c r="C67" s="99">
        <v>49</v>
      </c>
      <c r="D67" s="106"/>
      <c r="E67" s="102"/>
      <c r="F67" s="107">
        <v>2</v>
      </c>
      <c r="G67" s="150">
        <f t="shared" si="2"/>
        <v>0</v>
      </c>
    </row>
    <row r="68" spans="1:7" ht="14.1" customHeight="1" x14ac:dyDescent="0.2">
      <c r="A68" s="6" t="s">
        <v>306</v>
      </c>
      <c r="B68" s="99" t="s">
        <v>299</v>
      </c>
      <c r="C68" s="99">
        <v>216</v>
      </c>
      <c r="D68" s="106"/>
      <c r="E68" s="102"/>
      <c r="F68" s="107">
        <v>2</v>
      </c>
      <c r="G68" s="150">
        <f t="shared" si="2"/>
        <v>0</v>
      </c>
    </row>
    <row r="69" spans="1:7" ht="14.1" customHeight="1" x14ac:dyDescent="0.2">
      <c r="A69" s="6" t="s">
        <v>304</v>
      </c>
      <c r="B69" s="99" t="s">
        <v>305</v>
      </c>
      <c r="C69" s="99">
        <v>172</v>
      </c>
      <c r="D69" s="106"/>
      <c r="E69" s="102"/>
      <c r="F69" s="107">
        <v>1</v>
      </c>
      <c r="G69" s="150">
        <f t="shared" si="2"/>
        <v>0</v>
      </c>
    </row>
    <row r="70" spans="1:7" ht="14.1" customHeight="1" x14ac:dyDescent="0.2">
      <c r="A70" s="6" t="s">
        <v>307</v>
      </c>
      <c r="B70" s="99" t="s">
        <v>308</v>
      </c>
      <c r="C70" s="99">
        <v>27</v>
      </c>
      <c r="D70" s="106"/>
      <c r="E70" s="102"/>
      <c r="F70" s="107">
        <v>1</v>
      </c>
      <c r="G70" s="150">
        <f t="shared" si="2"/>
        <v>0</v>
      </c>
    </row>
    <row r="71" spans="1:7" ht="14.1" customHeight="1" x14ac:dyDescent="0.2">
      <c r="A71" s="6" t="s">
        <v>311</v>
      </c>
      <c r="B71" s="99" t="s">
        <v>310</v>
      </c>
      <c r="C71" s="99">
        <v>163</v>
      </c>
      <c r="D71" s="106"/>
      <c r="E71" s="102"/>
      <c r="F71" s="107">
        <v>1</v>
      </c>
      <c r="G71" s="150">
        <f t="shared" si="2"/>
        <v>0</v>
      </c>
    </row>
    <row r="72" spans="1:7" ht="14.1" customHeight="1" x14ac:dyDescent="0.2">
      <c r="A72" s="6" t="s">
        <v>312</v>
      </c>
      <c r="B72" s="99" t="s">
        <v>313</v>
      </c>
      <c r="C72" s="99">
        <v>3</v>
      </c>
      <c r="D72" s="106"/>
      <c r="E72" s="102"/>
      <c r="F72" s="107">
        <v>1</v>
      </c>
      <c r="G72" s="150">
        <f t="shared" si="2"/>
        <v>0</v>
      </c>
    </row>
    <row r="73" spans="1:7" ht="14.1" customHeight="1" x14ac:dyDescent="0.2">
      <c r="A73" s="6" t="s">
        <v>316</v>
      </c>
      <c r="B73" s="99" t="s">
        <v>309</v>
      </c>
      <c r="C73" s="99">
        <v>1207</v>
      </c>
      <c r="D73" s="108">
        <f>C73</f>
        <v>1207</v>
      </c>
      <c r="E73" s="105">
        <v>0</v>
      </c>
      <c r="F73" s="107">
        <v>0</v>
      </c>
      <c r="G73" s="150">
        <f t="shared" si="2"/>
        <v>0</v>
      </c>
    </row>
    <row r="74" spans="1:7" ht="14.1" customHeight="1" x14ac:dyDescent="0.2">
      <c r="A74" s="6" t="s">
        <v>317</v>
      </c>
      <c r="B74" s="99" t="s">
        <v>309</v>
      </c>
      <c r="C74" s="99">
        <v>1647</v>
      </c>
      <c r="D74" s="108">
        <f t="shared" ref="D74:D76" si="3">C74</f>
        <v>1647</v>
      </c>
      <c r="E74" s="105">
        <v>0</v>
      </c>
      <c r="F74" s="107">
        <v>0</v>
      </c>
      <c r="G74" s="150">
        <f t="shared" si="2"/>
        <v>0</v>
      </c>
    </row>
    <row r="75" spans="1:7" ht="14.45" customHeight="1" x14ac:dyDescent="0.2">
      <c r="A75" s="6" t="s">
        <v>314</v>
      </c>
      <c r="B75" s="99" t="s">
        <v>309</v>
      </c>
      <c r="C75" s="99">
        <v>1410</v>
      </c>
      <c r="D75" s="108">
        <f t="shared" si="3"/>
        <v>1410</v>
      </c>
      <c r="E75" s="105">
        <v>0</v>
      </c>
      <c r="F75" s="107">
        <v>0</v>
      </c>
      <c r="G75" s="150">
        <f t="shared" si="2"/>
        <v>0</v>
      </c>
    </row>
    <row r="76" spans="1:7" ht="14.45" customHeight="1" x14ac:dyDescent="0.2">
      <c r="A76" s="6" t="s">
        <v>315</v>
      </c>
      <c r="B76" s="99" t="s">
        <v>309</v>
      </c>
      <c r="C76" s="99">
        <v>6</v>
      </c>
      <c r="D76" s="108">
        <f t="shared" si="3"/>
        <v>6</v>
      </c>
      <c r="E76" s="105">
        <v>0</v>
      </c>
      <c r="F76" s="107">
        <v>0</v>
      </c>
      <c r="G76" s="150">
        <f t="shared" si="2"/>
        <v>0</v>
      </c>
    </row>
    <row r="77" spans="1:7" x14ac:dyDescent="0.2">
      <c r="A77" s="67" t="s">
        <v>13</v>
      </c>
      <c r="B77" s="88"/>
      <c r="C77" s="104">
        <f>SUM(C64:C76)</f>
        <v>7902</v>
      </c>
      <c r="D77" s="104">
        <f>SUM(D64:D76)</f>
        <v>4270</v>
      </c>
      <c r="E77" s="104"/>
      <c r="F77" s="104"/>
      <c r="G77" s="151">
        <f>SUM(G64:G76)</f>
        <v>0</v>
      </c>
    </row>
    <row r="78" spans="1:7" x14ac:dyDescent="0.2">
      <c r="A78" s="22"/>
    </row>
    <row r="79" spans="1:7" x14ac:dyDescent="0.2">
      <c r="A79" s="22"/>
    </row>
    <row r="80" spans="1:7" x14ac:dyDescent="0.2">
      <c r="A80" s="22"/>
    </row>
    <row r="81" spans="1:1" x14ac:dyDescent="0.2">
      <c r="A81" s="22"/>
    </row>
  </sheetData>
  <mergeCells count="5">
    <mergeCell ref="A42:G42"/>
    <mergeCell ref="A48:G48"/>
    <mergeCell ref="A43:G43"/>
    <mergeCell ref="A49:G49"/>
    <mergeCell ref="A50:G50"/>
  </mergeCells>
  <phoneticPr fontId="18" type="noConversion"/>
  <pageMargins left="0.70866141732283472" right="0.70866141732283472" top="0.74803149606299213" bottom="0.74803149606299213" header="0.31496062992125984" footer="0.31496062992125984"/>
  <pageSetup paperSize="9" scale="74" fitToHeight="2" orientation="landscape" horizontalDpi="4294967292" r:id="rId1"/>
  <headerFooter>
    <oddHeader>&amp;LAjuntament de Barcelona&amp;C&amp;A</oddHeader>
  </headerFooter>
  <rowBreaks count="1" manualBreakCount="1">
    <brk id="50" max="6"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P86"/>
  <sheetViews>
    <sheetView topLeftCell="A43" zoomScaleNormal="100" workbookViewId="0">
      <selection activeCell="A80" sqref="A80"/>
    </sheetView>
  </sheetViews>
  <sheetFormatPr baseColWidth="10" defaultColWidth="16.140625" defaultRowHeight="11.25" x14ac:dyDescent="0.2"/>
  <cols>
    <col min="1" max="1" width="31.85546875" style="25" customWidth="1"/>
    <col min="2" max="2" width="38.42578125" style="25" customWidth="1"/>
    <col min="3" max="3" width="14.5703125" style="25" customWidth="1"/>
    <col min="4" max="8" width="13.7109375" style="25" customWidth="1"/>
    <col min="9" max="10" width="11.42578125" style="26" customWidth="1"/>
    <col min="11" max="251" width="11.42578125" style="25" customWidth="1"/>
    <col min="252" max="252" width="16" style="25" customWidth="1"/>
    <col min="253" max="253" width="37.42578125" style="25" customWidth="1"/>
    <col min="254" max="16384" width="16.140625" style="25"/>
  </cols>
  <sheetData>
    <row r="1" spans="1:16" s="19" customFormat="1" ht="18" x14ac:dyDescent="0.25">
      <c r="A1" s="16" t="s">
        <v>100</v>
      </c>
      <c r="B1" s="17"/>
      <c r="C1" s="17"/>
      <c r="D1" s="17"/>
      <c r="E1" s="17"/>
      <c r="F1" s="17"/>
      <c r="G1" s="18"/>
    </row>
    <row r="2" spans="1:16" s="19" customFormat="1" ht="14.45" customHeight="1" x14ac:dyDescent="0.25">
      <c r="A2" s="20" t="s">
        <v>98</v>
      </c>
      <c r="B2" s="21"/>
      <c r="C2" s="21"/>
      <c r="D2" s="17"/>
      <c r="E2" s="18"/>
      <c r="F2" s="17"/>
      <c r="G2" s="18"/>
    </row>
    <row r="3" spans="1:16" s="19" customFormat="1" ht="14.45" customHeight="1" x14ac:dyDescent="0.2">
      <c r="A3" s="20" t="s">
        <v>99</v>
      </c>
      <c r="B3" s="21"/>
      <c r="C3" s="21"/>
      <c r="D3" s="17"/>
      <c r="E3" s="18"/>
      <c r="F3" s="17"/>
      <c r="G3" s="18"/>
      <c r="I3" s="112"/>
      <c r="J3" s="112"/>
      <c r="K3" s="112"/>
      <c r="L3" s="112"/>
      <c r="M3" s="112"/>
      <c r="N3" s="112"/>
      <c r="O3" s="112"/>
      <c r="P3" s="112"/>
    </row>
    <row r="4" spans="1:16" s="22" customFormat="1" x14ac:dyDescent="0.2">
      <c r="C4" s="23"/>
      <c r="D4" s="23"/>
      <c r="E4" s="23"/>
      <c r="F4" s="17"/>
      <c r="G4" s="18"/>
      <c r="H4" s="19"/>
      <c r="I4" s="112"/>
      <c r="J4" s="112"/>
      <c r="K4" s="112"/>
      <c r="L4" s="112"/>
      <c r="M4" s="112"/>
      <c r="N4" s="112"/>
      <c r="O4" s="112"/>
      <c r="P4" s="112"/>
    </row>
    <row r="5" spans="1:16" s="22" customFormat="1" x14ac:dyDescent="0.2">
      <c r="A5" s="39" t="s">
        <v>101</v>
      </c>
      <c r="C5" s="23"/>
      <c r="D5" s="23"/>
      <c r="E5" s="23"/>
      <c r="F5" s="17"/>
      <c r="G5" s="18"/>
      <c r="H5" s="19"/>
      <c r="I5" s="112"/>
      <c r="J5" s="112"/>
      <c r="K5" s="112"/>
      <c r="L5" s="112"/>
      <c r="M5" s="112"/>
      <c r="N5" s="112"/>
      <c r="O5" s="112"/>
      <c r="P5" s="112"/>
    </row>
    <row r="6" spans="1:16" s="22" customFormat="1" x14ac:dyDescent="0.2">
      <c r="C6" s="23"/>
      <c r="E6" s="23"/>
      <c r="F6" s="17"/>
      <c r="G6" s="18"/>
      <c r="H6" s="19"/>
      <c r="I6" s="112"/>
      <c r="J6" s="112"/>
      <c r="K6" s="112"/>
      <c r="L6" s="112"/>
      <c r="M6" s="112"/>
      <c r="N6" s="112"/>
      <c r="O6" s="112"/>
      <c r="P6" s="112"/>
    </row>
    <row r="7" spans="1:16" x14ac:dyDescent="0.2">
      <c r="A7" s="40" t="s">
        <v>80</v>
      </c>
      <c r="F7" s="17"/>
      <c r="G7" s="18"/>
      <c r="H7" s="19"/>
      <c r="I7" s="112"/>
      <c r="J7" s="112"/>
      <c r="K7" s="112"/>
      <c r="L7" s="112"/>
      <c r="M7" s="112"/>
      <c r="N7" s="112"/>
      <c r="O7" s="112"/>
      <c r="P7" s="112"/>
    </row>
    <row r="8" spans="1:16" x14ac:dyDescent="0.2">
      <c r="A8" s="22"/>
      <c r="I8" s="112"/>
      <c r="J8" s="112"/>
      <c r="K8" s="112"/>
      <c r="L8" s="112"/>
      <c r="M8" s="112"/>
      <c r="N8" s="112"/>
      <c r="O8" s="112"/>
      <c r="P8" s="112"/>
    </row>
    <row r="9" spans="1:16" ht="33" customHeight="1" x14ac:dyDescent="0.2">
      <c r="A9" s="10" t="s">
        <v>10</v>
      </c>
      <c r="B9" s="5" t="s">
        <v>45</v>
      </c>
      <c r="C9" s="5" t="s">
        <v>46</v>
      </c>
      <c r="D9" s="5" t="s">
        <v>47</v>
      </c>
      <c r="E9" s="5" t="s">
        <v>48</v>
      </c>
      <c r="F9" s="8" t="s">
        <v>49</v>
      </c>
      <c r="G9" s="8" t="s">
        <v>50</v>
      </c>
      <c r="H9" s="8" t="s">
        <v>51</v>
      </c>
      <c r="I9" s="112"/>
      <c r="J9" s="112"/>
      <c r="K9" s="112"/>
      <c r="L9" s="112"/>
      <c r="M9" s="112"/>
      <c r="N9" s="112"/>
      <c r="O9" s="112"/>
      <c r="P9" s="112"/>
    </row>
    <row r="10" spans="1:16" s="1" customFormat="1" x14ac:dyDescent="0.2">
      <c r="A10" s="163" t="s">
        <v>52</v>
      </c>
      <c r="B10" s="7" t="s">
        <v>53</v>
      </c>
      <c r="C10" s="6" t="s">
        <v>11</v>
      </c>
      <c r="D10" s="11">
        <v>11482.589743589744</v>
      </c>
      <c r="E10" s="11">
        <v>28278.320512820515</v>
      </c>
      <c r="F10" s="2"/>
      <c r="G10" s="2"/>
      <c r="H10" s="131">
        <f>D10*F10+G10*E10</f>
        <v>0</v>
      </c>
      <c r="I10" s="112"/>
      <c r="J10" s="112"/>
      <c r="K10" s="112"/>
      <c r="L10" s="112"/>
      <c r="M10" s="112"/>
      <c r="N10" s="112"/>
      <c r="O10" s="112"/>
      <c r="P10" s="112"/>
    </row>
    <row r="11" spans="1:16" s="1" customFormat="1" x14ac:dyDescent="0.2">
      <c r="A11" s="164"/>
      <c r="B11" s="7" t="s">
        <v>54</v>
      </c>
      <c r="C11" s="6" t="s">
        <v>11</v>
      </c>
      <c r="D11" s="11">
        <v>28184.538461538468</v>
      </c>
      <c r="E11" s="11">
        <v>69410.423076923093</v>
      </c>
      <c r="F11" s="2"/>
      <c r="G11" s="2"/>
      <c r="H11" s="131">
        <f t="shared" ref="H11:H74" si="0">D11*F11+G11*E11</f>
        <v>0</v>
      </c>
      <c r="I11" s="112"/>
      <c r="J11" s="112"/>
      <c r="K11" s="112"/>
      <c r="L11" s="112"/>
      <c r="M11" s="112"/>
      <c r="N11" s="112"/>
      <c r="O11" s="112"/>
      <c r="P11" s="112"/>
    </row>
    <row r="12" spans="1:16" s="1" customFormat="1" x14ac:dyDescent="0.2">
      <c r="A12" s="164"/>
      <c r="B12" s="7" t="s">
        <v>55</v>
      </c>
      <c r="C12" s="6" t="s">
        <v>11</v>
      </c>
      <c r="D12" s="11">
        <v>24849</v>
      </c>
      <c r="E12" s="11">
        <v>64794</v>
      </c>
      <c r="F12" s="2"/>
      <c r="G12" s="2"/>
      <c r="H12" s="131">
        <f t="shared" si="0"/>
        <v>0</v>
      </c>
      <c r="I12" s="112"/>
      <c r="J12" s="112"/>
      <c r="K12" s="112"/>
      <c r="L12" s="112"/>
      <c r="M12" s="112"/>
      <c r="N12" s="112"/>
      <c r="O12" s="112"/>
      <c r="P12" s="112"/>
    </row>
    <row r="13" spans="1:16" s="1" customFormat="1" x14ac:dyDescent="0.2">
      <c r="A13" s="164"/>
      <c r="B13" s="7" t="s">
        <v>56</v>
      </c>
      <c r="C13" s="6" t="s">
        <v>11</v>
      </c>
      <c r="D13" s="11">
        <v>41754.871794871804</v>
      </c>
      <c r="E13" s="11">
        <v>102830.25641025644</v>
      </c>
      <c r="F13" s="2"/>
      <c r="G13" s="2"/>
      <c r="H13" s="131">
        <f t="shared" si="0"/>
        <v>0</v>
      </c>
      <c r="I13" s="112"/>
      <c r="J13" s="112"/>
      <c r="K13" s="112"/>
      <c r="L13" s="112"/>
      <c r="M13" s="112"/>
      <c r="N13" s="112"/>
      <c r="O13" s="112"/>
      <c r="P13" s="112"/>
    </row>
    <row r="14" spans="1:16" s="1" customFormat="1" x14ac:dyDescent="0.2">
      <c r="A14" s="165"/>
      <c r="B14" s="7" t="s">
        <v>57</v>
      </c>
      <c r="C14" s="6" t="s">
        <v>11</v>
      </c>
      <c r="D14" s="11">
        <v>11480</v>
      </c>
      <c r="E14" s="11">
        <v>21484</v>
      </c>
      <c r="F14" s="2"/>
      <c r="G14" s="2"/>
      <c r="H14" s="131">
        <f t="shared" si="0"/>
        <v>0</v>
      </c>
      <c r="I14" s="112"/>
      <c r="J14" s="112"/>
      <c r="K14" s="112"/>
      <c r="L14" s="112"/>
      <c r="M14" s="112"/>
      <c r="N14" s="112"/>
      <c r="O14" s="112"/>
      <c r="P14" s="112"/>
    </row>
    <row r="15" spans="1:16" s="1" customFormat="1" x14ac:dyDescent="0.2">
      <c r="A15" s="47" t="s">
        <v>85</v>
      </c>
      <c r="B15" s="48"/>
      <c r="C15" s="48"/>
      <c r="D15" s="49">
        <f>SUM(D10:D14)</f>
        <v>117751.00000000001</v>
      </c>
      <c r="E15" s="49">
        <f>SUM(E10:E14)</f>
        <v>286797.00000000006</v>
      </c>
      <c r="F15" s="50"/>
      <c r="G15" s="50"/>
      <c r="H15" s="132">
        <f>SUM(H10:H14)</f>
        <v>0</v>
      </c>
      <c r="I15" s="112"/>
      <c r="J15" s="112"/>
      <c r="K15" s="112"/>
      <c r="L15" s="112"/>
      <c r="M15" s="112"/>
      <c r="N15" s="112"/>
      <c r="O15" s="112"/>
      <c r="P15" s="112"/>
    </row>
    <row r="16" spans="1:16" s="1" customFormat="1" ht="11.1" customHeight="1" x14ac:dyDescent="0.2">
      <c r="A16" s="163" t="s">
        <v>58</v>
      </c>
      <c r="B16" s="7" t="s">
        <v>59</v>
      </c>
      <c r="C16" s="6" t="s">
        <v>11</v>
      </c>
      <c r="D16" s="11">
        <v>9071.8974358974356</v>
      </c>
      <c r="E16" s="11">
        <v>22450.717948717949</v>
      </c>
      <c r="F16" s="2"/>
      <c r="G16" s="2"/>
      <c r="H16" s="131">
        <f t="shared" si="0"/>
        <v>0</v>
      </c>
      <c r="I16" s="112"/>
      <c r="J16" s="112"/>
      <c r="K16" s="112"/>
      <c r="L16" s="112"/>
      <c r="M16" s="112"/>
      <c r="N16" s="112"/>
      <c r="O16" s="112"/>
      <c r="P16" s="112"/>
    </row>
    <row r="17" spans="1:16" s="1" customFormat="1" ht="11.1" customHeight="1" x14ac:dyDescent="0.2">
      <c r="A17" s="164"/>
      <c r="B17" s="7" t="s">
        <v>60</v>
      </c>
      <c r="C17" s="6" t="s">
        <v>11</v>
      </c>
      <c r="D17" s="11">
        <v>22267.384615384617</v>
      </c>
      <c r="E17" s="11">
        <v>55106.307692307695</v>
      </c>
      <c r="F17" s="2"/>
      <c r="G17" s="2"/>
      <c r="H17" s="131">
        <f t="shared" si="0"/>
        <v>0</v>
      </c>
      <c r="I17" s="112"/>
      <c r="J17" s="112"/>
      <c r="K17" s="112"/>
      <c r="L17" s="112"/>
      <c r="M17" s="112"/>
      <c r="N17" s="112"/>
      <c r="O17" s="112"/>
      <c r="P17" s="112"/>
    </row>
    <row r="18" spans="1:16" ht="11.1" customHeight="1" x14ac:dyDescent="0.2">
      <c r="A18" s="164"/>
      <c r="B18" s="7" t="s">
        <v>61</v>
      </c>
      <c r="C18" s="6" t="s">
        <v>11</v>
      </c>
      <c r="D18" s="11">
        <v>19232</v>
      </c>
      <c r="E18" s="11">
        <v>49894</v>
      </c>
      <c r="F18" s="2"/>
      <c r="G18" s="2"/>
      <c r="H18" s="131">
        <f t="shared" si="0"/>
        <v>0</v>
      </c>
      <c r="I18" s="112"/>
      <c r="J18" s="112"/>
      <c r="K18" s="112"/>
      <c r="L18" s="112"/>
      <c r="M18" s="112"/>
      <c r="N18" s="112"/>
      <c r="O18" s="112"/>
      <c r="P18" s="112"/>
    </row>
    <row r="19" spans="1:16" s="1" customFormat="1" ht="11.1" customHeight="1" x14ac:dyDescent="0.2">
      <c r="A19" s="164"/>
      <c r="B19" s="7" t="s">
        <v>62</v>
      </c>
      <c r="C19" s="6" t="s">
        <v>11</v>
      </c>
      <c r="D19" s="11">
        <v>32988.717948717953</v>
      </c>
      <c r="E19" s="11">
        <v>81638.974358974374</v>
      </c>
      <c r="F19" s="2"/>
      <c r="G19" s="2"/>
      <c r="H19" s="131">
        <f t="shared" si="0"/>
        <v>0</v>
      </c>
      <c r="I19" s="112"/>
      <c r="J19" s="112"/>
      <c r="K19" s="112"/>
      <c r="L19" s="112"/>
      <c r="M19" s="112"/>
      <c r="N19" s="112"/>
      <c r="O19" s="112"/>
      <c r="P19" s="112"/>
    </row>
    <row r="20" spans="1:16" ht="11.1" customHeight="1" x14ac:dyDescent="0.2">
      <c r="A20" s="164"/>
      <c r="B20" s="7" t="s">
        <v>105</v>
      </c>
      <c r="C20" s="6" t="s">
        <v>11</v>
      </c>
      <c r="D20" s="11">
        <v>36705</v>
      </c>
      <c r="E20" s="11">
        <v>71730</v>
      </c>
      <c r="F20" s="30"/>
      <c r="G20" s="30"/>
      <c r="H20" s="131">
        <f t="shared" si="0"/>
        <v>0</v>
      </c>
      <c r="I20" s="112"/>
      <c r="J20" s="112"/>
      <c r="K20" s="112"/>
      <c r="L20" s="112"/>
      <c r="M20" s="112"/>
      <c r="N20" s="112"/>
      <c r="O20" s="112"/>
      <c r="P20" s="112"/>
    </row>
    <row r="21" spans="1:16" ht="11.1" customHeight="1" x14ac:dyDescent="0.2">
      <c r="A21" s="164"/>
      <c r="B21" s="7" t="s">
        <v>106</v>
      </c>
      <c r="C21" s="6" t="s">
        <v>11</v>
      </c>
      <c r="D21" s="11">
        <v>13673</v>
      </c>
      <c r="E21" s="11">
        <v>25652</v>
      </c>
      <c r="F21" s="2"/>
      <c r="G21" s="2"/>
      <c r="H21" s="131">
        <f t="shared" si="0"/>
        <v>0</v>
      </c>
      <c r="I21" s="112"/>
      <c r="J21" s="112"/>
      <c r="K21" s="112"/>
      <c r="L21" s="112"/>
      <c r="M21" s="112"/>
      <c r="N21" s="112"/>
      <c r="O21" s="112"/>
      <c r="P21" s="112"/>
    </row>
    <row r="22" spans="1:16" ht="11.1" customHeight="1" x14ac:dyDescent="0.2">
      <c r="A22" s="164"/>
      <c r="B22" s="7" t="s">
        <v>63</v>
      </c>
      <c r="C22" s="6" t="s">
        <v>11</v>
      </c>
      <c r="D22" s="11">
        <v>17270</v>
      </c>
      <c r="E22" s="11">
        <v>36933</v>
      </c>
      <c r="F22" s="30"/>
      <c r="G22" s="30"/>
      <c r="H22" s="131">
        <f t="shared" si="0"/>
        <v>0</v>
      </c>
      <c r="I22" s="112"/>
      <c r="J22" s="112"/>
      <c r="K22" s="112"/>
      <c r="L22" s="112"/>
      <c r="M22" s="112"/>
      <c r="N22" s="112"/>
      <c r="O22" s="112"/>
      <c r="P22" s="112"/>
    </row>
    <row r="23" spans="1:16" ht="11.1" customHeight="1" x14ac:dyDescent="0.2">
      <c r="A23" s="164"/>
      <c r="B23" s="7" t="s">
        <v>86</v>
      </c>
      <c r="C23" s="6" t="s">
        <v>11</v>
      </c>
      <c r="D23" s="11">
        <v>136</v>
      </c>
      <c r="E23" s="11">
        <v>286</v>
      </c>
      <c r="F23" s="30"/>
      <c r="G23" s="30"/>
      <c r="H23" s="131">
        <f t="shared" si="0"/>
        <v>0</v>
      </c>
      <c r="I23" s="112"/>
      <c r="J23" s="112"/>
      <c r="K23" s="112"/>
      <c r="L23" s="112"/>
      <c r="M23" s="112"/>
      <c r="N23" s="112"/>
      <c r="O23" s="112"/>
      <c r="P23" s="112"/>
    </row>
    <row r="24" spans="1:16" s="1" customFormat="1" ht="11.1" customHeight="1" x14ac:dyDescent="0.2">
      <c r="A24" s="164"/>
      <c r="B24" s="7" t="s">
        <v>114</v>
      </c>
      <c r="C24" s="6" t="s">
        <v>11</v>
      </c>
      <c r="D24" s="11">
        <v>201</v>
      </c>
      <c r="E24" s="11">
        <v>201</v>
      </c>
      <c r="F24" s="30"/>
      <c r="G24" s="30"/>
      <c r="H24" s="131">
        <f t="shared" si="0"/>
        <v>0</v>
      </c>
      <c r="I24" s="112"/>
      <c r="J24" s="112"/>
      <c r="K24" s="112"/>
      <c r="L24" s="112"/>
      <c r="M24" s="112"/>
      <c r="N24" s="112"/>
      <c r="O24" s="112"/>
      <c r="P24" s="112"/>
    </row>
    <row r="25" spans="1:16" s="1" customFormat="1" ht="11.1" customHeight="1" x14ac:dyDescent="0.2">
      <c r="A25" s="164"/>
      <c r="B25" s="7" t="s">
        <v>115</v>
      </c>
      <c r="C25" s="6" t="s">
        <v>11</v>
      </c>
      <c r="D25" s="11">
        <v>19</v>
      </c>
      <c r="E25" s="11">
        <v>73</v>
      </c>
      <c r="F25" s="2"/>
      <c r="G25" s="2"/>
      <c r="H25" s="131">
        <f t="shared" si="0"/>
        <v>0</v>
      </c>
      <c r="I25" s="112"/>
      <c r="J25" s="112"/>
      <c r="K25" s="112"/>
      <c r="L25" s="112"/>
      <c r="M25" s="112"/>
      <c r="N25" s="112"/>
      <c r="O25" s="112"/>
      <c r="P25" s="112"/>
    </row>
    <row r="26" spans="1:16" ht="11.1" customHeight="1" x14ac:dyDescent="0.2">
      <c r="A26" s="164"/>
      <c r="B26" s="7" t="s">
        <v>116</v>
      </c>
      <c r="C26" s="6" t="s">
        <v>11</v>
      </c>
      <c r="D26" s="11">
        <v>13</v>
      </c>
      <c r="E26" s="11">
        <v>63</v>
      </c>
      <c r="F26" s="30"/>
      <c r="G26" s="30"/>
      <c r="H26" s="131">
        <f t="shared" si="0"/>
        <v>0</v>
      </c>
      <c r="I26" s="112"/>
      <c r="J26" s="112"/>
      <c r="K26" s="112"/>
      <c r="L26" s="112"/>
      <c r="M26" s="112"/>
      <c r="N26" s="112"/>
      <c r="O26" s="112"/>
      <c r="P26" s="112"/>
    </row>
    <row r="27" spans="1:16" ht="11.1" customHeight="1" x14ac:dyDescent="0.2">
      <c r="A27" s="164"/>
      <c r="B27" s="7" t="s">
        <v>117</v>
      </c>
      <c r="C27" s="6" t="s">
        <v>11</v>
      </c>
      <c r="D27" s="11">
        <v>6</v>
      </c>
      <c r="E27" s="11">
        <v>10</v>
      </c>
      <c r="F27" s="30"/>
      <c r="G27" s="30"/>
      <c r="H27" s="131">
        <f t="shared" si="0"/>
        <v>0</v>
      </c>
      <c r="I27" s="112"/>
      <c r="J27" s="112"/>
      <c r="K27" s="112"/>
      <c r="L27" s="112"/>
      <c r="M27" s="112"/>
      <c r="N27" s="112"/>
      <c r="O27" s="112"/>
      <c r="P27" s="112"/>
    </row>
    <row r="28" spans="1:16" x14ac:dyDescent="0.2">
      <c r="A28" s="164"/>
      <c r="B28" s="7" t="s">
        <v>118</v>
      </c>
      <c r="C28" s="6" t="s">
        <v>11</v>
      </c>
      <c r="D28" s="11">
        <v>93</v>
      </c>
      <c r="E28" s="11">
        <v>457</v>
      </c>
      <c r="F28" s="30"/>
      <c r="G28" s="30"/>
      <c r="H28" s="131">
        <f t="shared" si="0"/>
        <v>0</v>
      </c>
      <c r="I28" s="112"/>
      <c r="J28" s="112"/>
      <c r="K28" s="112"/>
      <c r="L28" s="112"/>
      <c r="M28" s="112"/>
      <c r="N28" s="112"/>
      <c r="O28" s="112"/>
      <c r="P28" s="112"/>
    </row>
    <row r="29" spans="1:16" x14ac:dyDescent="0.2">
      <c r="A29" s="164"/>
      <c r="B29" s="7" t="s">
        <v>119</v>
      </c>
      <c r="C29" s="6" t="s">
        <v>11</v>
      </c>
      <c r="D29" s="11">
        <v>3</v>
      </c>
      <c r="E29" s="11">
        <v>4</v>
      </c>
      <c r="F29" s="30"/>
      <c r="G29" s="30"/>
      <c r="H29" s="131">
        <f t="shared" si="0"/>
        <v>0</v>
      </c>
      <c r="I29" s="112"/>
      <c r="J29" s="112"/>
      <c r="K29" s="112"/>
      <c r="L29" s="112"/>
      <c r="M29" s="112"/>
      <c r="N29" s="112"/>
      <c r="O29" s="112"/>
      <c r="P29" s="112"/>
    </row>
    <row r="30" spans="1:16" x14ac:dyDescent="0.2">
      <c r="A30" s="164"/>
      <c r="B30" s="7" t="s">
        <v>120</v>
      </c>
      <c r="C30" s="6" t="s">
        <v>11</v>
      </c>
      <c r="D30" s="11">
        <v>1</v>
      </c>
      <c r="E30" s="11">
        <v>1</v>
      </c>
      <c r="F30" s="30"/>
      <c r="G30" s="30"/>
      <c r="H30" s="131">
        <f t="shared" si="0"/>
        <v>0</v>
      </c>
      <c r="I30" s="112"/>
      <c r="J30" s="112"/>
      <c r="K30" s="112"/>
      <c r="L30" s="112"/>
      <c r="M30" s="112"/>
      <c r="N30" s="112"/>
      <c r="O30" s="112"/>
      <c r="P30" s="112"/>
    </row>
    <row r="31" spans="1:16" x14ac:dyDescent="0.2">
      <c r="A31" s="164"/>
      <c r="B31" s="7" t="s">
        <v>121</v>
      </c>
      <c r="C31" s="6" t="s">
        <v>11</v>
      </c>
      <c r="D31" s="11">
        <v>1</v>
      </c>
      <c r="E31" s="11">
        <v>1</v>
      </c>
      <c r="F31" s="30"/>
      <c r="G31" s="30"/>
      <c r="H31" s="131">
        <f t="shared" si="0"/>
        <v>0</v>
      </c>
      <c r="I31" s="112"/>
      <c r="J31" s="112"/>
      <c r="K31" s="112"/>
      <c r="L31" s="112"/>
      <c r="M31" s="112"/>
      <c r="N31" s="112"/>
      <c r="O31" s="112"/>
      <c r="P31" s="112"/>
    </row>
    <row r="32" spans="1:16" x14ac:dyDescent="0.2">
      <c r="A32" s="164"/>
      <c r="B32" s="7" t="s">
        <v>122</v>
      </c>
      <c r="C32" s="6" t="s">
        <v>11</v>
      </c>
      <c r="D32" s="11">
        <v>16</v>
      </c>
      <c r="E32" s="11">
        <v>86</v>
      </c>
      <c r="F32" s="30"/>
      <c r="G32" s="30"/>
      <c r="H32" s="131">
        <f t="shared" si="0"/>
        <v>0</v>
      </c>
      <c r="I32" s="112"/>
      <c r="J32" s="112"/>
      <c r="K32" s="112"/>
      <c r="L32" s="112"/>
      <c r="M32" s="112"/>
      <c r="N32" s="112"/>
      <c r="O32" s="112"/>
      <c r="P32" s="112"/>
    </row>
    <row r="33" spans="1:16" x14ac:dyDescent="0.2">
      <c r="A33" s="164"/>
      <c r="B33" s="7" t="s">
        <v>123</v>
      </c>
      <c r="C33" s="6" t="s">
        <v>11</v>
      </c>
      <c r="D33" s="11">
        <v>1</v>
      </c>
      <c r="E33" s="11">
        <v>1</v>
      </c>
      <c r="F33" s="30"/>
      <c r="G33" s="30"/>
      <c r="H33" s="131">
        <f t="shared" si="0"/>
        <v>0</v>
      </c>
      <c r="I33" s="112"/>
      <c r="J33" s="112"/>
      <c r="K33" s="112"/>
      <c r="L33" s="112"/>
      <c r="M33" s="112"/>
      <c r="N33" s="112"/>
      <c r="O33" s="112"/>
      <c r="P33" s="112"/>
    </row>
    <row r="34" spans="1:16" x14ac:dyDescent="0.2">
      <c r="A34" s="164"/>
      <c r="B34" s="7" t="s">
        <v>124</v>
      </c>
      <c r="C34" s="6" t="s">
        <v>11</v>
      </c>
      <c r="D34" s="11">
        <v>1</v>
      </c>
      <c r="E34" s="11">
        <v>1</v>
      </c>
      <c r="F34" s="30"/>
      <c r="G34" s="30"/>
      <c r="H34" s="131">
        <f t="shared" si="0"/>
        <v>0</v>
      </c>
      <c r="I34" s="112"/>
      <c r="J34" s="112"/>
      <c r="K34" s="112"/>
      <c r="L34" s="112"/>
      <c r="M34" s="112"/>
      <c r="N34" s="112"/>
      <c r="O34" s="112"/>
      <c r="P34" s="112"/>
    </row>
    <row r="35" spans="1:16" x14ac:dyDescent="0.2">
      <c r="A35" s="164"/>
      <c r="B35" s="7" t="s">
        <v>125</v>
      </c>
      <c r="C35" s="6" t="s">
        <v>11</v>
      </c>
      <c r="D35" s="11">
        <v>44</v>
      </c>
      <c r="E35" s="11">
        <v>51</v>
      </c>
      <c r="F35" s="30"/>
      <c r="G35" s="30"/>
      <c r="H35" s="131">
        <f t="shared" si="0"/>
        <v>0</v>
      </c>
      <c r="I35" s="112"/>
      <c r="J35" s="112"/>
      <c r="K35" s="112"/>
      <c r="L35" s="112"/>
      <c r="M35" s="112"/>
      <c r="N35" s="112"/>
      <c r="O35" s="112"/>
      <c r="P35" s="112"/>
    </row>
    <row r="36" spans="1:16" x14ac:dyDescent="0.2">
      <c r="A36" s="164"/>
      <c r="B36" s="7" t="s">
        <v>126</v>
      </c>
      <c r="C36" s="6" t="s">
        <v>11</v>
      </c>
      <c r="D36" s="11">
        <v>16</v>
      </c>
      <c r="E36" s="11">
        <v>80</v>
      </c>
      <c r="F36" s="2"/>
      <c r="G36" s="2"/>
      <c r="H36" s="131">
        <f t="shared" si="0"/>
        <v>0</v>
      </c>
      <c r="I36" s="112"/>
      <c r="J36" s="112"/>
      <c r="K36" s="112"/>
      <c r="L36" s="112"/>
      <c r="M36" s="112"/>
      <c r="N36" s="112"/>
      <c r="O36" s="112"/>
      <c r="P36" s="112"/>
    </row>
    <row r="37" spans="1:16" x14ac:dyDescent="0.2">
      <c r="A37" s="164"/>
      <c r="B37" s="7" t="s">
        <v>127</v>
      </c>
      <c r="C37" s="6" t="s">
        <v>11</v>
      </c>
      <c r="D37" s="11">
        <v>1</v>
      </c>
      <c r="E37" s="11">
        <v>1</v>
      </c>
      <c r="F37" s="30"/>
      <c r="G37" s="30"/>
      <c r="H37" s="131">
        <f t="shared" si="0"/>
        <v>0</v>
      </c>
      <c r="I37" s="112"/>
      <c r="J37" s="112"/>
      <c r="K37" s="112"/>
      <c r="L37" s="112"/>
      <c r="M37" s="112"/>
      <c r="N37" s="112"/>
      <c r="O37" s="112"/>
      <c r="P37" s="112"/>
    </row>
    <row r="38" spans="1:16" x14ac:dyDescent="0.2">
      <c r="A38" s="164"/>
      <c r="B38" s="7" t="s">
        <v>128</v>
      </c>
      <c r="C38" s="6" t="s">
        <v>11</v>
      </c>
      <c r="D38" s="11">
        <v>1</v>
      </c>
      <c r="E38" s="11">
        <v>3</v>
      </c>
      <c r="F38" s="30"/>
      <c r="G38" s="30"/>
      <c r="H38" s="131">
        <f t="shared" si="0"/>
        <v>0</v>
      </c>
      <c r="I38" s="112"/>
      <c r="J38" s="112"/>
      <c r="K38" s="112"/>
      <c r="L38" s="112"/>
      <c r="M38" s="112"/>
      <c r="N38" s="112"/>
      <c r="O38" s="112"/>
      <c r="P38" s="112"/>
    </row>
    <row r="39" spans="1:16" x14ac:dyDescent="0.2">
      <c r="A39" s="164"/>
      <c r="B39" s="7" t="s">
        <v>129</v>
      </c>
      <c r="C39" s="6" t="s">
        <v>11</v>
      </c>
      <c r="D39" s="11">
        <v>1</v>
      </c>
      <c r="E39" s="11">
        <v>1</v>
      </c>
      <c r="F39" s="30"/>
      <c r="G39" s="30"/>
      <c r="H39" s="131">
        <f t="shared" si="0"/>
        <v>0</v>
      </c>
      <c r="I39" s="112"/>
      <c r="J39" s="112"/>
      <c r="K39" s="112"/>
      <c r="L39" s="112"/>
      <c r="M39" s="112"/>
      <c r="N39" s="112"/>
      <c r="O39" s="112"/>
      <c r="P39" s="112"/>
    </row>
    <row r="40" spans="1:16" x14ac:dyDescent="0.2">
      <c r="A40" s="164"/>
      <c r="B40" s="7" t="s">
        <v>130</v>
      </c>
      <c r="C40" s="6" t="s">
        <v>11</v>
      </c>
      <c r="D40" s="11">
        <v>1</v>
      </c>
      <c r="E40" s="11">
        <v>1</v>
      </c>
      <c r="F40" s="30"/>
      <c r="G40" s="30"/>
      <c r="H40" s="131">
        <f t="shared" si="0"/>
        <v>0</v>
      </c>
      <c r="I40" s="112"/>
      <c r="J40" s="112"/>
      <c r="K40" s="112"/>
      <c r="L40" s="112"/>
      <c r="M40" s="112"/>
      <c r="N40" s="112"/>
      <c r="O40" s="112"/>
      <c r="P40" s="112"/>
    </row>
    <row r="41" spans="1:16" s="1" customFormat="1" x14ac:dyDescent="0.2">
      <c r="A41" s="164"/>
      <c r="B41" s="7" t="s">
        <v>104</v>
      </c>
      <c r="C41" s="6" t="s">
        <v>11</v>
      </c>
      <c r="D41" s="11">
        <v>18</v>
      </c>
      <c r="E41" s="11">
        <v>57</v>
      </c>
      <c r="F41" s="2"/>
      <c r="G41" s="2"/>
      <c r="H41" s="131">
        <f t="shared" si="0"/>
        <v>0</v>
      </c>
      <c r="I41" s="112"/>
      <c r="J41" s="112"/>
      <c r="K41" s="112"/>
      <c r="L41" s="112"/>
      <c r="M41" s="112"/>
      <c r="N41" s="112"/>
      <c r="O41" s="112"/>
      <c r="P41" s="112"/>
    </row>
    <row r="42" spans="1:16" x14ac:dyDescent="0.2">
      <c r="A42" s="164"/>
      <c r="B42" s="7" t="s">
        <v>87</v>
      </c>
      <c r="C42" s="6" t="s">
        <v>11</v>
      </c>
      <c r="D42" s="11">
        <v>76</v>
      </c>
      <c r="E42" s="11">
        <v>251</v>
      </c>
      <c r="F42" s="2"/>
      <c r="G42" s="2"/>
      <c r="H42" s="131">
        <f t="shared" si="0"/>
        <v>0</v>
      </c>
      <c r="I42" s="112"/>
      <c r="J42" s="112"/>
      <c r="K42" s="112"/>
      <c r="L42" s="112"/>
      <c r="M42" s="112"/>
      <c r="N42" s="112"/>
      <c r="O42" s="112"/>
      <c r="P42" s="112"/>
    </row>
    <row r="43" spans="1:16" x14ac:dyDescent="0.2">
      <c r="A43" s="164"/>
      <c r="B43" s="7" t="s">
        <v>88</v>
      </c>
      <c r="C43" s="6" t="s">
        <v>11</v>
      </c>
      <c r="D43" s="11">
        <v>724</v>
      </c>
      <c r="E43" s="11">
        <v>2755</v>
      </c>
      <c r="F43" s="2"/>
      <c r="G43" s="2"/>
      <c r="H43" s="131">
        <f t="shared" si="0"/>
        <v>0</v>
      </c>
      <c r="I43" s="112"/>
      <c r="J43" s="112"/>
      <c r="K43" s="112"/>
      <c r="L43" s="112"/>
      <c r="M43" s="112"/>
      <c r="N43" s="112"/>
      <c r="O43" s="112"/>
      <c r="P43" s="112"/>
    </row>
    <row r="44" spans="1:16" s="1" customFormat="1" x14ac:dyDescent="0.2">
      <c r="A44" s="164"/>
      <c r="B44" s="7" t="s">
        <v>241</v>
      </c>
      <c r="C44" s="6" t="s">
        <v>11</v>
      </c>
      <c r="D44" s="11">
        <v>756</v>
      </c>
      <c r="E44" s="11">
        <v>2161</v>
      </c>
      <c r="F44" s="3"/>
      <c r="G44" s="3"/>
      <c r="H44" s="131">
        <f>'ANNEX L2 -Roaming veu realitzat'!I270</f>
        <v>0</v>
      </c>
      <c r="I44" s="112"/>
      <c r="J44" s="112"/>
      <c r="K44" s="112"/>
      <c r="L44" s="112"/>
      <c r="M44" s="112"/>
      <c r="N44" s="112"/>
      <c r="O44" s="112"/>
      <c r="P44" s="112"/>
    </row>
    <row r="45" spans="1:16" s="1" customFormat="1" x14ac:dyDescent="0.2">
      <c r="A45" s="164"/>
      <c r="B45" s="7" t="s">
        <v>240</v>
      </c>
      <c r="C45" s="6" t="s">
        <v>11</v>
      </c>
      <c r="D45" s="11">
        <v>1</v>
      </c>
      <c r="E45" s="11">
        <v>1</v>
      </c>
      <c r="F45" s="2"/>
      <c r="G45" s="2"/>
      <c r="H45" s="131">
        <f t="shared" si="0"/>
        <v>0</v>
      </c>
      <c r="I45" s="112"/>
      <c r="J45" s="112"/>
      <c r="K45" s="112"/>
      <c r="L45" s="112"/>
      <c r="M45" s="112"/>
      <c r="N45" s="112"/>
      <c r="O45" s="112"/>
      <c r="P45" s="112"/>
    </row>
    <row r="46" spans="1:16" s="1" customFormat="1" x14ac:dyDescent="0.2">
      <c r="A46" s="164"/>
      <c r="B46" s="7" t="s">
        <v>21</v>
      </c>
      <c r="C46" s="6" t="s">
        <v>11</v>
      </c>
      <c r="D46" s="11">
        <v>459</v>
      </c>
      <c r="E46" s="11">
        <v>2078</v>
      </c>
      <c r="F46" s="3"/>
      <c r="G46" s="3"/>
      <c r="H46" s="131">
        <f>'ANNEX L2 - Internacional '!I92</f>
        <v>0</v>
      </c>
      <c r="I46" s="112"/>
      <c r="J46" s="112"/>
      <c r="K46" s="112"/>
      <c r="L46" s="112"/>
      <c r="M46" s="112"/>
      <c r="N46" s="112"/>
      <c r="O46" s="112"/>
      <c r="P46" s="112"/>
    </row>
    <row r="47" spans="1:16" x14ac:dyDescent="0.2">
      <c r="A47" s="164"/>
      <c r="B47" s="7" t="s">
        <v>218</v>
      </c>
      <c r="C47" s="6" t="s">
        <v>11</v>
      </c>
      <c r="D47" s="11">
        <v>69</v>
      </c>
      <c r="E47" s="11">
        <v>151</v>
      </c>
      <c r="F47" s="3"/>
      <c r="G47" s="3"/>
      <c r="H47" s="131">
        <f>'ANNEX L2 - Roaming veu rebut'!I55</f>
        <v>0</v>
      </c>
      <c r="I47" s="112"/>
      <c r="J47" s="112"/>
      <c r="K47" s="112"/>
      <c r="L47" s="112"/>
      <c r="M47" s="112"/>
      <c r="N47" s="112"/>
      <c r="O47" s="112"/>
      <c r="P47" s="112"/>
    </row>
    <row r="48" spans="1:16" x14ac:dyDescent="0.2">
      <c r="A48" s="164"/>
      <c r="B48" s="7" t="s">
        <v>219</v>
      </c>
      <c r="C48" s="6" t="s">
        <v>11</v>
      </c>
      <c r="D48" s="11">
        <v>325</v>
      </c>
      <c r="E48" s="11">
        <v>964</v>
      </c>
      <c r="F48" s="3"/>
      <c r="G48" s="3"/>
      <c r="H48" s="131">
        <f>'ANNEX L2 - Roaming veu rebut'!I88</f>
        <v>0</v>
      </c>
      <c r="I48" s="112"/>
      <c r="J48" s="112"/>
      <c r="K48" s="112"/>
      <c r="L48" s="112"/>
      <c r="M48" s="112"/>
      <c r="N48" s="112"/>
      <c r="O48" s="112"/>
      <c r="P48" s="112"/>
    </row>
    <row r="49" spans="1:16" x14ac:dyDescent="0.2">
      <c r="A49" s="164"/>
      <c r="B49" s="7" t="s">
        <v>239</v>
      </c>
      <c r="C49" s="6" t="s">
        <v>11</v>
      </c>
      <c r="D49" s="11">
        <v>1</v>
      </c>
      <c r="E49" s="11">
        <v>1</v>
      </c>
      <c r="F49" s="2"/>
      <c r="G49" s="2"/>
      <c r="H49" s="131">
        <f t="shared" si="0"/>
        <v>0</v>
      </c>
      <c r="I49" s="112"/>
      <c r="J49" s="112"/>
      <c r="K49" s="112"/>
      <c r="L49" s="112"/>
      <c r="M49" s="112"/>
      <c r="N49" s="112"/>
      <c r="O49" s="112"/>
      <c r="P49" s="112"/>
    </row>
    <row r="50" spans="1:16" x14ac:dyDescent="0.2">
      <c r="A50" s="164"/>
      <c r="B50" s="7" t="s">
        <v>64</v>
      </c>
      <c r="C50" s="6" t="s">
        <v>11</v>
      </c>
      <c r="D50" s="11">
        <v>582</v>
      </c>
      <c r="E50" s="11">
        <v>538</v>
      </c>
      <c r="F50" s="2"/>
      <c r="G50" s="2"/>
      <c r="H50" s="131">
        <f t="shared" si="0"/>
        <v>0</v>
      </c>
      <c r="I50" s="112"/>
      <c r="J50" s="112"/>
      <c r="K50" s="112"/>
      <c r="L50" s="112"/>
      <c r="M50" s="112"/>
      <c r="N50" s="112"/>
      <c r="O50" s="112"/>
      <c r="P50" s="112"/>
    </row>
    <row r="51" spans="1:16" s="1" customFormat="1" x14ac:dyDescent="0.2">
      <c r="A51" s="164"/>
      <c r="B51" s="7" t="s">
        <v>113</v>
      </c>
      <c r="C51" s="6" t="s">
        <v>11</v>
      </c>
      <c r="D51" s="11">
        <v>3</v>
      </c>
      <c r="E51" s="11">
        <v>1</v>
      </c>
      <c r="F51" s="2"/>
      <c r="G51" s="2"/>
      <c r="H51" s="131">
        <f t="shared" si="0"/>
        <v>0</v>
      </c>
      <c r="I51" s="112"/>
      <c r="J51" s="112"/>
      <c r="K51" s="112"/>
      <c r="L51" s="112"/>
      <c r="M51" s="112"/>
      <c r="N51" s="112"/>
      <c r="O51" s="112"/>
      <c r="P51" s="112"/>
    </row>
    <row r="52" spans="1:16" s="1" customFormat="1" x14ac:dyDescent="0.2">
      <c r="A52" s="164"/>
      <c r="B52" s="7" t="s">
        <v>89</v>
      </c>
      <c r="C52" s="6" t="s">
        <v>11</v>
      </c>
      <c r="D52" s="11">
        <v>7</v>
      </c>
      <c r="E52" s="11">
        <v>8</v>
      </c>
      <c r="F52" s="2"/>
      <c r="G52" s="2"/>
      <c r="H52" s="131">
        <f t="shared" si="0"/>
        <v>0</v>
      </c>
      <c r="I52" s="112"/>
      <c r="J52" s="112"/>
      <c r="K52" s="112"/>
      <c r="L52" s="112"/>
      <c r="M52" s="112"/>
      <c r="N52" s="112"/>
      <c r="O52" s="112"/>
      <c r="P52" s="112"/>
    </row>
    <row r="53" spans="1:16" s="1" customFormat="1" x14ac:dyDescent="0.2">
      <c r="A53" s="164"/>
      <c r="B53" s="7" t="s">
        <v>90</v>
      </c>
      <c r="C53" s="6" t="s">
        <v>35</v>
      </c>
      <c r="D53" s="11">
        <v>8081</v>
      </c>
      <c r="E53" s="11">
        <v>0</v>
      </c>
      <c r="F53" s="2"/>
      <c r="G53" s="2"/>
      <c r="H53" s="131">
        <f t="shared" si="0"/>
        <v>0</v>
      </c>
      <c r="I53" s="112"/>
      <c r="J53" s="112"/>
      <c r="K53" s="112"/>
      <c r="L53" s="112"/>
      <c r="M53" s="112"/>
      <c r="N53" s="112"/>
      <c r="O53" s="112"/>
      <c r="P53" s="112"/>
    </row>
    <row r="54" spans="1:16" s="1" customFormat="1" x14ac:dyDescent="0.2">
      <c r="A54" s="164"/>
      <c r="B54" s="7" t="s">
        <v>65</v>
      </c>
      <c r="C54" s="6" t="s">
        <v>35</v>
      </c>
      <c r="D54" s="11">
        <v>867</v>
      </c>
      <c r="E54" s="11">
        <v>0</v>
      </c>
      <c r="F54" s="2"/>
      <c r="G54" s="2"/>
      <c r="H54" s="131">
        <f t="shared" si="0"/>
        <v>0</v>
      </c>
      <c r="I54" s="112"/>
      <c r="J54" s="112"/>
      <c r="K54" s="112"/>
      <c r="L54" s="112"/>
      <c r="M54" s="112"/>
      <c r="N54" s="112"/>
      <c r="O54" s="112"/>
      <c r="P54" s="112"/>
    </row>
    <row r="55" spans="1:16" s="1" customFormat="1" x14ac:dyDescent="0.2">
      <c r="A55" s="164"/>
      <c r="B55" s="7" t="s">
        <v>66</v>
      </c>
      <c r="C55" s="6" t="s">
        <v>35</v>
      </c>
      <c r="D55" s="11">
        <v>2128</v>
      </c>
      <c r="E55" s="11">
        <v>0</v>
      </c>
      <c r="F55" s="2"/>
      <c r="G55" s="2"/>
      <c r="H55" s="131">
        <f t="shared" si="0"/>
        <v>0</v>
      </c>
      <c r="I55" s="112"/>
      <c r="J55" s="112"/>
      <c r="K55" s="112"/>
      <c r="L55" s="112"/>
      <c r="M55" s="112"/>
      <c r="N55" s="112"/>
      <c r="O55" s="112"/>
      <c r="P55" s="112"/>
    </row>
    <row r="56" spans="1:16" s="1" customFormat="1" x14ac:dyDescent="0.2">
      <c r="A56" s="164"/>
      <c r="B56" s="7" t="s">
        <v>67</v>
      </c>
      <c r="C56" s="6" t="s">
        <v>35</v>
      </c>
      <c r="D56" s="11">
        <v>1269</v>
      </c>
      <c r="E56" s="11">
        <v>0</v>
      </c>
      <c r="F56" s="2"/>
      <c r="G56" s="2"/>
      <c r="H56" s="131">
        <f t="shared" si="0"/>
        <v>0</v>
      </c>
      <c r="I56" s="112"/>
      <c r="J56" s="112"/>
      <c r="K56" s="112"/>
      <c r="L56" s="112"/>
      <c r="M56" s="112"/>
      <c r="N56" s="112"/>
      <c r="O56" s="112"/>
      <c r="P56" s="112"/>
    </row>
    <row r="57" spans="1:16" s="1" customFormat="1" x14ac:dyDescent="0.2">
      <c r="A57" s="164"/>
      <c r="B57" s="7" t="s">
        <v>68</v>
      </c>
      <c r="C57" s="6" t="s">
        <v>35</v>
      </c>
      <c r="D57" s="11">
        <v>3152</v>
      </c>
      <c r="E57" s="11">
        <v>0</v>
      </c>
      <c r="F57" s="2"/>
      <c r="G57" s="2"/>
      <c r="H57" s="131">
        <f t="shared" si="0"/>
        <v>0</v>
      </c>
      <c r="I57" s="112"/>
      <c r="J57" s="112"/>
      <c r="K57" s="112"/>
      <c r="L57" s="112"/>
      <c r="M57" s="112"/>
      <c r="N57" s="112"/>
      <c r="O57" s="112"/>
      <c r="P57" s="112"/>
    </row>
    <row r="58" spans="1:16" x14ac:dyDescent="0.2">
      <c r="A58" s="164"/>
      <c r="B58" s="7" t="s">
        <v>220</v>
      </c>
      <c r="C58" s="6" t="s">
        <v>35</v>
      </c>
      <c r="D58" s="11">
        <v>49</v>
      </c>
      <c r="E58" s="11">
        <v>0</v>
      </c>
      <c r="F58" s="3"/>
      <c r="G58" s="3"/>
      <c r="H58" s="131">
        <f>'ANNEX L2- SMS Roaming'!I48</f>
        <v>0</v>
      </c>
      <c r="I58" s="112"/>
      <c r="J58" s="112"/>
      <c r="K58" s="112"/>
      <c r="L58" s="112"/>
      <c r="M58" s="112"/>
      <c r="N58" s="112"/>
      <c r="O58" s="112"/>
      <c r="P58" s="112"/>
    </row>
    <row r="59" spans="1:16" x14ac:dyDescent="0.2">
      <c r="A59" s="164"/>
      <c r="B59" s="7" t="s">
        <v>221</v>
      </c>
      <c r="C59" s="6" t="s">
        <v>35</v>
      </c>
      <c r="D59" s="11">
        <v>125</v>
      </c>
      <c r="E59" s="11">
        <v>0</v>
      </c>
      <c r="F59" s="3"/>
      <c r="G59" s="3"/>
      <c r="H59" s="131">
        <f>'ANNEX L2- SMS Roaming'!I77</f>
        <v>0</v>
      </c>
      <c r="I59" s="112"/>
      <c r="J59" s="112"/>
      <c r="K59" s="112"/>
      <c r="L59" s="112"/>
      <c r="M59" s="112"/>
      <c r="N59" s="112"/>
      <c r="O59" s="112"/>
      <c r="P59" s="112"/>
    </row>
    <row r="60" spans="1:16" x14ac:dyDescent="0.2">
      <c r="A60" s="164"/>
      <c r="B60" s="7" t="s">
        <v>34</v>
      </c>
      <c r="C60" s="6" t="s">
        <v>35</v>
      </c>
      <c r="D60" s="11">
        <v>185</v>
      </c>
      <c r="E60" s="11">
        <v>0</v>
      </c>
      <c r="F60" s="2"/>
      <c r="G60" s="2"/>
      <c r="H60" s="131">
        <f t="shared" si="0"/>
        <v>0</v>
      </c>
      <c r="I60" s="112"/>
      <c r="J60" s="112"/>
      <c r="K60" s="112"/>
      <c r="L60" s="112"/>
      <c r="M60" s="112"/>
      <c r="N60" s="112"/>
      <c r="O60" s="112"/>
      <c r="P60" s="112"/>
    </row>
    <row r="61" spans="1:16" s="1" customFormat="1" x14ac:dyDescent="0.2">
      <c r="A61" s="164"/>
      <c r="B61" s="7" t="s">
        <v>111</v>
      </c>
      <c r="C61" s="6" t="s">
        <v>35</v>
      </c>
      <c r="D61" s="11">
        <v>315</v>
      </c>
      <c r="E61" s="11">
        <v>0</v>
      </c>
      <c r="F61" s="2"/>
      <c r="G61" s="2"/>
      <c r="H61" s="131">
        <f t="shared" si="0"/>
        <v>0</v>
      </c>
      <c r="I61" s="112"/>
      <c r="J61" s="112"/>
      <c r="K61" s="112"/>
      <c r="L61" s="112"/>
      <c r="M61" s="112"/>
      <c r="N61" s="112"/>
      <c r="O61" s="112"/>
      <c r="P61" s="112"/>
    </row>
    <row r="62" spans="1:16" s="1" customFormat="1" x14ac:dyDescent="0.2">
      <c r="A62" s="164"/>
      <c r="B62" s="7" t="s">
        <v>112</v>
      </c>
      <c r="C62" s="6" t="s">
        <v>35</v>
      </c>
      <c r="D62" s="11">
        <v>3</v>
      </c>
      <c r="E62" s="11">
        <v>0</v>
      </c>
      <c r="F62" s="2"/>
      <c r="G62" s="2"/>
      <c r="H62" s="131">
        <f t="shared" si="0"/>
        <v>0</v>
      </c>
      <c r="I62" s="112"/>
      <c r="J62" s="112"/>
      <c r="K62" s="112"/>
      <c r="L62" s="112"/>
      <c r="M62" s="112"/>
      <c r="N62" s="112"/>
      <c r="O62" s="112"/>
      <c r="P62" s="112"/>
    </row>
    <row r="63" spans="1:16" s="1" customFormat="1" x14ac:dyDescent="0.2">
      <c r="A63" s="164"/>
      <c r="B63" s="6" t="s">
        <v>373</v>
      </c>
      <c r="C63" s="6" t="s">
        <v>35</v>
      </c>
      <c r="D63" s="11">
        <f>5171+168246</f>
        <v>173417</v>
      </c>
      <c r="E63" s="11">
        <v>0</v>
      </c>
      <c r="F63" s="2"/>
      <c r="G63" s="2"/>
      <c r="H63" s="131">
        <f t="shared" si="0"/>
        <v>0</v>
      </c>
      <c r="I63" s="112"/>
      <c r="J63" s="112"/>
      <c r="K63" s="112"/>
      <c r="L63" s="112"/>
      <c r="M63" s="112"/>
      <c r="N63" s="112"/>
      <c r="O63" s="112"/>
      <c r="P63" s="112"/>
    </row>
    <row r="64" spans="1:16" s="1" customFormat="1" x14ac:dyDescent="0.2">
      <c r="A64" s="164"/>
      <c r="B64" s="7" t="s">
        <v>107</v>
      </c>
      <c r="C64" s="6" t="s">
        <v>69</v>
      </c>
      <c r="D64" s="11">
        <v>10</v>
      </c>
      <c r="E64" s="11">
        <v>0</v>
      </c>
      <c r="F64" s="2"/>
      <c r="G64" s="2"/>
      <c r="H64" s="131">
        <f t="shared" si="0"/>
        <v>0</v>
      </c>
      <c r="I64" s="112"/>
      <c r="J64" s="112"/>
      <c r="K64" s="112"/>
      <c r="L64" s="112"/>
      <c r="M64" s="112"/>
      <c r="N64" s="112"/>
      <c r="O64" s="112"/>
      <c r="P64" s="112"/>
    </row>
    <row r="65" spans="1:16" s="1" customFormat="1" x14ac:dyDescent="0.2">
      <c r="A65" s="164"/>
      <c r="B65" s="7" t="s">
        <v>108</v>
      </c>
      <c r="C65" s="6" t="s">
        <v>69</v>
      </c>
      <c r="D65" s="11">
        <v>25</v>
      </c>
      <c r="E65" s="11">
        <v>0</v>
      </c>
      <c r="F65" s="2"/>
      <c r="G65" s="2"/>
      <c r="H65" s="131">
        <f t="shared" si="0"/>
        <v>0</v>
      </c>
      <c r="I65" s="112"/>
      <c r="J65" s="112"/>
      <c r="K65" s="112"/>
      <c r="L65" s="112"/>
      <c r="M65" s="112"/>
      <c r="N65" s="112"/>
      <c r="O65" s="112"/>
      <c r="P65" s="112"/>
    </row>
    <row r="66" spans="1:16" s="1" customFormat="1" x14ac:dyDescent="0.2">
      <c r="A66" s="164"/>
      <c r="B66" s="7" t="s">
        <v>109</v>
      </c>
      <c r="C66" s="6" t="s">
        <v>69</v>
      </c>
      <c r="D66" s="11">
        <v>61</v>
      </c>
      <c r="E66" s="11">
        <v>0</v>
      </c>
      <c r="F66" s="2"/>
      <c r="G66" s="2"/>
      <c r="H66" s="131">
        <f t="shared" si="0"/>
        <v>0</v>
      </c>
      <c r="I66" s="112"/>
      <c r="J66" s="112"/>
      <c r="K66" s="112"/>
      <c r="L66" s="112"/>
      <c r="M66" s="112"/>
      <c r="N66" s="112"/>
      <c r="O66" s="112"/>
      <c r="P66" s="112"/>
    </row>
    <row r="67" spans="1:16" s="1" customFormat="1" x14ac:dyDescent="0.2">
      <c r="A67" s="164"/>
      <c r="B67" s="7" t="s">
        <v>110</v>
      </c>
      <c r="C67" s="6" t="s">
        <v>69</v>
      </c>
      <c r="D67" s="11">
        <v>36</v>
      </c>
      <c r="E67" s="11">
        <v>0</v>
      </c>
      <c r="F67" s="2"/>
      <c r="G67" s="2"/>
      <c r="H67" s="131">
        <f t="shared" si="0"/>
        <v>0</v>
      </c>
      <c r="I67" s="112"/>
      <c r="J67" s="112"/>
      <c r="K67" s="112"/>
      <c r="L67" s="112"/>
      <c r="M67" s="112"/>
      <c r="N67" s="112"/>
      <c r="O67" s="112"/>
      <c r="P67" s="112"/>
    </row>
    <row r="68" spans="1:16" s="1" customFormat="1" x14ac:dyDescent="0.2">
      <c r="A68" s="164"/>
      <c r="B68" s="7" t="s">
        <v>70</v>
      </c>
      <c r="C68" s="6" t="s">
        <v>69</v>
      </c>
      <c r="D68" s="11">
        <v>4</v>
      </c>
      <c r="E68" s="11">
        <v>0</v>
      </c>
      <c r="F68" s="2"/>
      <c r="G68" s="2"/>
      <c r="H68" s="131">
        <f t="shared" si="0"/>
        <v>0</v>
      </c>
      <c r="I68" s="112"/>
      <c r="J68" s="112"/>
      <c r="K68" s="112"/>
      <c r="L68" s="112"/>
      <c r="M68" s="112"/>
      <c r="N68" s="112"/>
      <c r="O68" s="112"/>
      <c r="P68" s="112"/>
    </row>
    <row r="69" spans="1:16" s="1" customFormat="1" x14ac:dyDescent="0.2">
      <c r="A69" s="164"/>
      <c r="B69" s="7" t="s">
        <v>91</v>
      </c>
      <c r="C69" s="6" t="s">
        <v>92</v>
      </c>
      <c r="D69" s="11">
        <v>9</v>
      </c>
      <c r="E69" s="11">
        <v>9</v>
      </c>
      <c r="F69" s="2"/>
      <c r="G69" s="2"/>
      <c r="H69" s="131">
        <f t="shared" si="0"/>
        <v>0</v>
      </c>
      <c r="I69" s="112"/>
      <c r="J69" s="112"/>
      <c r="K69" s="112"/>
      <c r="L69" s="112"/>
      <c r="M69" s="112"/>
      <c r="N69" s="112"/>
      <c r="O69" s="112"/>
      <c r="P69" s="112"/>
    </row>
    <row r="70" spans="1:16" x14ac:dyDescent="0.2">
      <c r="A70" s="164"/>
      <c r="B70" s="7" t="s">
        <v>228</v>
      </c>
      <c r="C70" s="6" t="s">
        <v>37</v>
      </c>
      <c r="D70" s="11">
        <f>4183+73+171</f>
        <v>4427</v>
      </c>
      <c r="E70" s="11">
        <f>8179+342+1093</f>
        <v>9614</v>
      </c>
      <c r="F70" s="31"/>
      <c r="G70" s="31"/>
      <c r="H70" s="131">
        <f>'ANNEX L2 - Dades roaming'!I70</f>
        <v>0</v>
      </c>
      <c r="I70" s="112"/>
      <c r="J70" s="112"/>
      <c r="K70" s="112"/>
      <c r="L70" s="112"/>
      <c r="M70" s="112"/>
      <c r="N70" s="112"/>
      <c r="O70" s="112"/>
      <c r="P70" s="112"/>
    </row>
    <row r="71" spans="1:16" ht="11.45" customHeight="1" x14ac:dyDescent="0.2">
      <c r="A71" s="164"/>
      <c r="B71" s="7" t="s">
        <v>229</v>
      </c>
      <c r="C71" s="6" t="s">
        <v>37</v>
      </c>
      <c r="D71" s="11">
        <v>3</v>
      </c>
      <c r="E71" s="11">
        <v>6</v>
      </c>
      <c r="F71" s="2"/>
      <c r="G71" s="2"/>
      <c r="H71" s="131">
        <f t="shared" si="0"/>
        <v>0</v>
      </c>
      <c r="I71" s="112"/>
      <c r="J71" s="112"/>
      <c r="K71" s="112"/>
      <c r="L71" s="112"/>
      <c r="M71" s="112"/>
      <c r="N71" s="112"/>
      <c r="O71" s="112"/>
      <c r="P71" s="112"/>
    </row>
    <row r="72" spans="1:16" ht="11.45" customHeight="1" x14ac:dyDescent="0.2">
      <c r="A72" s="164"/>
      <c r="B72" s="113" t="s">
        <v>246</v>
      </c>
      <c r="C72" s="6" t="s">
        <v>37</v>
      </c>
      <c r="D72" s="11">
        <v>32406</v>
      </c>
      <c r="E72" s="11">
        <v>2201917</v>
      </c>
      <c r="F72" s="31"/>
      <c r="G72" s="31"/>
      <c r="H72" s="131">
        <f t="shared" si="0"/>
        <v>0</v>
      </c>
      <c r="I72" s="112"/>
      <c r="J72" s="112"/>
      <c r="K72" s="112"/>
      <c r="L72" s="112"/>
      <c r="M72" s="112"/>
      <c r="N72" s="112"/>
      <c r="O72" s="112"/>
      <c r="P72" s="112"/>
    </row>
    <row r="73" spans="1:16" ht="11.45" customHeight="1" x14ac:dyDescent="0.2">
      <c r="A73" s="164"/>
      <c r="B73" s="113" t="s">
        <v>247</v>
      </c>
      <c r="C73" s="6" t="s">
        <v>37</v>
      </c>
      <c r="D73" s="11">
        <v>12480</v>
      </c>
      <c r="E73" s="11">
        <v>1184159</v>
      </c>
      <c r="F73" s="31"/>
      <c r="G73" s="31"/>
      <c r="H73" s="131">
        <f t="shared" si="0"/>
        <v>0</v>
      </c>
      <c r="I73" s="112"/>
      <c r="J73" s="112"/>
      <c r="K73" s="112"/>
      <c r="L73" s="112"/>
      <c r="M73" s="112"/>
      <c r="N73" s="112"/>
      <c r="O73" s="112"/>
      <c r="P73" s="112"/>
    </row>
    <row r="74" spans="1:16" ht="11.45" customHeight="1" x14ac:dyDescent="0.2">
      <c r="A74" s="164"/>
      <c r="B74" s="113" t="s">
        <v>248</v>
      </c>
      <c r="C74" s="6" t="s">
        <v>37</v>
      </c>
      <c r="D74" s="11">
        <v>48593</v>
      </c>
      <c r="E74" s="11">
        <v>1989270</v>
      </c>
      <c r="F74" s="31"/>
      <c r="G74" s="31"/>
      <c r="H74" s="131">
        <f t="shared" si="0"/>
        <v>0</v>
      </c>
      <c r="I74" s="112"/>
      <c r="J74" s="112"/>
      <c r="K74" s="112"/>
      <c r="L74" s="112"/>
      <c r="M74" s="112"/>
      <c r="N74" s="112"/>
      <c r="O74" s="112"/>
      <c r="P74" s="112"/>
    </row>
    <row r="75" spans="1:16" ht="11.45" customHeight="1" x14ac:dyDescent="0.2">
      <c r="A75" s="164"/>
      <c r="B75" s="113" t="s">
        <v>249</v>
      </c>
      <c r="C75" s="6" t="s">
        <v>37</v>
      </c>
      <c r="D75" s="11">
        <v>10587</v>
      </c>
      <c r="E75" s="11">
        <v>49975</v>
      </c>
      <c r="F75" s="31"/>
      <c r="G75" s="31"/>
      <c r="H75" s="131">
        <f t="shared" ref="H75:H76" si="1">D75*F75+G75*E75</f>
        <v>0</v>
      </c>
      <c r="I75" s="112"/>
      <c r="J75" s="112"/>
      <c r="K75" s="112"/>
      <c r="L75" s="112"/>
      <c r="M75" s="112"/>
      <c r="N75" s="112"/>
      <c r="O75" s="112"/>
      <c r="P75" s="112"/>
    </row>
    <row r="76" spans="1:16" ht="11.45" customHeight="1" x14ac:dyDescent="0.2">
      <c r="A76" s="165"/>
      <c r="B76" s="113" t="s">
        <v>245</v>
      </c>
      <c r="C76" s="6" t="s">
        <v>37</v>
      </c>
      <c r="D76" s="11">
        <v>127673</v>
      </c>
      <c r="E76" s="11">
        <v>13147</v>
      </c>
      <c r="F76" s="30"/>
      <c r="G76" s="30"/>
      <c r="H76" s="131">
        <f t="shared" si="1"/>
        <v>0</v>
      </c>
      <c r="I76" s="112"/>
      <c r="J76" s="112"/>
      <c r="K76" s="112"/>
      <c r="L76" s="112"/>
      <c r="M76" s="112"/>
      <c r="N76" s="112"/>
      <c r="O76" s="112"/>
      <c r="P76" s="112"/>
    </row>
    <row r="77" spans="1:16" s="1" customFormat="1" x14ac:dyDescent="0.2">
      <c r="A77" s="47" t="s">
        <v>71</v>
      </c>
      <c r="B77" s="48"/>
      <c r="C77" s="48"/>
      <c r="D77" s="49">
        <f>SUM(D16:D76)</f>
        <v>580689</v>
      </c>
      <c r="E77" s="49">
        <f t="shared" ref="E77:H77" si="2">SUM(E16:E76)</f>
        <v>5801789</v>
      </c>
      <c r="F77" s="49"/>
      <c r="G77" s="49"/>
      <c r="H77" s="132">
        <f t="shared" si="2"/>
        <v>0</v>
      </c>
      <c r="I77" s="112"/>
      <c r="J77" s="112"/>
      <c r="K77" s="112"/>
      <c r="L77" s="112"/>
      <c r="M77" s="112"/>
      <c r="N77" s="112"/>
      <c r="O77" s="112"/>
      <c r="P77" s="112"/>
    </row>
    <row r="78" spans="1:16" s="70" customFormat="1" x14ac:dyDescent="0.2">
      <c r="A78" s="67" t="s">
        <v>13</v>
      </c>
      <c r="B78" s="67"/>
      <c r="C78" s="67"/>
      <c r="D78" s="68">
        <f>D77+D15</f>
        <v>698440</v>
      </c>
      <c r="E78" s="68">
        <f>E77+E15</f>
        <v>6088586</v>
      </c>
      <c r="F78" s="68"/>
      <c r="G78" s="68"/>
      <c r="H78" s="133">
        <f t="shared" ref="H78" si="3">H77+H15</f>
        <v>0</v>
      </c>
      <c r="I78" s="112"/>
      <c r="J78" s="112"/>
      <c r="K78" s="112"/>
      <c r="L78" s="112"/>
      <c r="M78" s="112"/>
      <c r="N78" s="112"/>
      <c r="O78" s="112"/>
      <c r="P78" s="112"/>
    </row>
    <row r="79" spans="1:16" x14ac:dyDescent="0.2">
      <c r="A79" s="22"/>
      <c r="I79" s="112"/>
      <c r="J79" s="112"/>
      <c r="K79" s="112"/>
      <c r="L79" s="112"/>
      <c r="M79" s="112"/>
      <c r="N79" s="112"/>
      <c r="O79" s="112"/>
      <c r="P79" s="112"/>
    </row>
    <row r="80" spans="1:16" x14ac:dyDescent="0.2">
      <c r="A80" s="1" t="s">
        <v>397</v>
      </c>
      <c r="E80" s="111"/>
      <c r="I80" s="112"/>
      <c r="J80" s="112"/>
      <c r="K80" s="112"/>
      <c r="L80" s="112"/>
      <c r="M80" s="112"/>
      <c r="N80" s="112"/>
      <c r="O80" s="112"/>
      <c r="P80" s="112"/>
    </row>
    <row r="81" spans="5:16" x14ac:dyDescent="0.2">
      <c r="E81" s="111"/>
      <c r="F81" s="111"/>
      <c r="G81" s="111"/>
      <c r="H81" s="111"/>
      <c r="I81" s="112"/>
      <c r="J81" s="112"/>
      <c r="K81" s="112"/>
      <c r="L81" s="112"/>
      <c r="M81" s="112"/>
      <c r="N81" s="112"/>
      <c r="O81" s="112"/>
      <c r="P81" s="112"/>
    </row>
    <row r="82" spans="5:16" x14ac:dyDescent="0.2">
      <c r="E82" s="111"/>
      <c r="F82" s="112"/>
      <c r="G82" s="112"/>
      <c r="H82" s="112"/>
      <c r="I82" s="112"/>
      <c r="J82" s="112"/>
      <c r="K82" s="112"/>
      <c r="L82" s="112"/>
      <c r="M82" s="112"/>
      <c r="N82" s="112"/>
      <c r="O82" s="112"/>
      <c r="P82" s="112"/>
    </row>
    <row r="83" spans="5:16" x14ac:dyDescent="0.2">
      <c r="E83" s="111"/>
      <c r="I83" s="112"/>
      <c r="J83" s="112"/>
      <c r="K83" s="112"/>
      <c r="L83" s="112"/>
      <c r="M83" s="112"/>
      <c r="N83" s="112"/>
      <c r="O83" s="112"/>
      <c r="P83" s="112"/>
    </row>
    <row r="84" spans="5:16" x14ac:dyDescent="0.2">
      <c r="E84" s="111"/>
      <c r="I84" s="112"/>
      <c r="J84" s="112"/>
      <c r="K84" s="112"/>
      <c r="L84" s="112"/>
      <c r="M84" s="112"/>
      <c r="N84" s="112"/>
      <c r="O84" s="112"/>
      <c r="P84" s="112"/>
    </row>
    <row r="85" spans="5:16" x14ac:dyDescent="0.2">
      <c r="E85" s="111"/>
      <c r="I85" s="112"/>
      <c r="J85" s="112"/>
      <c r="K85" s="112"/>
      <c r="L85" s="112"/>
      <c r="M85" s="112"/>
      <c r="N85" s="112"/>
      <c r="O85" s="112"/>
      <c r="P85" s="112"/>
    </row>
    <row r="86" spans="5:16" x14ac:dyDescent="0.2">
      <c r="F86" s="26"/>
    </row>
  </sheetData>
  <mergeCells count="2">
    <mergeCell ref="A10:A14"/>
    <mergeCell ref="A16:A76"/>
  </mergeCells>
  <phoneticPr fontId="18" type="noConversion"/>
  <pageMargins left="0.70866141732283472" right="0.70866141732283472" top="0.74803149606299213" bottom="0.74803149606299213" header="0.31496062992125984" footer="0.31496062992125984"/>
  <pageSetup paperSize="9" scale="57" orientation="landscape" horizontalDpi="4294967292" r:id="rId1"/>
  <headerFooter>
    <oddHeader>&amp;LAjuntament de Barcelona&amp;C&amp;A</oddHeader>
  </headerFooter>
  <rowBreaks count="1" manualBreakCount="1">
    <brk id="6" max="8"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L271"/>
  <sheetViews>
    <sheetView workbookViewId="0">
      <pane ySplit="1" topLeftCell="A98" activePane="bottomLeft" state="frozen"/>
      <selection pane="bottomLeft" activeCell="G5" sqref="G5"/>
    </sheetView>
  </sheetViews>
  <sheetFormatPr baseColWidth="10" defaultColWidth="10.85546875" defaultRowHeight="15" x14ac:dyDescent="0.25"/>
  <cols>
    <col min="1" max="1" width="21.85546875" style="33" customWidth="1"/>
    <col min="2" max="2" width="21.85546875" style="32" customWidth="1"/>
    <col min="3" max="3" width="19.140625" style="32" customWidth="1"/>
    <col min="4" max="6" width="10.85546875" style="32" customWidth="1"/>
    <col min="7" max="7" width="11.42578125" style="35" customWidth="1"/>
    <col min="8" max="9" width="10.85546875" style="32"/>
    <col min="10" max="11" width="10.85546875" style="84"/>
    <col min="12" max="16384" width="10.85546875" style="32"/>
  </cols>
  <sheetData>
    <row r="1" spans="1:12" s="65" customFormat="1" ht="22.5" x14ac:dyDescent="0.25">
      <c r="A1" s="55" t="s">
        <v>10</v>
      </c>
      <c r="B1" s="55" t="s">
        <v>6</v>
      </c>
      <c r="C1" s="55" t="s">
        <v>19</v>
      </c>
      <c r="D1" s="55" t="s">
        <v>20</v>
      </c>
      <c r="E1" s="55" t="s">
        <v>7</v>
      </c>
      <c r="F1" s="55" t="s">
        <v>11</v>
      </c>
      <c r="G1" s="56" t="s">
        <v>74</v>
      </c>
      <c r="H1" s="56" t="s">
        <v>75</v>
      </c>
      <c r="I1" s="56" t="s">
        <v>76</v>
      </c>
      <c r="J1" s="56" t="s">
        <v>200</v>
      </c>
      <c r="K1" s="56" t="s">
        <v>200</v>
      </c>
    </row>
    <row r="2" spans="1:12" s="84" customFormat="1" x14ac:dyDescent="0.25">
      <c r="A2" s="78" t="s">
        <v>132</v>
      </c>
      <c r="B2" s="78" t="s">
        <v>132</v>
      </c>
      <c r="C2" s="79" t="s">
        <v>241</v>
      </c>
      <c r="D2" s="80" t="s">
        <v>11</v>
      </c>
      <c r="E2" s="81">
        <v>1</v>
      </c>
      <c r="F2" s="81">
        <v>1</v>
      </c>
      <c r="G2" s="82"/>
      <c r="H2" s="82"/>
      <c r="I2" s="83">
        <f>E2*G2+H2*F2</f>
        <v>0</v>
      </c>
      <c r="J2" s="82"/>
      <c r="K2" s="82"/>
      <c r="L2" s="85"/>
    </row>
    <row r="3" spans="1:12" s="84" customFormat="1" x14ac:dyDescent="0.25">
      <c r="A3" s="78" t="s">
        <v>132</v>
      </c>
      <c r="B3" s="78" t="s">
        <v>175</v>
      </c>
      <c r="C3" s="79" t="s">
        <v>241</v>
      </c>
      <c r="D3" s="80" t="s">
        <v>11</v>
      </c>
      <c r="E3" s="81">
        <v>1</v>
      </c>
      <c r="F3" s="81">
        <v>1</v>
      </c>
      <c r="G3" s="82"/>
      <c r="H3" s="82"/>
      <c r="I3" s="83">
        <f t="shared" ref="I3:I66" si="0">E3*G3+H3*F3</f>
        <v>0</v>
      </c>
      <c r="J3" s="82"/>
      <c r="K3" s="82" t="s">
        <v>264</v>
      </c>
      <c r="L3" s="85"/>
    </row>
    <row r="4" spans="1:12" s="84" customFormat="1" x14ac:dyDescent="0.25">
      <c r="A4" s="78" t="s">
        <v>132</v>
      </c>
      <c r="B4" s="78" t="s">
        <v>252</v>
      </c>
      <c r="C4" s="79" t="s">
        <v>241</v>
      </c>
      <c r="D4" s="80" t="s">
        <v>11</v>
      </c>
      <c r="E4" s="81">
        <v>1</v>
      </c>
      <c r="F4" s="81">
        <v>1</v>
      </c>
      <c r="G4" s="82"/>
      <c r="H4" s="82"/>
      <c r="I4" s="83">
        <f t="shared" si="0"/>
        <v>0</v>
      </c>
      <c r="J4" s="82"/>
      <c r="K4" s="82" t="s">
        <v>264</v>
      </c>
      <c r="L4" s="85"/>
    </row>
    <row r="5" spans="1:12" s="84" customFormat="1" x14ac:dyDescent="0.25">
      <c r="A5" s="78" t="s">
        <v>133</v>
      </c>
      <c r="B5" s="78" t="s">
        <v>133</v>
      </c>
      <c r="C5" s="79" t="s">
        <v>241</v>
      </c>
      <c r="D5" s="80" t="s">
        <v>11</v>
      </c>
      <c r="E5" s="81">
        <v>4</v>
      </c>
      <c r="F5" s="81">
        <v>10</v>
      </c>
      <c r="G5" s="82"/>
      <c r="H5" s="82"/>
      <c r="I5" s="83">
        <f t="shared" si="0"/>
        <v>0</v>
      </c>
      <c r="J5" s="82" t="s">
        <v>264</v>
      </c>
      <c r="K5" s="82" t="s">
        <v>264</v>
      </c>
      <c r="L5" s="85"/>
    </row>
    <row r="6" spans="1:12" s="84" customFormat="1" x14ac:dyDescent="0.25">
      <c r="A6" s="78" t="s">
        <v>133</v>
      </c>
      <c r="B6" s="78" t="s">
        <v>137</v>
      </c>
      <c r="C6" s="79" t="s">
        <v>241</v>
      </c>
      <c r="D6" s="80" t="s">
        <v>11</v>
      </c>
      <c r="E6" s="81">
        <v>1</v>
      </c>
      <c r="F6" s="81">
        <v>1</v>
      </c>
      <c r="G6" s="82"/>
      <c r="H6" s="82"/>
      <c r="I6" s="83">
        <f t="shared" si="0"/>
        <v>0</v>
      </c>
      <c r="J6" s="82" t="s">
        <v>264</v>
      </c>
      <c r="K6" s="82" t="s">
        <v>264</v>
      </c>
      <c r="L6" s="85"/>
    </row>
    <row r="7" spans="1:12" s="84" customFormat="1" x14ac:dyDescent="0.25">
      <c r="A7" s="78" t="s">
        <v>133</v>
      </c>
      <c r="B7" s="78" t="s">
        <v>206</v>
      </c>
      <c r="C7" s="79" t="s">
        <v>241</v>
      </c>
      <c r="D7" s="80" t="s">
        <v>11</v>
      </c>
      <c r="E7" s="81">
        <v>1</v>
      </c>
      <c r="F7" s="81">
        <v>1</v>
      </c>
      <c r="G7" s="82"/>
      <c r="H7" s="82"/>
      <c r="I7" s="83">
        <f t="shared" si="0"/>
        <v>0</v>
      </c>
      <c r="J7" s="82" t="s">
        <v>264</v>
      </c>
      <c r="K7" s="82"/>
      <c r="L7" s="85"/>
    </row>
    <row r="8" spans="1:12" s="84" customFormat="1" x14ac:dyDescent="0.25">
      <c r="A8" s="78" t="s">
        <v>133</v>
      </c>
      <c r="B8" s="78" t="s">
        <v>253</v>
      </c>
      <c r="C8" s="79" t="s">
        <v>241</v>
      </c>
      <c r="D8" s="80" t="s">
        <v>11</v>
      </c>
      <c r="E8" s="81">
        <v>1</v>
      </c>
      <c r="F8" s="81">
        <v>1</v>
      </c>
      <c r="G8" s="82"/>
      <c r="H8" s="82"/>
      <c r="I8" s="83">
        <f t="shared" si="0"/>
        <v>0</v>
      </c>
      <c r="J8" s="82" t="s">
        <v>264</v>
      </c>
      <c r="K8" s="82" t="s">
        <v>264</v>
      </c>
      <c r="L8" s="85"/>
    </row>
    <row r="9" spans="1:12" s="84" customFormat="1" x14ac:dyDescent="0.25">
      <c r="A9" s="78" t="s">
        <v>133</v>
      </c>
      <c r="B9" s="78" t="s">
        <v>149</v>
      </c>
      <c r="C9" s="79" t="s">
        <v>241</v>
      </c>
      <c r="D9" s="80" t="s">
        <v>11</v>
      </c>
      <c r="E9" s="81">
        <v>1</v>
      </c>
      <c r="F9" s="81">
        <v>1</v>
      </c>
      <c r="G9" s="82"/>
      <c r="H9" s="82"/>
      <c r="I9" s="83">
        <f t="shared" si="0"/>
        <v>0</v>
      </c>
      <c r="J9" s="82" t="s">
        <v>264</v>
      </c>
      <c r="K9" s="82" t="s">
        <v>264</v>
      </c>
      <c r="L9" s="85"/>
    </row>
    <row r="10" spans="1:12" s="84" customFormat="1" x14ac:dyDescent="0.25">
      <c r="A10" s="78" t="s">
        <v>133</v>
      </c>
      <c r="B10" s="78" t="s">
        <v>159</v>
      </c>
      <c r="C10" s="79" t="s">
        <v>241</v>
      </c>
      <c r="D10" s="80" t="s">
        <v>11</v>
      </c>
      <c r="E10" s="81">
        <v>1</v>
      </c>
      <c r="F10" s="81">
        <v>6</v>
      </c>
      <c r="G10" s="82"/>
      <c r="H10" s="82"/>
      <c r="I10" s="83">
        <f t="shared" si="0"/>
        <v>0</v>
      </c>
      <c r="J10" s="82" t="s">
        <v>264</v>
      </c>
      <c r="K10" s="82" t="s">
        <v>264</v>
      </c>
      <c r="L10" s="85"/>
    </row>
    <row r="11" spans="1:12" s="84" customFormat="1" x14ac:dyDescent="0.25">
      <c r="A11" s="78" t="s">
        <v>133</v>
      </c>
      <c r="B11" s="78" t="s">
        <v>175</v>
      </c>
      <c r="C11" s="79" t="s">
        <v>241</v>
      </c>
      <c r="D11" s="80" t="s">
        <v>11</v>
      </c>
      <c r="E11" s="81">
        <v>1</v>
      </c>
      <c r="F11" s="81">
        <v>1</v>
      </c>
      <c r="G11" s="82"/>
      <c r="H11" s="82"/>
      <c r="I11" s="83">
        <f t="shared" si="0"/>
        <v>0</v>
      </c>
      <c r="J11" s="82" t="s">
        <v>264</v>
      </c>
      <c r="K11" s="82" t="s">
        <v>264</v>
      </c>
      <c r="L11" s="85"/>
    </row>
    <row r="12" spans="1:12" s="84" customFormat="1" x14ac:dyDescent="0.25">
      <c r="A12" s="78" t="s">
        <v>133</v>
      </c>
      <c r="B12" s="78" t="s">
        <v>180</v>
      </c>
      <c r="C12" s="79" t="s">
        <v>241</v>
      </c>
      <c r="D12" s="80" t="s">
        <v>11</v>
      </c>
      <c r="E12" s="81">
        <v>1</v>
      </c>
      <c r="F12" s="81">
        <v>1</v>
      </c>
      <c r="G12" s="82"/>
      <c r="H12" s="82"/>
      <c r="I12" s="83">
        <f t="shared" si="0"/>
        <v>0</v>
      </c>
      <c r="J12" s="82" t="s">
        <v>264</v>
      </c>
      <c r="K12" s="82" t="s">
        <v>264</v>
      </c>
      <c r="L12" s="85"/>
    </row>
    <row r="13" spans="1:12" s="84" customFormat="1" x14ac:dyDescent="0.25">
      <c r="A13" s="78" t="s">
        <v>133</v>
      </c>
      <c r="B13" s="78" t="s">
        <v>181</v>
      </c>
      <c r="C13" s="79" t="s">
        <v>241</v>
      </c>
      <c r="D13" s="80" t="s">
        <v>11</v>
      </c>
      <c r="E13" s="81">
        <v>1</v>
      </c>
      <c r="F13" s="81">
        <v>1</v>
      </c>
      <c r="G13" s="82"/>
      <c r="H13" s="82"/>
      <c r="I13" s="83">
        <f t="shared" si="0"/>
        <v>0</v>
      </c>
      <c r="J13" s="82" t="s">
        <v>264</v>
      </c>
      <c r="K13" s="82" t="s">
        <v>264</v>
      </c>
      <c r="L13" s="85"/>
    </row>
    <row r="14" spans="1:12" s="84" customFormat="1" x14ac:dyDescent="0.25">
      <c r="A14" s="78" t="s">
        <v>133</v>
      </c>
      <c r="B14" s="78" t="s">
        <v>252</v>
      </c>
      <c r="C14" s="79" t="s">
        <v>241</v>
      </c>
      <c r="D14" s="80" t="s">
        <v>11</v>
      </c>
      <c r="E14" s="81">
        <v>27</v>
      </c>
      <c r="F14" s="81">
        <v>100</v>
      </c>
      <c r="G14" s="82"/>
      <c r="H14" s="82"/>
      <c r="I14" s="83">
        <f t="shared" si="0"/>
        <v>0</v>
      </c>
      <c r="J14" s="82" t="s">
        <v>264</v>
      </c>
      <c r="K14" s="82" t="s">
        <v>264</v>
      </c>
      <c r="L14" s="85"/>
    </row>
    <row r="15" spans="1:12" s="84" customFormat="1" x14ac:dyDescent="0.25">
      <c r="A15" s="78" t="s">
        <v>133</v>
      </c>
      <c r="B15" s="78" t="s">
        <v>187</v>
      </c>
      <c r="C15" s="79" t="s">
        <v>241</v>
      </c>
      <c r="D15" s="80" t="s">
        <v>11</v>
      </c>
      <c r="E15" s="81">
        <v>1</v>
      </c>
      <c r="F15" s="81">
        <v>1</v>
      </c>
      <c r="G15" s="82"/>
      <c r="H15" s="82"/>
      <c r="I15" s="83">
        <f t="shared" si="0"/>
        <v>0</v>
      </c>
      <c r="J15" s="82" t="s">
        <v>264</v>
      </c>
      <c r="K15" s="82"/>
      <c r="L15" s="85"/>
    </row>
    <row r="16" spans="1:12" s="84" customFormat="1" x14ac:dyDescent="0.25">
      <c r="A16" s="78" t="s">
        <v>133</v>
      </c>
      <c r="B16" s="78" t="s">
        <v>193</v>
      </c>
      <c r="C16" s="79" t="s">
        <v>241</v>
      </c>
      <c r="D16" s="80" t="s">
        <v>11</v>
      </c>
      <c r="E16" s="81">
        <v>1</v>
      </c>
      <c r="F16" s="81">
        <v>1</v>
      </c>
      <c r="G16" s="82"/>
      <c r="H16" s="82"/>
      <c r="I16" s="83">
        <f t="shared" si="0"/>
        <v>0</v>
      </c>
      <c r="J16" s="82" t="s">
        <v>264</v>
      </c>
      <c r="K16" s="82" t="s">
        <v>264</v>
      </c>
      <c r="L16" s="85"/>
    </row>
    <row r="17" spans="1:12" s="84" customFormat="1" x14ac:dyDescent="0.25">
      <c r="A17" s="78" t="s">
        <v>0</v>
      </c>
      <c r="B17" s="78" t="s">
        <v>0</v>
      </c>
      <c r="C17" s="79" t="s">
        <v>241</v>
      </c>
      <c r="D17" s="80" t="s">
        <v>11</v>
      </c>
      <c r="E17" s="81">
        <v>2</v>
      </c>
      <c r="F17" s="81">
        <v>2</v>
      </c>
      <c r="G17" s="82"/>
      <c r="H17" s="82"/>
      <c r="I17" s="83">
        <f t="shared" si="0"/>
        <v>0</v>
      </c>
      <c r="J17" s="82"/>
      <c r="K17" s="82"/>
      <c r="L17" s="85"/>
    </row>
    <row r="18" spans="1:12" s="84" customFormat="1" x14ac:dyDescent="0.25">
      <c r="A18" s="78" t="s">
        <v>0</v>
      </c>
      <c r="B18" s="78" t="s">
        <v>252</v>
      </c>
      <c r="C18" s="79" t="s">
        <v>241</v>
      </c>
      <c r="D18" s="80" t="s">
        <v>11</v>
      </c>
      <c r="E18" s="81">
        <v>32</v>
      </c>
      <c r="F18" s="81">
        <v>73</v>
      </c>
      <c r="G18" s="82"/>
      <c r="H18" s="82"/>
      <c r="I18" s="83">
        <f t="shared" si="0"/>
        <v>0</v>
      </c>
      <c r="J18" s="82"/>
      <c r="K18" s="82" t="s">
        <v>264</v>
      </c>
      <c r="L18" s="85"/>
    </row>
    <row r="19" spans="1:12" s="84" customFormat="1" x14ac:dyDescent="0.25">
      <c r="A19" s="78" t="s">
        <v>17</v>
      </c>
      <c r="B19" s="78" t="s">
        <v>17</v>
      </c>
      <c r="C19" s="79" t="s">
        <v>241</v>
      </c>
      <c r="D19" s="80" t="s">
        <v>11</v>
      </c>
      <c r="E19" s="81">
        <v>1</v>
      </c>
      <c r="F19" s="81">
        <v>2</v>
      </c>
      <c r="G19" s="82"/>
      <c r="H19" s="82"/>
      <c r="I19" s="83">
        <f t="shared" si="0"/>
        <v>0</v>
      </c>
      <c r="J19" s="82"/>
      <c r="K19" s="82"/>
      <c r="L19" s="85"/>
    </row>
    <row r="20" spans="1:12" s="84" customFormat="1" x14ac:dyDescent="0.25">
      <c r="A20" s="78" t="s">
        <v>17</v>
      </c>
      <c r="B20" s="78" t="s">
        <v>252</v>
      </c>
      <c r="C20" s="79" t="s">
        <v>241</v>
      </c>
      <c r="D20" s="80" t="s">
        <v>11</v>
      </c>
      <c r="E20" s="81">
        <v>4</v>
      </c>
      <c r="F20" s="81">
        <v>15</v>
      </c>
      <c r="G20" s="82"/>
      <c r="H20" s="82"/>
      <c r="I20" s="83">
        <f t="shared" si="0"/>
        <v>0</v>
      </c>
      <c r="J20" s="82"/>
      <c r="K20" s="82" t="s">
        <v>264</v>
      </c>
      <c r="L20" s="85"/>
    </row>
    <row r="21" spans="1:12" s="84" customFormat="1" x14ac:dyDescent="0.25">
      <c r="A21" s="78" t="s">
        <v>135</v>
      </c>
      <c r="B21" s="78" t="s">
        <v>135</v>
      </c>
      <c r="C21" s="79" t="s">
        <v>241</v>
      </c>
      <c r="D21" s="80" t="s">
        <v>11</v>
      </c>
      <c r="E21" s="81">
        <v>1</v>
      </c>
      <c r="F21" s="81">
        <v>1</v>
      </c>
      <c r="G21" s="82"/>
      <c r="H21" s="82"/>
      <c r="I21" s="83">
        <f t="shared" si="0"/>
        <v>0</v>
      </c>
      <c r="J21" s="82"/>
      <c r="K21" s="82"/>
      <c r="L21" s="85"/>
    </row>
    <row r="22" spans="1:12" s="84" customFormat="1" x14ac:dyDescent="0.25">
      <c r="A22" s="78" t="s">
        <v>135</v>
      </c>
      <c r="B22" s="78" t="s">
        <v>252</v>
      </c>
      <c r="C22" s="79" t="s">
        <v>241</v>
      </c>
      <c r="D22" s="80" t="s">
        <v>11</v>
      </c>
      <c r="E22" s="81">
        <v>1</v>
      </c>
      <c r="F22" s="81">
        <v>2</v>
      </c>
      <c r="G22" s="82"/>
      <c r="H22" s="82"/>
      <c r="I22" s="83">
        <f t="shared" si="0"/>
        <v>0</v>
      </c>
      <c r="J22" s="82"/>
      <c r="K22" s="82" t="s">
        <v>264</v>
      </c>
      <c r="L22" s="85"/>
    </row>
    <row r="23" spans="1:12" s="84" customFormat="1" x14ac:dyDescent="0.25">
      <c r="A23" s="78" t="s">
        <v>136</v>
      </c>
      <c r="B23" s="78" t="s">
        <v>136</v>
      </c>
      <c r="C23" s="79" t="s">
        <v>241</v>
      </c>
      <c r="D23" s="80" t="s">
        <v>11</v>
      </c>
      <c r="E23" s="81">
        <v>1</v>
      </c>
      <c r="F23" s="81">
        <v>1</v>
      </c>
      <c r="G23" s="82"/>
      <c r="H23" s="82"/>
      <c r="I23" s="83">
        <f t="shared" si="0"/>
        <v>0</v>
      </c>
      <c r="J23" s="82" t="s">
        <v>264</v>
      </c>
      <c r="K23" s="82" t="s">
        <v>264</v>
      </c>
      <c r="L23" s="85"/>
    </row>
    <row r="24" spans="1:12" s="84" customFormat="1" x14ac:dyDescent="0.25">
      <c r="A24" s="78" t="s">
        <v>136</v>
      </c>
      <c r="B24" s="78" t="s">
        <v>137</v>
      </c>
      <c r="C24" s="79" t="s">
        <v>241</v>
      </c>
      <c r="D24" s="80" t="s">
        <v>11</v>
      </c>
      <c r="E24" s="81">
        <v>1</v>
      </c>
      <c r="F24" s="81">
        <v>1</v>
      </c>
      <c r="G24" s="82"/>
      <c r="H24" s="82"/>
      <c r="I24" s="83">
        <f t="shared" si="0"/>
        <v>0</v>
      </c>
      <c r="J24" s="82" t="s">
        <v>264</v>
      </c>
      <c r="K24" s="82" t="s">
        <v>264</v>
      </c>
      <c r="L24" s="85"/>
    </row>
    <row r="25" spans="1:12" s="84" customFormat="1" x14ac:dyDescent="0.25">
      <c r="A25" s="78" t="s">
        <v>136</v>
      </c>
      <c r="B25" s="78" t="s">
        <v>206</v>
      </c>
      <c r="C25" s="79" t="s">
        <v>241</v>
      </c>
      <c r="D25" s="80" t="s">
        <v>11</v>
      </c>
      <c r="E25" s="81">
        <v>1</v>
      </c>
      <c r="F25" s="81">
        <v>1</v>
      </c>
      <c r="G25" s="82"/>
      <c r="H25" s="82"/>
      <c r="I25" s="83">
        <f t="shared" si="0"/>
        <v>0</v>
      </c>
      <c r="J25" s="82" t="s">
        <v>264</v>
      </c>
      <c r="K25" s="82"/>
      <c r="L25" s="85"/>
    </row>
    <row r="26" spans="1:12" s="84" customFormat="1" x14ac:dyDescent="0.25">
      <c r="A26" s="78" t="s">
        <v>136</v>
      </c>
      <c r="B26" s="78" t="s">
        <v>159</v>
      </c>
      <c r="C26" s="79" t="s">
        <v>241</v>
      </c>
      <c r="D26" s="80" t="s">
        <v>11</v>
      </c>
      <c r="E26" s="81">
        <v>1</v>
      </c>
      <c r="F26" s="81">
        <v>6</v>
      </c>
      <c r="G26" s="82"/>
      <c r="H26" s="82"/>
      <c r="I26" s="83">
        <f t="shared" si="0"/>
        <v>0</v>
      </c>
      <c r="J26" s="82" t="s">
        <v>264</v>
      </c>
      <c r="K26" s="82" t="s">
        <v>264</v>
      </c>
      <c r="L26" s="85"/>
    </row>
    <row r="27" spans="1:12" s="84" customFormat="1" x14ac:dyDescent="0.25">
      <c r="A27" s="78" t="s">
        <v>136</v>
      </c>
      <c r="B27" s="78" t="s">
        <v>175</v>
      </c>
      <c r="C27" s="79" t="s">
        <v>241</v>
      </c>
      <c r="D27" s="80" t="s">
        <v>11</v>
      </c>
      <c r="E27" s="81">
        <v>1</v>
      </c>
      <c r="F27" s="81">
        <v>1</v>
      </c>
      <c r="G27" s="82"/>
      <c r="H27" s="82"/>
      <c r="I27" s="83">
        <f t="shared" si="0"/>
        <v>0</v>
      </c>
      <c r="J27" s="82" t="s">
        <v>264</v>
      </c>
      <c r="K27" s="82" t="s">
        <v>264</v>
      </c>
      <c r="L27" s="85"/>
    </row>
    <row r="28" spans="1:12" s="84" customFormat="1" x14ac:dyDescent="0.25">
      <c r="A28" s="78" t="s">
        <v>136</v>
      </c>
      <c r="B28" s="78" t="s">
        <v>252</v>
      </c>
      <c r="C28" s="79" t="s">
        <v>241</v>
      </c>
      <c r="D28" s="80" t="s">
        <v>11</v>
      </c>
      <c r="E28" s="81">
        <v>9</v>
      </c>
      <c r="F28" s="81">
        <v>31</v>
      </c>
      <c r="G28" s="82"/>
      <c r="H28" s="82"/>
      <c r="I28" s="83">
        <f t="shared" si="0"/>
        <v>0</v>
      </c>
      <c r="J28" s="82" t="s">
        <v>264</v>
      </c>
      <c r="K28" s="82" t="s">
        <v>264</v>
      </c>
      <c r="L28" s="85"/>
    </row>
    <row r="29" spans="1:12" s="84" customFormat="1" x14ac:dyDescent="0.25">
      <c r="A29" s="78" t="s">
        <v>137</v>
      </c>
      <c r="B29" s="78" t="s">
        <v>227</v>
      </c>
      <c r="C29" s="79" t="s">
        <v>241</v>
      </c>
      <c r="D29" s="80" t="s">
        <v>11</v>
      </c>
      <c r="E29" s="81">
        <v>1</v>
      </c>
      <c r="F29" s="81">
        <v>1</v>
      </c>
      <c r="G29" s="82"/>
      <c r="H29" s="82"/>
      <c r="I29" s="83">
        <f t="shared" si="0"/>
        <v>0</v>
      </c>
      <c r="J29" s="82" t="s">
        <v>264</v>
      </c>
      <c r="K29" s="82" t="s">
        <v>264</v>
      </c>
      <c r="L29" s="85"/>
    </row>
    <row r="30" spans="1:12" s="84" customFormat="1" x14ac:dyDescent="0.25">
      <c r="A30" s="78" t="s">
        <v>137</v>
      </c>
      <c r="B30" s="78" t="s">
        <v>254</v>
      </c>
      <c r="C30" s="79" t="s">
        <v>241</v>
      </c>
      <c r="D30" s="80" t="s">
        <v>11</v>
      </c>
      <c r="E30" s="81">
        <v>1</v>
      </c>
      <c r="F30" s="81">
        <v>1</v>
      </c>
      <c r="G30" s="82"/>
      <c r="H30" s="82"/>
      <c r="I30" s="83">
        <f t="shared" si="0"/>
        <v>0</v>
      </c>
      <c r="J30" s="82" t="s">
        <v>264</v>
      </c>
      <c r="K30" s="82"/>
      <c r="L30" s="85"/>
    </row>
    <row r="31" spans="1:12" s="84" customFormat="1" x14ac:dyDescent="0.25">
      <c r="A31" s="78" t="s">
        <v>137</v>
      </c>
      <c r="B31" s="78" t="s">
        <v>136</v>
      </c>
      <c r="C31" s="79" t="s">
        <v>241</v>
      </c>
      <c r="D31" s="80" t="s">
        <v>11</v>
      </c>
      <c r="E31" s="81">
        <v>1</v>
      </c>
      <c r="F31" s="81">
        <v>1</v>
      </c>
      <c r="G31" s="82"/>
      <c r="H31" s="82"/>
      <c r="I31" s="83">
        <f t="shared" si="0"/>
        <v>0</v>
      </c>
      <c r="J31" s="82" t="s">
        <v>264</v>
      </c>
      <c r="K31" s="82" t="s">
        <v>264</v>
      </c>
      <c r="L31" s="85"/>
    </row>
    <row r="32" spans="1:12" s="84" customFormat="1" x14ac:dyDescent="0.25">
      <c r="A32" s="78" t="s">
        <v>137</v>
      </c>
      <c r="B32" s="78" t="s">
        <v>137</v>
      </c>
      <c r="C32" s="79" t="s">
        <v>241</v>
      </c>
      <c r="D32" s="80" t="s">
        <v>11</v>
      </c>
      <c r="E32" s="81">
        <v>5</v>
      </c>
      <c r="F32" s="81">
        <v>9</v>
      </c>
      <c r="G32" s="82"/>
      <c r="H32" s="82"/>
      <c r="I32" s="83">
        <f t="shared" si="0"/>
        <v>0</v>
      </c>
      <c r="J32" s="82" t="s">
        <v>264</v>
      </c>
      <c r="K32" s="82" t="s">
        <v>264</v>
      </c>
      <c r="L32" s="85"/>
    </row>
    <row r="33" spans="1:12" s="84" customFormat="1" x14ac:dyDescent="0.25">
      <c r="A33" s="78" t="s">
        <v>137</v>
      </c>
      <c r="B33" s="78" t="s">
        <v>206</v>
      </c>
      <c r="C33" s="79" t="s">
        <v>241</v>
      </c>
      <c r="D33" s="80" t="s">
        <v>11</v>
      </c>
      <c r="E33" s="81">
        <v>1</v>
      </c>
      <c r="F33" s="81">
        <v>4</v>
      </c>
      <c r="G33" s="82"/>
      <c r="H33" s="82"/>
      <c r="I33" s="83">
        <f t="shared" si="0"/>
        <v>0</v>
      </c>
      <c r="J33" s="82" t="s">
        <v>264</v>
      </c>
      <c r="K33" s="82"/>
      <c r="L33" s="85"/>
    </row>
    <row r="34" spans="1:12" s="84" customFormat="1" x14ac:dyDescent="0.25">
      <c r="A34" s="78" t="s">
        <v>137</v>
      </c>
      <c r="B34" s="78" t="s">
        <v>253</v>
      </c>
      <c r="C34" s="79" t="s">
        <v>241</v>
      </c>
      <c r="D34" s="80" t="s">
        <v>11</v>
      </c>
      <c r="E34" s="81">
        <v>1</v>
      </c>
      <c r="F34" s="81">
        <v>1</v>
      </c>
      <c r="G34" s="82"/>
      <c r="H34" s="82"/>
      <c r="I34" s="83">
        <f t="shared" si="0"/>
        <v>0</v>
      </c>
      <c r="J34" s="82" t="s">
        <v>264</v>
      </c>
      <c r="K34" s="82" t="s">
        <v>264</v>
      </c>
      <c r="L34" s="85"/>
    </row>
    <row r="35" spans="1:12" s="84" customFormat="1" x14ac:dyDescent="0.25">
      <c r="A35" s="78" t="s">
        <v>137</v>
      </c>
      <c r="B35" s="78" t="s">
        <v>202</v>
      </c>
      <c r="C35" s="79" t="s">
        <v>241</v>
      </c>
      <c r="D35" s="80" t="s">
        <v>11</v>
      </c>
      <c r="E35" s="81">
        <v>1</v>
      </c>
      <c r="F35" s="81">
        <v>1</v>
      </c>
      <c r="G35" s="82"/>
      <c r="H35" s="82"/>
      <c r="I35" s="83">
        <f t="shared" si="0"/>
        <v>0</v>
      </c>
      <c r="J35" s="82" t="s">
        <v>264</v>
      </c>
      <c r="K35" s="82" t="s">
        <v>264</v>
      </c>
      <c r="L35" s="85"/>
    </row>
    <row r="36" spans="1:12" s="84" customFormat="1" x14ac:dyDescent="0.25">
      <c r="A36" s="78" t="s">
        <v>137</v>
      </c>
      <c r="B36" s="78" t="s">
        <v>149</v>
      </c>
      <c r="C36" s="79" t="s">
        <v>241</v>
      </c>
      <c r="D36" s="80" t="s">
        <v>11</v>
      </c>
      <c r="E36" s="81">
        <v>1</v>
      </c>
      <c r="F36" s="81">
        <v>1</v>
      </c>
      <c r="G36" s="82"/>
      <c r="H36" s="82"/>
      <c r="I36" s="83">
        <f t="shared" si="0"/>
        <v>0</v>
      </c>
      <c r="J36" s="82" t="s">
        <v>264</v>
      </c>
      <c r="K36" s="82" t="s">
        <v>264</v>
      </c>
      <c r="L36" s="85"/>
    </row>
    <row r="37" spans="1:12" s="84" customFormat="1" x14ac:dyDescent="0.25">
      <c r="A37" s="78" t="s">
        <v>137</v>
      </c>
      <c r="B37" s="78" t="s">
        <v>151</v>
      </c>
      <c r="C37" s="79" t="s">
        <v>241</v>
      </c>
      <c r="D37" s="80" t="s">
        <v>11</v>
      </c>
      <c r="E37" s="81">
        <v>1</v>
      </c>
      <c r="F37" s="81">
        <v>1</v>
      </c>
      <c r="G37" s="82"/>
      <c r="H37" s="82"/>
      <c r="I37" s="83">
        <f t="shared" si="0"/>
        <v>0</v>
      </c>
      <c r="J37" s="82" t="s">
        <v>264</v>
      </c>
      <c r="K37" s="82" t="s">
        <v>264</v>
      </c>
      <c r="L37" s="85"/>
    </row>
    <row r="38" spans="1:12" s="84" customFormat="1" x14ac:dyDescent="0.25">
      <c r="A38" s="78" t="s">
        <v>137</v>
      </c>
      <c r="B38" s="78" t="s">
        <v>159</v>
      </c>
      <c r="C38" s="79" t="s">
        <v>241</v>
      </c>
      <c r="D38" s="80" t="s">
        <v>11</v>
      </c>
      <c r="E38" s="81">
        <v>3</v>
      </c>
      <c r="F38" s="81">
        <v>25</v>
      </c>
      <c r="G38" s="82"/>
      <c r="H38" s="82"/>
      <c r="I38" s="83">
        <f t="shared" si="0"/>
        <v>0</v>
      </c>
      <c r="J38" s="82" t="s">
        <v>264</v>
      </c>
      <c r="K38" s="82" t="s">
        <v>264</v>
      </c>
      <c r="L38" s="85"/>
    </row>
    <row r="39" spans="1:12" s="84" customFormat="1" x14ac:dyDescent="0.25">
      <c r="A39" s="78" t="s">
        <v>137</v>
      </c>
      <c r="B39" s="78" t="s">
        <v>165</v>
      </c>
      <c r="C39" s="79" t="s">
        <v>241</v>
      </c>
      <c r="D39" s="80" t="s">
        <v>11</v>
      </c>
      <c r="E39" s="81">
        <v>1</v>
      </c>
      <c r="F39" s="81">
        <v>1</v>
      </c>
      <c r="G39" s="82"/>
      <c r="H39" s="82"/>
      <c r="I39" s="83">
        <f t="shared" si="0"/>
        <v>0</v>
      </c>
      <c r="J39" s="82" t="s">
        <v>264</v>
      </c>
      <c r="K39" s="82" t="s">
        <v>264</v>
      </c>
      <c r="L39" s="85"/>
    </row>
    <row r="40" spans="1:12" s="84" customFormat="1" x14ac:dyDescent="0.25">
      <c r="A40" s="78" t="s">
        <v>137</v>
      </c>
      <c r="B40" s="78" t="s">
        <v>255</v>
      </c>
      <c r="C40" s="79" t="s">
        <v>241</v>
      </c>
      <c r="D40" s="80" t="s">
        <v>11</v>
      </c>
      <c r="E40" s="81">
        <v>1</v>
      </c>
      <c r="F40" s="81">
        <v>1</v>
      </c>
      <c r="G40" s="82"/>
      <c r="H40" s="82"/>
      <c r="I40" s="83">
        <f t="shared" si="0"/>
        <v>0</v>
      </c>
      <c r="J40" s="82" t="s">
        <v>264</v>
      </c>
      <c r="K40" s="82" t="s">
        <v>264</v>
      </c>
      <c r="L40" s="85"/>
    </row>
    <row r="41" spans="1:12" s="84" customFormat="1" x14ac:dyDescent="0.25">
      <c r="A41" s="78" t="s">
        <v>137</v>
      </c>
      <c r="B41" s="78" t="s">
        <v>175</v>
      </c>
      <c r="C41" s="79" t="s">
        <v>241</v>
      </c>
      <c r="D41" s="80" t="s">
        <v>11</v>
      </c>
      <c r="E41" s="81">
        <v>1</v>
      </c>
      <c r="F41" s="81">
        <v>1</v>
      </c>
      <c r="G41" s="82"/>
      <c r="H41" s="82"/>
      <c r="I41" s="83">
        <f t="shared" si="0"/>
        <v>0</v>
      </c>
      <c r="J41" s="82" t="s">
        <v>264</v>
      </c>
      <c r="K41" s="82" t="s">
        <v>264</v>
      </c>
      <c r="L41" s="85"/>
    </row>
    <row r="42" spans="1:12" s="84" customFormat="1" x14ac:dyDescent="0.25">
      <c r="A42" s="78" t="s">
        <v>137</v>
      </c>
      <c r="B42" s="78" t="s">
        <v>181</v>
      </c>
      <c r="C42" s="79" t="s">
        <v>241</v>
      </c>
      <c r="D42" s="80" t="s">
        <v>11</v>
      </c>
      <c r="E42" s="81">
        <v>1</v>
      </c>
      <c r="F42" s="81">
        <v>1</v>
      </c>
      <c r="G42" s="82"/>
      <c r="H42" s="82"/>
      <c r="I42" s="83">
        <f t="shared" si="0"/>
        <v>0</v>
      </c>
      <c r="J42" s="82" t="s">
        <v>264</v>
      </c>
      <c r="K42" s="82" t="s">
        <v>264</v>
      </c>
      <c r="L42" s="85"/>
    </row>
    <row r="43" spans="1:12" s="84" customFormat="1" x14ac:dyDescent="0.25">
      <c r="A43" s="78" t="s">
        <v>137</v>
      </c>
      <c r="B43" s="78" t="s">
        <v>252</v>
      </c>
      <c r="C43" s="79" t="s">
        <v>241</v>
      </c>
      <c r="D43" s="80" t="s">
        <v>11</v>
      </c>
      <c r="E43" s="81">
        <v>36</v>
      </c>
      <c r="F43" s="81">
        <v>130</v>
      </c>
      <c r="G43" s="82"/>
      <c r="H43" s="82"/>
      <c r="I43" s="83">
        <f t="shared" si="0"/>
        <v>0</v>
      </c>
      <c r="J43" s="82" t="s">
        <v>264</v>
      </c>
      <c r="K43" s="82" t="s">
        <v>264</v>
      </c>
      <c r="L43" s="85"/>
    </row>
    <row r="44" spans="1:12" s="84" customFormat="1" x14ac:dyDescent="0.25">
      <c r="A44" s="78" t="s">
        <v>137</v>
      </c>
      <c r="B44" s="78" t="s">
        <v>193</v>
      </c>
      <c r="C44" s="79" t="s">
        <v>241</v>
      </c>
      <c r="D44" s="80" t="s">
        <v>11</v>
      </c>
      <c r="E44" s="81">
        <v>1</v>
      </c>
      <c r="F44" s="81">
        <v>1</v>
      </c>
      <c r="G44" s="82"/>
      <c r="H44" s="82"/>
      <c r="I44" s="83">
        <f t="shared" si="0"/>
        <v>0</v>
      </c>
      <c r="J44" s="82" t="s">
        <v>264</v>
      </c>
      <c r="K44" s="82" t="s">
        <v>264</v>
      </c>
      <c r="L44" s="85"/>
    </row>
    <row r="45" spans="1:12" s="84" customFormat="1" x14ac:dyDescent="0.25">
      <c r="A45" s="78" t="s">
        <v>204</v>
      </c>
      <c r="B45" s="78" t="s">
        <v>252</v>
      </c>
      <c r="C45" s="79" t="s">
        <v>241</v>
      </c>
      <c r="D45" s="80" t="s">
        <v>11</v>
      </c>
      <c r="E45" s="81">
        <v>1</v>
      </c>
      <c r="F45" s="81">
        <v>2</v>
      </c>
      <c r="G45" s="82"/>
      <c r="H45" s="82"/>
      <c r="I45" s="83">
        <f t="shared" si="0"/>
        <v>0</v>
      </c>
      <c r="J45" s="82"/>
      <c r="K45" s="82" t="s">
        <v>264</v>
      </c>
      <c r="L45" s="85"/>
    </row>
    <row r="46" spans="1:12" s="84" customFormat="1" x14ac:dyDescent="0.25">
      <c r="A46" s="78" t="s">
        <v>139</v>
      </c>
      <c r="B46" s="78" t="s">
        <v>139</v>
      </c>
      <c r="C46" s="79" t="s">
        <v>241</v>
      </c>
      <c r="D46" s="80" t="s">
        <v>11</v>
      </c>
      <c r="E46" s="81">
        <v>1</v>
      </c>
      <c r="F46" s="81">
        <v>1</v>
      </c>
      <c r="G46" s="82"/>
      <c r="H46" s="82"/>
      <c r="I46" s="83">
        <f t="shared" si="0"/>
        <v>0</v>
      </c>
      <c r="J46" s="82"/>
      <c r="K46" s="82"/>
      <c r="L46" s="85"/>
    </row>
    <row r="47" spans="1:12" s="84" customFormat="1" x14ac:dyDescent="0.25">
      <c r="A47" s="78" t="s">
        <v>139</v>
      </c>
      <c r="B47" s="78" t="s">
        <v>252</v>
      </c>
      <c r="C47" s="79" t="s">
        <v>241</v>
      </c>
      <c r="D47" s="80" t="s">
        <v>11</v>
      </c>
      <c r="E47" s="81">
        <v>1</v>
      </c>
      <c r="F47" s="81">
        <v>1</v>
      </c>
      <c r="G47" s="82"/>
      <c r="H47" s="82"/>
      <c r="I47" s="83">
        <f t="shared" si="0"/>
        <v>0</v>
      </c>
      <c r="J47" s="82"/>
      <c r="K47" s="82" t="s">
        <v>264</v>
      </c>
      <c r="L47" s="85"/>
    </row>
    <row r="48" spans="1:12" s="84" customFormat="1" x14ac:dyDescent="0.25">
      <c r="A48" s="78" t="s">
        <v>1</v>
      </c>
      <c r="B48" s="78" t="s">
        <v>1</v>
      </c>
      <c r="C48" s="79" t="s">
        <v>241</v>
      </c>
      <c r="D48" s="80" t="s">
        <v>11</v>
      </c>
      <c r="E48" s="81">
        <v>1</v>
      </c>
      <c r="F48" s="81">
        <v>1</v>
      </c>
      <c r="G48" s="82"/>
      <c r="H48" s="82"/>
      <c r="I48" s="83">
        <f t="shared" si="0"/>
        <v>0</v>
      </c>
      <c r="J48" s="82"/>
      <c r="K48" s="82"/>
      <c r="L48" s="85"/>
    </row>
    <row r="49" spans="1:12" s="84" customFormat="1" x14ac:dyDescent="0.25">
      <c r="A49" s="78" t="s">
        <v>1</v>
      </c>
      <c r="B49" s="78" t="s">
        <v>149</v>
      </c>
      <c r="C49" s="79" t="s">
        <v>241</v>
      </c>
      <c r="D49" s="80" t="s">
        <v>11</v>
      </c>
      <c r="E49" s="81">
        <v>1</v>
      </c>
      <c r="F49" s="81">
        <v>1</v>
      </c>
      <c r="G49" s="82"/>
      <c r="H49" s="82"/>
      <c r="I49" s="83">
        <f t="shared" si="0"/>
        <v>0</v>
      </c>
      <c r="J49" s="82"/>
      <c r="K49" s="82" t="s">
        <v>264</v>
      </c>
      <c r="L49" s="85"/>
    </row>
    <row r="50" spans="1:12" s="84" customFormat="1" x14ac:dyDescent="0.25">
      <c r="A50" s="78" t="s">
        <v>1</v>
      </c>
      <c r="B50" s="78" t="s">
        <v>252</v>
      </c>
      <c r="C50" s="79" t="s">
        <v>241</v>
      </c>
      <c r="D50" s="80" t="s">
        <v>11</v>
      </c>
      <c r="E50" s="81">
        <v>1</v>
      </c>
      <c r="F50" s="81">
        <v>2</v>
      </c>
      <c r="G50" s="82"/>
      <c r="H50" s="82"/>
      <c r="I50" s="83">
        <f t="shared" si="0"/>
        <v>0</v>
      </c>
      <c r="J50" s="82"/>
      <c r="K50" s="82" t="s">
        <v>264</v>
      </c>
      <c r="L50" s="85"/>
    </row>
    <row r="51" spans="1:12" s="84" customFormat="1" x14ac:dyDescent="0.25">
      <c r="A51" s="78" t="s">
        <v>201</v>
      </c>
      <c r="B51" s="78" t="s">
        <v>201</v>
      </c>
      <c r="C51" s="79" t="s">
        <v>241</v>
      </c>
      <c r="D51" s="80" t="s">
        <v>11</v>
      </c>
      <c r="E51" s="81">
        <v>1</v>
      </c>
      <c r="F51" s="81">
        <v>1</v>
      </c>
      <c r="G51" s="82"/>
      <c r="H51" s="82"/>
      <c r="I51" s="83">
        <f t="shared" si="0"/>
        <v>0</v>
      </c>
      <c r="J51" s="82" t="s">
        <v>264</v>
      </c>
      <c r="K51" s="82" t="s">
        <v>264</v>
      </c>
      <c r="L51" s="85"/>
    </row>
    <row r="52" spans="1:12" s="84" customFormat="1" x14ac:dyDescent="0.25">
      <c r="A52" s="78" t="s">
        <v>201</v>
      </c>
      <c r="B52" s="78" t="s">
        <v>151</v>
      </c>
      <c r="C52" s="79" t="s">
        <v>241</v>
      </c>
      <c r="D52" s="80" t="s">
        <v>11</v>
      </c>
      <c r="E52" s="81">
        <v>1</v>
      </c>
      <c r="F52" s="81">
        <v>1</v>
      </c>
      <c r="G52" s="82"/>
      <c r="H52" s="82"/>
      <c r="I52" s="83">
        <f t="shared" si="0"/>
        <v>0</v>
      </c>
      <c r="J52" s="82" t="s">
        <v>264</v>
      </c>
      <c r="K52" s="82" t="s">
        <v>264</v>
      </c>
      <c r="L52" s="85"/>
    </row>
    <row r="53" spans="1:12" s="84" customFormat="1" x14ac:dyDescent="0.25">
      <c r="A53" s="78" t="s">
        <v>201</v>
      </c>
      <c r="B53" s="78" t="s">
        <v>252</v>
      </c>
      <c r="C53" s="79" t="s">
        <v>241</v>
      </c>
      <c r="D53" s="80" t="s">
        <v>11</v>
      </c>
      <c r="E53" s="81">
        <v>1</v>
      </c>
      <c r="F53" s="81">
        <v>1</v>
      </c>
      <c r="G53" s="82"/>
      <c r="H53" s="82"/>
      <c r="I53" s="83">
        <f t="shared" si="0"/>
        <v>0</v>
      </c>
      <c r="J53" s="82" t="s">
        <v>264</v>
      </c>
      <c r="K53" s="82" t="s">
        <v>264</v>
      </c>
      <c r="L53" s="85"/>
    </row>
    <row r="54" spans="1:12" s="84" customFormat="1" x14ac:dyDescent="0.25">
      <c r="A54" s="78" t="s">
        <v>222</v>
      </c>
      <c r="B54" s="78" t="s">
        <v>222</v>
      </c>
      <c r="C54" s="79" t="s">
        <v>241</v>
      </c>
      <c r="D54" s="80" t="s">
        <v>11</v>
      </c>
      <c r="E54" s="81">
        <v>1</v>
      </c>
      <c r="F54" s="81">
        <v>1</v>
      </c>
      <c r="G54" s="82"/>
      <c r="H54" s="82"/>
      <c r="I54" s="83">
        <f t="shared" si="0"/>
        <v>0</v>
      </c>
      <c r="J54" s="82"/>
      <c r="K54" s="82"/>
      <c r="L54" s="85"/>
    </row>
    <row r="55" spans="1:12" s="84" customFormat="1" x14ac:dyDescent="0.25">
      <c r="A55" s="78" t="s">
        <v>205</v>
      </c>
      <c r="B55" s="78" t="s">
        <v>252</v>
      </c>
      <c r="C55" s="79" t="s">
        <v>241</v>
      </c>
      <c r="D55" s="80" t="s">
        <v>11</v>
      </c>
      <c r="E55" s="81">
        <v>1</v>
      </c>
      <c r="F55" s="81">
        <v>1</v>
      </c>
      <c r="G55" s="82"/>
      <c r="H55" s="82"/>
      <c r="I55" s="83">
        <f t="shared" si="0"/>
        <v>0</v>
      </c>
      <c r="J55" s="82"/>
      <c r="K55" s="82" t="s">
        <v>264</v>
      </c>
      <c r="L55" s="85"/>
    </row>
    <row r="56" spans="1:12" s="84" customFormat="1" x14ac:dyDescent="0.25">
      <c r="A56" s="78" t="s">
        <v>206</v>
      </c>
      <c r="B56" s="78" t="s">
        <v>206</v>
      </c>
      <c r="C56" s="79" t="s">
        <v>241</v>
      </c>
      <c r="D56" s="80" t="s">
        <v>11</v>
      </c>
      <c r="E56" s="81">
        <v>1</v>
      </c>
      <c r="F56" s="81">
        <v>1</v>
      </c>
      <c r="G56" s="82"/>
      <c r="H56" s="82"/>
      <c r="I56" s="83">
        <f t="shared" si="0"/>
        <v>0</v>
      </c>
      <c r="J56" s="82"/>
      <c r="K56" s="82"/>
      <c r="L56" s="85"/>
    </row>
    <row r="57" spans="1:12" s="84" customFormat="1" x14ac:dyDescent="0.25">
      <c r="A57" s="78" t="s">
        <v>206</v>
      </c>
      <c r="B57" s="78" t="s">
        <v>151</v>
      </c>
      <c r="C57" s="79" t="s">
        <v>241</v>
      </c>
      <c r="D57" s="80" t="s">
        <v>11</v>
      </c>
      <c r="E57" s="81">
        <v>1</v>
      </c>
      <c r="F57" s="81">
        <v>1</v>
      </c>
      <c r="G57" s="82"/>
      <c r="H57" s="82"/>
      <c r="I57" s="83">
        <f t="shared" si="0"/>
        <v>0</v>
      </c>
      <c r="J57" s="82"/>
      <c r="K57" s="82" t="s">
        <v>264</v>
      </c>
      <c r="L57" s="85"/>
    </row>
    <row r="58" spans="1:12" s="84" customFormat="1" x14ac:dyDescent="0.25">
      <c r="A58" s="78" t="s">
        <v>206</v>
      </c>
      <c r="B58" s="78" t="s">
        <v>252</v>
      </c>
      <c r="C58" s="79" t="s">
        <v>241</v>
      </c>
      <c r="D58" s="80" t="s">
        <v>11</v>
      </c>
      <c r="E58" s="81">
        <v>1</v>
      </c>
      <c r="F58" s="81">
        <v>2</v>
      </c>
      <c r="G58" s="82"/>
      <c r="H58" s="82"/>
      <c r="I58" s="83">
        <f t="shared" si="0"/>
        <v>0</v>
      </c>
      <c r="J58" s="82"/>
      <c r="K58" s="82" t="s">
        <v>264</v>
      </c>
      <c r="L58" s="85"/>
    </row>
    <row r="59" spans="1:12" s="84" customFormat="1" x14ac:dyDescent="0.25">
      <c r="A59" s="78" t="s">
        <v>140</v>
      </c>
      <c r="B59" s="78" t="s">
        <v>140</v>
      </c>
      <c r="C59" s="79" t="s">
        <v>241</v>
      </c>
      <c r="D59" s="80" t="s">
        <v>11</v>
      </c>
      <c r="E59" s="81">
        <v>1</v>
      </c>
      <c r="F59" s="81">
        <v>1</v>
      </c>
      <c r="G59" s="82"/>
      <c r="H59" s="82"/>
      <c r="I59" s="83">
        <f t="shared" si="0"/>
        <v>0</v>
      </c>
      <c r="J59" s="82"/>
      <c r="K59" s="82"/>
      <c r="L59" s="85"/>
    </row>
    <row r="60" spans="1:12" s="84" customFormat="1" x14ac:dyDescent="0.25">
      <c r="A60" s="78" t="s">
        <v>140</v>
      </c>
      <c r="B60" s="78" t="s">
        <v>252</v>
      </c>
      <c r="C60" s="79" t="s">
        <v>241</v>
      </c>
      <c r="D60" s="80" t="s">
        <v>11</v>
      </c>
      <c r="E60" s="81">
        <v>1</v>
      </c>
      <c r="F60" s="81">
        <v>5</v>
      </c>
      <c r="G60" s="82"/>
      <c r="H60" s="82"/>
      <c r="I60" s="83">
        <f t="shared" si="0"/>
        <v>0</v>
      </c>
      <c r="J60" s="82"/>
      <c r="K60" s="82" t="s">
        <v>264</v>
      </c>
      <c r="L60" s="85"/>
    </row>
    <row r="61" spans="1:12" s="84" customFormat="1" x14ac:dyDescent="0.25">
      <c r="A61" s="78" t="s">
        <v>141</v>
      </c>
      <c r="B61" s="78" t="s">
        <v>252</v>
      </c>
      <c r="C61" s="79" t="s">
        <v>241</v>
      </c>
      <c r="D61" s="80" t="s">
        <v>11</v>
      </c>
      <c r="E61" s="81">
        <v>1</v>
      </c>
      <c r="F61" s="81">
        <v>1</v>
      </c>
      <c r="G61" s="82"/>
      <c r="H61" s="82"/>
      <c r="I61" s="83">
        <f t="shared" si="0"/>
        <v>0</v>
      </c>
      <c r="J61" s="82"/>
      <c r="K61" s="82" t="s">
        <v>264</v>
      </c>
      <c r="L61" s="85"/>
    </row>
    <row r="62" spans="1:12" s="84" customFormat="1" x14ac:dyDescent="0.25">
      <c r="A62" s="78" t="s">
        <v>23</v>
      </c>
      <c r="B62" s="78" t="s">
        <v>206</v>
      </c>
      <c r="C62" s="79" t="s">
        <v>241</v>
      </c>
      <c r="D62" s="80" t="s">
        <v>11</v>
      </c>
      <c r="E62" s="81">
        <v>1</v>
      </c>
      <c r="F62" s="81">
        <v>1</v>
      </c>
      <c r="G62" s="82"/>
      <c r="H62" s="82"/>
      <c r="I62" s="83">
        <f t="shared" si="0"/>
        <v>0</v>
      </c>
      <c r="J62" s="82"/>
      <c r="K62" s="82"/>
      <c r="L62" s="85"/>
    </row>
    <row r="63" spans="1:12" s="84" customFormat="1" x14ac:dyDescent="0.25">
      <c r="A63" s="78" t="s">
        <v>23</v>
      </c>
      <c r="B63" s="78" t="s">
        <v>23</v>
      </c>
      <c r="C63" s="79" t="s">
        <v>241</v>
      </c>
      <c r="D63" s="80" t="s">
        <v>11</v>
      </c>
      <c r="E63" s="81">
        <v>1</v>
      </c>
      <c r="F63" s="81">
        <v>1</v>
      </c>
      <c r="G63" s="82"/>
      <c r="H63" s="82"/>
      <c r="I63" s="83">
        <f t="shared" si="0"/>
        <v>0</v>
      </c>
      <c r="J63" s="82"/>
      <c r="K63" s="82"/>
      <c r="L63" s="85"/>
    </row>
    <row r="64" spans="1:12" s="84" customFormat="1" x14ac:dyDescent="0.25">
      <c r="A64" s="78" t="s">
        <v>23</v>
      </c>
      <c r="B64" s="78" t="s">
        <v>252</v>
      </c>
      <c r="C64" s="79" t="s">
        <v>241</v>
      </c>
      <c r="D64" s="80" t="s">
        <v>11</v>
      </c>
      <c r="E64" s="81">
        <v>1</v>
      </c>
      <c r="F64" s="81">
        <v>1</v>
      </c>
      <c r="G64" s="82"/>
      <c r="H64" s="82"/>
      <c r="I64" s="83">
        <f t="shared" si="0"/>
        <v>0</v>
      </c>
      <c r="J64" s="82"/>
      <c r="K64" s="82" t="s">
        <v>264</v>
      </c>
      <c r="L64" s="85"/>
    </row>
    <row r="65" spans="1:12" s="84" customFormat="1" x14ac:dyDescent="0.25">
      <c r="A65" s="78" t="s">
        <v>143</v>
      </c>
      <c r="B65" s="78" t="s">
        <v>143</v>
      </c>
      <c r="C65" s="79" t="s">
        <v>241</v>
      </c>
      <c r="D65" s="80" t="s">
        <v>11</v>
      </c>
      <c r="E65" s="81">
        <v>1</v>
      </c>
      <c r="F65" s="81">
        <v>1</v>
      </c>
      <c r="G65" s="82"/>
      <c r="H65" s="82"/>
      <c r="I65" s="83">
        <f t="shared" si="0"/>
        <v>0</v>
      </c>
      <c r="J65" s="82" t="s">
        <v>264</v>
      </c>
      <c r="K65" s="82" t="s">
        <v>264</v>
      </c>
      <c r="L65" s="85"/>
    </row>
    <row r="66" spans="1:12" s="84" customFormat="1" x14ac:dyDescent="0.25">
      <c r="A66" s="78" t="s">
        <v>143</v>
      </c>
      <c r="B66" s="78" t="s">
        <v>252</v>
      </c>
      <c r="C66" s="79" t="s">
        <v>241</v>
      </c>
      <c r="D66" s="80" t="s">
        <v>11</v>
      </c>
      <c r="E66" s="81">
        <v>2</v>
      </c>
      <c r="F66" s="81">
        <v>6</v>
      </c>
      <c r="G66" s="82"/>
      <c r="H66" s="82"/>
      <c r="I66" s="83">
        <f t="shared" si="0"/>
        <v>0</v>
      </c>
      <c r="J66" s="82" t="s">
        <v>264</v>
      </c>
      <c r="K66" s="82" t="s">
        <v>264</v>
      </c>
      <c r="L66" s="85"/>
    </row>
    <row r="67" spans="1:12" s="84" customFormat="1" x14ac:dyDescent="0.25">
      <c r="A67" s="78" t="s">
        <v>2</v>
      </c>
      <c r="B67" s="78" t="s">
        <v>2</v>
      </c>
      <c r="C67" s="79" t="s">
        <v>241</v>
      </c>
      <c r="D67" s="80" t="s">
        <v>11</v>
      </c>
      <c r="E67" s="81">
        <v>1</v>
      </c>
      <c r="F67" s="81">
        <v>1</v>
      </c>
      <c r="G67" s="82"/>
      <c r="H67" s="82"/>
      <c r="I67" s="83">
        <f t="shared" ref="I67:I130" si="1">E67*G67+H67*F67</f>
        <v>0</v>
      </c>
      <c r="J67" s="82"/>
      <c r="K67" s="82"/>
      <c r="L67" s="85"/>
    </row>
    <row r="68" spans="1:12" s="84" customFormat="1" x14ac:dyDescent="0.25">
      <c r="A68" s="78" t="s">
        <v>2</v>
      </c>
      <c r="B68" s="78" t="s">
        <v>252</v>
      </c>
      <c r="C68" s="79" t="s">
        <v>241</v>
      </c>
      <c r="D68" s="80" t="s">
        <v>11</v>
      </c>
      <c r="E68" s="81">
        <v>1</v>
      </c>
      <c r="F68" s="81">
        <v>1</v>
      </c>
      <c r="G68" s="82"/>
      <c r="H68" s="82"/>
      <c r="I68" s="83">
        <f t="shared" si="1"/>
        <v>0</v>
      </c>
      <c r="J68" s="82"/>
      <c r="K68" s="82" t="s">
        <v>264</v>
      </c>
      <c r="L68" s="85"/>
    </row>
    <row r="69" spans="1:12" s="84" customFormat="1" x14ac:dyDescent="0.25">
      <c r="A69" s="78" t="s">
        <v>9</v>
      </c>
      <c r="B69" s="78" t="s">
        <v>227</v>
      </c>
      <c r="C69" s="79" t="s">
        <v>241</v>
      </c>
      <c r="D69" s="80" t="s">
        <v>11</v>
      </c>
      <c r="E69" s="81">
        <v>1</v>
      </c>
      <c r="F69" s="81">
        <v>1</v>
      </c>
      <c r="G69" s="82"/>
      <c r="H69" s="82"/>
      <c r="I69" s="83">
        <f t="shared" si="1"/>
        <v>0</v>
      </c>
      <c r="J69" s="82" t="s">
        <v>264</v>
      </c>
      <c r="K69" s="82" t="s">
        <v>264</v>
      </c>
      <c r="L69" s="85"/>
    </row>
    <row r="70" spans="1:12" s="84" customFormat="1" x14ac:dyDescent="0.25">
      <c r="A70" s="78" t="s">
        <v>9</v>
      </c>
      <c r="B70" s="78" t="s">
        <v>137</v>
      </c>
      <c r="C70" s="79" t="s">
        <v>241</v>
      </c>
      <c r="D70" s="80" t="s">
        <v>11</v>
      </c>
      <c r="E70" s="81">
        <v>1</v>
      </c>
      <c r="F70" s="81">
        <v>1</v>
      </c>
      <c r="G70" s="82"/>
      <c r="H70" s="82"/>
      <c r="I70" s="83">
        <f t="shared" si="1"/>
        <v>0</v>
      </c>
      <c r="J70" s="82" t="s">
        <v>264</v>
      </c>
      <c r="K70" s="82" t="s">
        <v>264</v>
      </c>
      <c r="L70" s="85"/>
    </row>
    <row r="71" spans="1:12" s="84" customFormat="1" x14ac:dyDescent="0.25">
      <c r="A71" s="78" t="s">
        <v>9</v>
      </c>
      <c r="B71" s="78" t="s">
        <v>253</v>
      </c>
      <c r="C71" s="79" t="s">
        <v>241</v>
      </c>
      <c r="D71" s="80" t="s">
        <v>11</v>
      </c>
      <c r="E71" s="81">
        <v>1</v>
      </c>
      <c r="F71" s="81">
        <v>1</v>
      </c>
      <c r="G71" s="82"/>
      <c r="H71" s="82"/>
      <c r="I71" s="83">
        <f t="shared" si="1"/>
        <v>0</v>
      </c>
      <c r="J71" s="82" t="s">
        <v>264</v>
      </c>
      <c r="K71" s="82" t="s">
        <v>264</v>
      </c>
      <c r="L71" s="85"/>
    </row>
    <row r="72" spans="1:12" s="84" customFormat="1" x14ac:dyDescent="0.25">
      <c r="A72" s="78" t="s">
        <v>9</v>
      </c>
      <c r="B72" s="78" t="s">
        <v>38</v>
      </c>
      <c r="C72" s="79" t="s">
        <v>241</v>
      </c>
      <c r="D72" s="80" t="s">
        <v>11</v>
      </c>
      <c r="E72" s="81">
        <v>1</v>
      </c>
      <c r="F72" s="81">
        <v>1</v>
      </c>
      <c r="G72" s="82"/>
      <c r="H72" s="82"/>
      <c r="I72" s="83">
        <f t="shared" si="1"/>
        <v>0</v>
      </c>
      <c r="J72" s="82" t="s">
        <v>264</v>
      </c>
      <c r="K72" s="82" t="s">
        <v>264</v>
      </c>
      <c r="L72" s="85"/>
    </row>
    <row r="73" spans="1:12" s="84" customFormat="1" x14ac:dyDescent="0.25">
      <c r="A73" s="78" t="s">
        <v>9</v>
      </c>
      <c r="B73" s="78" t="s">
        <v>252</v>
      </c>
      <c r="C73" s="79" t="s">
        <v>241</v>
      </c>
      <c r="D73" s="80" t="s">
        <v>11</v>
      </c>
      <c r="E73" s="81">
        <v>5</v>
      </c>
      <c r="F73" s="81">
        <v>30</v>
      </c>
      <c r="G73" s="82"/>
      <c r="H73" s="82"/>
      <c r="I73" s="83">
        <f t="shared" si="1"/>
        <v>0</v>
      </c>
      <c r="J73" s="82" t="s">
        <v>264</v>
      </c>
      <c r="K73" s="82" t="s">
        <v>264</v>
      </c>
      <c r="L73" s="85"/>
    </row>
    <row r="74" spans="1:12" s="84" customFormat="1" x14ac:dyDescent="0.25">
      <c r="A74" s="78" t="s">
        <v>144</v>
      </c>
      <c r="B74" s="78" t="s">
        <v>144</v>
      </c>
      <c r="C74" s="79" t="s">
        <v>241</v>
      </c>
      <c r="D74" s="80" t="s">
        <v>11</v>
      </c>
      <c r="E74" s="81">
        <v>1</v>
      </c>
      <c r="F74" s="81">
        <v>1</v>
      </c>
      <c r="G74" s="82"/>
      <c r="H74" s="82"/>
      <c r="I74" s="83">
        <f t="shared" si="1"/>
        <v>0</v>
      </c>
      <c r="J74" s="82"/>
      <c r="K74" s="82"/>
      <c r="L74" s="85"/>
    </row>
    <row r="75" spans="1:12" s="84" customFormat="1" x14ac:dyDescent="0.25">
      <c r="A75" s="78" t="s">
        <v>144</v>
      </c>
      <c r="B75" s="78" t="s">
        <v>252</v>
      </c>
      <c r="C75" s="79" t="s">
        <v>241</v>
      </c>
      <c r="D75" s="80" t="s">
        <v>11</v>
      </c>
      <c r="E75" s="81">
        <v>1</v>
      </c>
      <c r="F75" s="81">
        <v>1</v>
      </c>
      <c r="G75" s="82"/>
      <c r="H75" s="82"/>
      <c r="I75" s="83">
        <f t="shared" si="1"/>
        <v>0</v>
      </c>
      <c r="J75" s="82"/>
      <c r="K75" s="82" t="s">
        <v>264</v>
      </c>
      <c r="L75" s="85"/>
    </row>
    <row r="76" spans="1:12" s="84" customFormat="1" x14ac:dyDescent="0.25">
      <c r="A76" s="78" t="s">
        <v>18</v>
      </c>
      <c r="B76" s="78" t="s">
        <v>18</v>
      </c>
      <c r="C76" s="79" t="s">
        <v>241</v>
      </c>
      <c r="D76" s="80" t="s">
        <v>11</v>
      </c>
      <c r="E76" s="81">
        <v>3</v>
      </c>
      <c r="F76" s="81">
        <v>13</v>
      </c>
      <c r="G76" s="82"/>
      <c r="H76" s="82"/>
      <c r="I76" s="83">
        <f t="shared" si="1"/>
        <v>0</v>
      </c>
      <c r="J76" s="82"/>
      <c r="K76" s="82"/>
      <c r="L76" s="85"/>
    </row>
    <row r="77" spans="1:12" s="84" customFormat="1" x14ac:dyDescent="0.25">
      <c r="A77" s="78" t="s">
        <v>18</v>
      </c>
      <c r="B77" s="78" t="s">
        <v>149</v>
      </c>
      <c r="C77" s="79" t="s">
        <v>241</v>
      </c>
      <c r="D77" s="80" t="s">
        <v>11</v>
      </c>
      <c r="E77" s="81">
        <v>1</v>
      </c>
      <c r="F77" s="81">
        <v>1</v>
      </c>
      <c r="G77" s="82"/>
      <c r="H77" s="82"/>
      <c r="I77" s="83">
        <f t="shared" si="1"/>
        <v>0</v>
      </c>
      <c r="J77" s="82"/>
      <c r="K77" s="82" t="s">
        <v>264</v>
      </c>
      <c r="L77" s="85"/>
    </row>
    <row r="78" spans="1:12" s="84" customFormat="1" x14ac:dyDescent="0.25">
      <c r="A78" s="78" t="s">
        <v>18</v>
      </c>
      <c r="B78" s="78" t="s">
        <v>252</v>
      </c>
      <c r="C78" s="79" t="s">
        <v>241</v>
      </c>
      <c r="D78" s="80" t="s">
        <v>11</v>
      </c>
      <c r="E78" s="81">
        <v>8</v>
      </c>
      <c r="F78" s="81">
        <v>22</v>
      </c>
      <c r="G78" s="82"/>
      <c r="H78" s="82"/>
      <c r="I78" s="83">
        <f t="shared" si="1"/>
        <v>0</v>
      </c>
      <c r="J78" s="82"/>
      <c r="K78" s="82" t="s">
        <v>264</v>
      </c>
      <c r="L78" s="85"/>
    </row>
    <row r="79" spans="1:12" s="84" customFormat="1" x14ac:dyDescent="0.25">
      <c r="A79" s="78" t="s">
        <v>208</v>
      </c>
      <c r="B79" s="78" t="s">
        <v>252</v>
      </c>
      <c r="C79" s="79" t="s">
        <v>241</v>
      </c>
      <c r="D79" s="80" t="s">
        <v>11</v>
      </c>
      <c r="E79" s="81">
        <v>1</v>
      </c>
      <c r="F79" s="81">
        <v>5</v>
      </c>
      <c r="G79" s="82"/>
      <c r="H79" s="82"/>
      <c r="I79" s="83">
        <f t="shared" si="1"/>
        <v>0</v>
      </c>
      <c r="J79" s="82"/>
      <c r="K79" s="82" t="s">
        <v>264</v>
      </c>
      <c r="L79" s="85"/>
    </row>
    <row r="80" spans="1:12" s="84" customFormat="1" x14ac:dyDescent="0.25">
      <c r="A80" s="78" t="s">
        <v>145</v>
      </c>
      <c r="B80" s="78" t="s">
        <v>252</v>
      </c>
      <c r="C80" s="79" t="s">
        <v>241</v>
      </c>
      <c r="D80" s="80" t="s">
        <v>11</v>
      </c>
      <c r="E80" s="81">
        <v>1</v>
      </c>
      <c r="F80" s="81">
        <v>1</v>
      </c>
      <c r="G80" s="82"/>
      <c r="H80" s="82"/>
      <c r="I80" s="83">
        <f t="shared" si="1"/>
        <v>0</v>
      </c>
      <c r="J80" s="82"/>
      <c r="K80" s="82" t="s">
        <v>264</v>
      </c>
      <c r="L80" s="85"/>
    </row>
    <row r="81" spans="1:12" s="84" customFormat="1" x14ac:dyDescent="0.25">
      <c r="A81" s="78" t="s">
        <v>147</v>
      </c>
      <c r="B81" s="78" t="s">
        <v>136</v>
      </c>
      <c r="C81" s="79" t="s">
        <v>241</v>
      </c>
      <c r="D81" s="80" t="s">
        <v>11</v>
      </c>
      <c r="E81" s="81">
        <v>1</v>
      </c>
      <c r="F81" s="81">
        <v>1</v>
      </c>
      <c r="G81" s="82"/>
      <c r="H81" s="82"/>
      <c r="I81" s="83">
        <f t="shared" si="1"/>
        <v>0</v>
      </c>
      <c r="J81" s="82" t="s">
        <v>264</v>
      </c>
      <c r="K81" s="82" t="s">
        <v>264</v>
      </c>
      <c r="L81" s="85"/>
    </row>
    <row r="82" spans="1:12" s="84" customFormat="1" x14ac:dyDescent="0.25">
      <c r="A82" s="78" t="s">
        <v>147</v>
      </c>
      <c r="B82" s="78" t="s">
        <v>252</v>
      </c>
      <c r="C82" s="79" t="s">
        <v>241</v>
      </c>
      <c r="D82" s="80" t="s">
        <v>11</v>
      </c>
      <c r="E82" s="81">
        <v>1</v>
      </c>
      <c r="F82" s="81">
        <v>1</v>
      </c>
      <c r="G82" s="82"/>
      <c r="H82" s="82"/>
      <c r="I82" s="83">
        <f t="shared" si="1"/>
        <v>0</v>
      </c>
      <c r="J82" s="82" t="s">
        <v>264</v>
      </c>
      <c r="K82" s="82" t="s">
        <v>264</v>
      </c>
      <c r="L82" s="85"/>
    </row>
    <row r="83" spans="1:12" s="84" customFormat="1" x14ac:dyDescent="0.25">
      <c r="A83" s="78" t="s">
        <v>148</v>
      </c>
      <c r="B83" s="78" t="s">
        <v>227</v>
      </c>
      <c r="C83" s="79" t="s">
        <v>241</v>
      </c>
      <c r="D83" s="80" t="s">
        <v>11</v>
      </c>
      <c r="E83" s="81">
        <v>1</v>
      </c>
      <c r="F83" s="81">
        <v>1</v>
      </c>
      <c r="G83" s="82"/>
      <c r="H83" s="82"/>
      <c r="I83" s="83">
        <f t="shared" si="1"/>
        <v>0</v>
      </c>
      <c r="J83" s="82" t="s">
        <v>264</v>
      </c>
      <c r="K83" s="82" t="s">
        <v>264</v>
      </c>
      <c r="L83" s="85"/>
    </row>
    <row r="84" spans="1:12" s="84" customFormat="1" x14ac:dyDescent="0.25">
      <c r="A84" s="78" t="s">
        <v>148</v>
      </c>
      <c r="B84" s="78" t="s">
        <v>148</v>
      </c>
      <c r="C84" s="79" t="s">
        <v>241</v>
      </c>
      <c r="D84" s="80" t="s">
        <v>11</v>
      </c>
      <c r="E84" s="81">
        <v>1</v>
      </c>
      <c r="F84" s="81">
        <v>1</v>
      </c>
      <c r="G84" s="82"/>
      <c r="H84" s="82"/>
      <c r="I84" s="83">
        <f t="shared" si="1"/>
        <v>0</v>
      </c>
      <c r="J84" s="82" t="s">
        <v>264</v>
      </c>
      <c r="K84" s="82" t="s">
        <v>264</v>
      </c>
      <c r="L84" s="85"/>
    </row>
    <row r="85" spans="1:12" s="84" customFormat="1" x14ac:dyDescent="0.25">
      <c r="A85" s="78" t="s">
        <v>148</v>
      </c>
      <c r="B85" s="78" t="s">
        <v>149</v>
      </c>
      <c r="C85" s="79" t="s">
        <v>241</v>
      </c>
      <c r="D85" s="80" t="s">
        <v>11</v>
      </c>
      <c r="E85" s="81">
        <v>1</v>
      </c>
      <c r="F85" s="81">
        <v>1</v>
      </c>
      <c r="G85" s="82"/>
      <c r="H85" s="82"/>
      <c r="I85" s="83">
        <f t="shared" si="1"/>
        <v>0</v>
      </c>
      <c r="J85" s="82" t="s">
        <v>264</v>
      </c>
      <c r="K85" s="82" t="s">
        <v>264</v>
      </c>
      <c r="L85" s="85"/>
    </row>
    <row r="86" spans="1:12" s="84" customFormat="1" x14ac:dyDescent="0.25">
      <c r="A86" s="78" t="s">
        <v>148</v>
      </c>
      <c r="B86" s="78" t="s">
        <v>252</v>
      </c>
      <c r="C86" s="79" t="s">
        <v>241</v>
      </c>
      <c r="D86" s="80" t="s">
        <v>11</v>
      </c>
      <c r="E86" s="81">
        <v>1</v>
      </c>
      <c r="F86" s="81">
        <v>7</v>
      </c>
      <c r="G86" s="82"/>
      <c r="H86" s="82"/>
      <c r="I86" s="83">
        <f t="shared" si="1"/>
        <v>0</v>
      </c>
      <c r="J86" s="82" t="s">
        <v>264</v>
      </c>
      <c r="K86" s="82" t="s">
        <v>264</v>
      </c>
      <c r="L86" s="85"/>
    </row>
    <row r="87" spans="1:12" s="84" customFormat="1" x14ac:dyDescent="0.25">
      <c r="A87" s="78" t="s">
        <v>148</v>
      </c>
      <c r="B87" s="78" t="s">
        <v>193</v>
      </c>
      <c r="C87" s="79" t="s">
        <v>241</v>
      </c>
      <c r="D87" s="80" t="s">
        <v>11</v>
      </c>
      <c r="E87" s="81">
        <v>1</v>
      </c>
      <c r="F87" s="81">
        <v>1</v>
      </c>
      <c r="G87" s="82"/>
      <c r="H87" s="82"/>
      <c r="I87" s="83">
        <f t="shared" si="1"/>
        <v>0</v>
      </c>
      <c r="J87" s="82" t="s">
        <v>264</v>
      </c>
      <c r="K87" s="82" t="s">
        <v>264</v>
      </c>
      <c r="L87" s="85"/>
    </row>
    <row r="88" spans="1:12" s="84" customFormat="1" x14ac:dyDescent="0.25">
      <c r="A88" s="78" t="s">
        <v>202</v>
      </c>
      <c r="B88" s="78" t="s">
        <v>202</v>
      </c>
      <c r="C88" s="79" t="s">
        <v>241</v>
      </c>
      <c r="D88" s="80" t="s">
        <v>11</v>
      </c>
      <c r="E88" s="81">
        <v>1</v>
      </c>
      <c r="F88" s="81">
        <v>1</v>
      </c>
      <c r="G88" s="82"/>
      <c r="H88" s="82"/>
      <c r="I88" s="83">
        <f t="shared" si="1"/>
        <v>0</v>
      </c>
      <c r="J88" s="82" t="s">
        <v>264</v>
      </c>
      <c r="K88" s="82" t="s">
        <v>264</v>
      </c>
      <c r="L88" s="85"/>
    </row>
    <row r="89" spans="1:12" s="84" customFormat="1" x14ac:dyDescent="0.25">
      <c r="A89" s="78" t="s">
        <v>202</v>
      </c>
      <c r="B89" s="78" t="s">
        <v>252</v>
      </c>
      <c r="C89" s="79" t="s">
        <v>241</v>
      </c>
      <c r="D89" s="80" t="s">
        <v>11</v>
      </c>
      <c r="E89" s="81">
        <v>1</v>
      </c>
      <c r="F89" s="81">
        <v>1</v>
      </c>
      <c r="G89" s="82"/>
      <c r="H89" s="82"/>
      <c r="I89" s="83">
        <f t="shared" si="1"/>
        <v>0</v>
      </c>
      <c r="J89" s="82" t="s">
        <v>264</v>
      </c>
      <c r="K89" s="82" t="s">
        <v>264</v>
      </c>
      <c r="L89" s="85"/>
    </row>
    <row r="90" spans="1:12" s="84" customFormat="1" x14ac:dyDescent="0.25">
      <c r="A90" s="78" t="s">
        <v>209</v>
      </c>
      <c r="B90" s="78" t="s">
        <v>209</v>
      </c>
      <c r="C90" s="79" t="s">
        <v>241</v>
      </c>
      <c r="D90" s="80" t="s">
        <v>11</v>
      </c>
      <c r="E90" s="81">
        <v>1</v>
      </c>
      <c r="F90" s="81">
        <v>1</v>
      </c>
      <c r="G90" s="82"/>
      <c r="H90" s="82"/>
      <c r="I90" s="83">
        <f t="shared" si="1"/>
        <v>0</v>
      </c>
      <c r="J90" s="82"/>
      <c r="K90" s="82"/>
      <c r="L90" s="85"/>
    </row>
    <row r="91" spans="1:12" s="84" customFormat="1" x14ac:dyDescent="0.25">
      <c r="A91" s="78" t="s">
        <v>209</v>
      </c>
      <c r="B91" s="78" t="s">
        <v>252</v>
      </c>
      <c r="C91" s="79" t="s">
        <v>241</v>
      </c>
      <c r="D91" s="80" t="s">
        <v>11</v>
      </c>
      <c r="E91" s="81">
        <v>1</v>
      </c>
      <c r="F91" s="81">
        <v>1</v>
      </c>
      <c r="G91" s="82"/>
      <c r="H91" s="82"/>
      <c r="I91" s="83">
        <f t="shared" si="1"/>
        <v>0</v>
      </c>
      <c r="J91" s="82"/>
      <c r="K91" s="82" t="s">
        <v>264</v>
      </c>
      <c r="L91" s="85"/>
    </row>
    <row r="92" spans="1:12" s="84" customFormat="1" x14ac:dyDescent="0.25">
      <c r="A92" s="78" t="s">
        <v>38</v>
      </c>
      <c r="B92" s="78" t="s">
        <v>38</v>
      </c>
      <c r="C92" s="79" t="s">
        <v>241</v>
      </c>
      <c r="D92" s="80" t="s">
        <v>11</v>
      </c>
      <c r="E92" s="81">
        <v>1</v>
      </c>
      <c r="F92" s="81">
        <v>1</v>
      </c>
      <c r="G92" s="82"/>
      <c r="H92" s="82"/>
      <c r="I92" s="83">
        <f t="shared" si="1"/>
        <v>0</v>
      </c>
      <c r="J92" s="82" t="s">
        <v>264</v>
      </c>
      <c r="K92" s="82" t="s">
        <v>264</v>
      </c>
      <c r="L92" s="85"/>
    </row>
    <row r="93" spans="1:12" s="84" customFormat="1" x14ac:dyDescent="0.25">
      <c r="A93" s="78" t="s">
        <v>38</v>
      </c>
      <c r="B93" s="78" t="s">
        <v>149</v>
      </c>
      <c r="C93" s="79" t="s">
        <v>241</v>
      </c>
      <c r="D93" s="80" t="s">
        <v>11</v>
      </c>
      <c r="E93" s="81">
        <v>1</v>
      </c>
      <c r="F93" s="81">
        <v>1</v>
      </c>
      <c r="G93" s="82"/>
      <c r="H93" s="82"/>
      <c r="I93" s="83">
        <f t="shared" si="1"/>
        <v>0</v>
      </c>
      <c r="J93" s="82" t="s">
        <v>264</v>
      </c>
      <c r="K93" s="82" t="s">
        <v>264</v>
      </c>
      <c r="L93" s="85"/>
    </row>
    <row r="94" spans="1:12" s="84" customFormat="1" x14ac:dyDescent="0.25">
      <c r="A94" s="78" t="s">
        <v>38</v>
      </c>
      <c r="B94" s="78" t="s">
        <v>159</v>
      </c>
      <c r="C94" s="79" t="s">
        <v>241</v>
      </c>
      <c r="D94" s="80" t="s">
        <v>11</v>
      </c>
      <c r="E94" s="81">
        <v>1</v>
      </c>
      <c r="F94" s="81">
        <v>1</v>
      </c>
      <c r="G94" s="82"/>
      <c r="H94" s="82"/>
      <c r="I94" s="83">
        <f t="shared" si="1"/>
        <v>0</v>
      </c>
      <c r="J94" s="82" t="s">
        <v>264</v>
      </c>
      <c r="K94" s="82" t="s">
        <v>264</v>
      </c>
      <c r="L94" s="85"/>
    </row>
    <row r="95" spans="1:12" s="84" customFormat="1" x14ac:dyDescent="0.25">
      <c r="A95" s="78" t="s">
        <v>38</v>
      </c>
      <c r="B95" s="78" t="s">
        <v>252</v>
      </c>
      <c r="C95" s="79" t="s">
        <v>241</v>
      </c>
      <c r="D95" s="80" t="s">
        <v>11</v>
      </c>
      <c r="E95" s="81">
        <v>2</v>
      </c>
      <c r="F95" s="81">
        <v>12</v>
      </c>
      <c r="G95" s="82"/>
      <c r="H95" s="82"/>
      <c r="I95" s="83">
        <f t="shared" si="1"/>
        <v>0</v>
      </c>
      <c r="J95" s="82" t="s">
        <v>264</v>
      </c>
      <c r="K95" s="82" t="s">
        <v>264</v>
      </c>
      <c r="L95" s="85"/>
    </row>
    <row r="96" spans="1:12" s="84" customFormat="1" x14ac:dyDescent="0.25">
      <c r="A96" s="78" t="s">
        <v>149</v>
      </c>
      <c r="B96" s="78" t="s">
        <v>227</v>
      </c>
      <c r="C96" s="79" t="s">
        <v>241</v>
      </c>
      <c r="D96" s="80" t="s">
        <v>11</v>
      </c>
      <c r="E96" s="81">
        <v>1</v>
      </c>
      <c r="F96" s="81">
        <v>1</v>
      </c>
      <c r="G96" s="82"/>
      <c r="H96" s="82"/>
      <c r="I96" s="83">
        <f t="shared" si="1"/>
        <v>0</v>
      </c>
      <c r="J96" s="82" t="s">
        <v>264</v>
      </c>
      <c r="K96" s="82" t="s">
        <v>264</v>
      </c>
      <c r="L96" s="85"/>
    </row>
    <row r="97" spans="1:12" s="84" customFormat="1" x14ac:dyDescent="0.25">
      <c r="A97" s="78" t="s">
        <v>149</v>
      </c>
      <c r="B97" s="78" t="s">
        <v>0</v>
      </c>
      <c r="C97" s="79" t="s">
        <v>241</v>
      </c>
      <c r="D97" s="80" t="s">
        <v>11</v>
      </c>
      <c r="E97" s="81">
        <v>1</v>
      </c>
      <c r="F97" s="81">
        <v>1</v>
      </c>
      <c r="G97" s="82"/>
      <c r="H97" s="82"/>
      <c r="I97" s="83">
        <f t="shared" si="1"/>
        <v>0</v>
      </c>
      <c r="J97" s="82" t="s">
        <v>264</v>
      </c>
      <c r="K97" s="82"/>
      <c r="L97" s="85"/>
    </row>
    <row r="98" spans="1:12" s="84" customFormat="1" x14ac:dyDescent="0.25">
      <c r="A98" s="78" t="s">
        <v>149</v>
      </c>
      <c r="B98" s="78" t="s">
        <v>136</v>
      </c>
      <c r="C98" s="79" t="s">
        <v>241</v>
      </c>
      <c r="D98" s="80" t="s">
        <v>11</v>
      </c>
      <c r="E98" s="81">
        <v>1</v>
      </c>
      <c r="F98" s="81">
        <v>1</v>
      </c>
      <c r="G98" s="82"/>
      <c r="H98" s="82"/>
      <c r="I98" s="83">
        <f t="shared" si="1"/>
        <v>0</v>
      </c>
      <c r="J98" s="82" t="s">
        <v>264</v>
      </c>
      <c r="K98" s="82" t="s">
        <v>264</v>
      </c>
      <c r="L98" s="85"/>
    </row>
    <row r="99" spans="1:12" s="84" customFormat="1" x14ac:dyDescent="0.25">
      <c r="A99" s="78" t="s">
        <v>149</v>
      </c>
      <c r="B99" s="78" t="s">
        <v>137</v>
      </c>
      <c r="C99" s="79" t="s">
        <v>241</v>
      </c>
      <c r="D99" s="80" t="s">
        <v>11</v>
      </c>
      <c r="E99" s="81">
        <v>1</v>
      </c>
      <c r="F99" s="81">
        <v>1</v>
      </c>
      <c r="G99" s="82"/>
      <c r="H99" s="82"/>
      <c r="I99" s="83">
        <f t="shared" si="1"/>
        <v>0</v>
      </c>
      <c r="J99" s="82" t="s">
        <v>264</v>
      </c>
      <c r="K99" s="82" t="s">
        <v>264</v>
      </c>
      <c r="L99" s="85"/>
    </row>
    <row r="100" spans="1:12" s="84" customFormat="1" x14ac:dyDescent="0.25">
      <c r="A100" s="78" t="s">
        <v>149</v>
      </c>
      <c r="B100" s="78" t="s">
        <v>206</v>
      </c>
      <c r="C100" s="79" t="s">
        <v>241</v>
      </c>
      <c r="D100" s="80" t="s">
        <v>11</v>
      </c>
      <c r="E100" s="81">
        <v>1</v>
      </c>
      <c r="F100" s="81">
        <v>1</v>
      </c>
      <c r="G100" s="82"/>
      <c r="H100" s="82"/>
      <c r="I100" s="83">
        <f t="shared" si="1"/>
        <v>0</v>
      </c>
      <c r="J100" s="82" t="s">
        <v>264</v>
      </c>
      <c r="K100" s="82"/>
      <c r="L100" s="85"/>
    </row>
    <row r="101" spans="1:12" s="84" customFormat="1" x14ac:dyDescent="0.25">
      <c r="A101" s="78" t="s">
        <v>149</v>
      </c>
      <c r="B101" s="78" t="s">
        <v>149</v>
      </c>
      <c r="C101" s="79" t="s">
        <v>241</v>
      </c>
      <c r="D101" s="80" t="s">
        <v>11</v>
      </c>
      <c r="E101" s="81">
        <v>44</v>
      </c>
      <c r="F101" s="81">
        <v>113</v>
      </c>
      <c r="G101" s="82"/>
      <c r="H101" s="82"/>
      <c r="I101" s="83">
        <f t="shared" si="1"/>
        <v>0</v>
      </c>
      <c r="J101" s="82" t="s">
        <v>264</v>
      </c>
      <c r="K101" s="82" t="s">
        <v>264</v>
      </c>
      <c r="L101" s="85"/>
    </row>
    <row r="102" spans="1:12" s="84" customFormat="1" x14ac:dyDescent="0.25">
      <c r="A102" s="78" t="s">
        <v>149</v>
      </c>
      <c r="B102" s="78" t="s">
        <v>256</v>
      </c>
      <c r="C102" s="79" t="s">
        <v>241</v>
      </c>
      <c r="D102" s="80" t="s">
        <v>11</v>
      </c>
      <c r="E102" s="81">
        <v>1</v>
      </c>
      <c r="F102" s="81">
        <v>1</v>
      </c>
      <c r="G102" s="82"/>
      <c r="H102" s="82"/>
      <c r="I102" s="83">
        <f t="shared" si="1"/>
        <v>0</v>
      </c>
      <c r="J102" s="82" t="s">
        <v>264</v>
      </c>
      <c r="K102" s="82" t="s">
        <v>264</v>
      </c>
      <c r="L102" s="85"/>
    </row>
    <row r="103" spans="1:12" s="84" customFormat="1" x14ac:dyDescent="0.25">
      <c r="A103" s="78" t="s">
        <v>149</v>
      </c>
      <c r="B103" s="78" t="s">
        <v>159</v>
      </c>
      <c r="C103" s="79" t="s">
        <v>241</v>
      </c>
      <c r="D103" s="80" t="s">
        <v>11</v>
      </c>
      <c r="E103" s="81">
        <v>1</v>
      </c>
      <c r="F103" s="81">
        <v>1</v>
      </c>
      <c r="G103" s="82"/>
      <c r="H103" s="82"/>
      <c r="I103" s="83">
        <f t="shared" si="1"/>
        <v>0</v>
      </c>
      <c r="J103" s="82" t="s">
        <v>264</v>
      </c>
      <c r="K103" s="82" t="s">
        <v>264</v>
      </c>
      <c r="L103" s="85"/>
    </row>
    <row r="104" spans="1:12" s="84" customFormat="1" x14ac:dyDescent="0.25">
      <c r="A104" s="78" t="s">
        <v>149</v>
      </c>
      <c r="B104" s="78" t="s">
        <v>169</v>
      </c>
      <c r="C104" s="79" t="s">
        <v>241</v>
      </c>
      <c r="D104" s="80" t="s">
        <v>11</v>
      </c>
      <c r="E104" s="81">
        <v>1</v>
      </c>
      <c r="F104" s="81">
        <v>1</v>
      </c>
      <c r="G104" s="82"/>
      <c r="H104" s="82"/>
      <c r="I104" s="83">
        <f t="shared" si="1"/>
        <v>0</v>
      </c>
      <c r="J104" s="82" t="s">
        <v>264</v>
      </c>
      <c r="K104" s="82"/>
      <c r="L104" s="85"/>
    </row>
    <row r="105" spans="1:12" s="84" customFormat="1" x14ac:dyDescent="0.25">
      <c r="A105" s="78" t="s">
        <v>149</v>
      </c>
      <c r="B105" s="78" t="s">
        <v>175</v>
      </c>
      <c r="C105" s="79" t="s">
        <v>241</v>
      </c>
      <c r="D105" s="80" t="s">
        <v>11</v>
      </c>
      <c r="E105" s="81">
        <v>1</v>
      </c>
      <c r="F105" s="81">
        <v>1</v>
      </c>
      <c r="G105" s="82"/>
      <c r="H105" s="82"/>
      <c r="I105" s="83">
        <f t="shared" si="1"/>
        <v>0</v>
      </c>
      <c r="J105" s="82" t="s">
        <v>264</v>
      </c>
      <c r="K105" s="82" t="s">
        <v>264</v>
      </c>
      <c r="L105" s="85"/>
    </row>
    <row r="106" spans="1:12" s="84" customFormat="1" x14ac:dyDescent="0.25">
      <c r="A106" s="78" t="s">
        <v>149</v>
      </c>
      <c r="B106" s="78" t="s">
        <v>252</v>
      </c>
      <c r="C106" s="79" t="s">
        <v>241</v>
      </c>
      <c r="D106" s="80" t="s">
        <v>11</v>
      </c>
      <c r="E106" s="81">
        <v>143</v>
      </c>
      <c r="F106" s="81">
        <v>477</v>
      </c>
      <c r="G106" s="82"/>
      <c r="H106" s="82"/>
      <c r="I106" s="83">
        <f t="shared" si="1"/>
        <v>0</v>
      </c>
      <c r="J106" s="82" t="s">
        <v>264</v>
      </c>
      <c r="K106" s="82" t="s">
        <v>264</v>
      </c>
      <c r="L106" s="85"/>
    </row>
    <row r="107" spans="1:12" s="84" customFormat="1" x14ac:dyDescent="0.25">
      <c r="A107" s="78" t="s">
        <v>149</v>
      </c>
      <c r="B107" s="78" t="s">
        <v>187</v>
      </c>
      <c r="C107" s="79" t="s">
        <v>241</v>
      </c>
      <c r="D107" s="80" t="s">
        <v>11</v>
      </c>
      <c r="E107" s="81">
        <v>1</v>
      </c>
      <c r="F107" s="81">
        <v>1</v>
      </c>
      <c r="G107" s="82"/>
      <c r="H107" s="82"/>
      <c r="I107" s="83">
        <f t="shared" si="1"/>
        <v>0</v>
      </c>
      <c r="J107" s="82" t="s">
        <v>264</v>
      </c>
      <c r="K107" s="82"/>
      <c r="L107" s="85"/>
    </row>
    <row r="108" spans="1:12" s="84" customFormat="1" x14ac:dyDescent="0.25">
      <c r="A108" s="78" t="s">
        <v>149</v>
      </c>
      <c r="B108" s="78" t="s">
        <v>193</v>
      </c>
      <c r="C108" s="79" t="s">
        <v>241</v>
      </c>
      <c r="D108" s="80" t="s">
        <v>11</v>
      </c>
      <c r="E108" s="81">
        <v>1</v>
      </c>
      <c r="F108" s="81">
        <v>1</v>
      </c>
      <c r="G108" s="82"/>
      <c r="H108" s="82"/>
      <c r="I108" s="83">
        <f t="shared" si="1"/>
        <v>0</v>
      </c>
      <c r="J108" s="82" t="s">
        <v>264</v>
      </c>
      <c r="K108" s="82" t="s">
        <v>264</v>
      </c>
      <c r="L108" s="85"/>
    </row>
    <row r="109" spans="1:12" s="84" customFormat="1" x14ac:dyDescent="0.25">
      <c r="A109" s="78" t="s">
        <v>149</v>
      </c>
      <c r="B109" s="78" t="s">
        <v>194</v>
      </c>
      <c r="C109" s="79" t="s">
        <v>241</v>
      </c>
      <c r="D109" s="80" t="s">
        <v>11</v>
      </c>
      <c r="E109" s="81">
        <v>1</v>
      </c>
      <c r="F109" s="81">
        <v>5</v>
      </c>
      <c r="G109" s="82"/>
      <c r="H109" s="82"/>
      <c r="I109" s="83">
        <f t="shared" si="1"/>
        <v>0</v>
      </c>
      <c r="J109" s="82" t="s">
        <v>264</v>
      </c>
      <c r="K109" s="82"/>
      <c r="L109" s="85"/>
    </row>
    <row r="110" spans="1:12" s="84" customFormat="1" x14ac:dyDescent="0.25">
      <c r="A110" s="78" t="s">
        <v>210</v>
      </c>
      <c r="B110" s="78" t="s">
        <v>252</v>
      </c>
      <c r="C110" s="79" t="s">
        <v>241</v>
      </c>
      <c r="D110" s="80" t="s">
        <v>11</v>
      </c>
      <c r="E110" s="81">
        <v>1</v>
      </c>
      <c r="F110" s="81">
        <v>1</v>
      </c>
      <c r="G110" s="82"/>
      <c r="H110" s="82"/>
      <c r="I110" s="83">
        <f t="shared" si="1"/>
        <v>0</v>
      </c>
      <c r="J110" s="82"/>
      <c r="K110" s="82" t="s">
        <v>264</v>
      </c>
      <c r="L110" s="85"/>
    </row>
    <row r="111" spans="1:12" s="84" customFormat="1" x14ac:dyDescent="0.25">
      <c r="A111" s="78" t="s">
        <v>151</v>
      </c>
      <c r="B111" s="78" t="s">
        <v>227</v>
      </c>
      <c r="C111" s="79" t="s">
        <v>241</v>
      </c>
      <c r="D111" s="80" t="s">
        <v>11</v>
      </c>
      <c r="E111" s="81">
        <v>1</v>
      </c>
      <c r="F111" s="81">
        <v>1</v>
      </c>
      <c r="G111" s="82"/>
      <c r="H111" s="82"/>
      <c r="I111" s="83">
        <f t="shared" si="1"/>
        <v>0</v>
      </c>
      <c r="J111" s="82" t="s">
        <v>264</v>
      </c>
      <c r="K111" s="82" t="s">
        <v>264</v>
      </c>
      <c r="L111" s="85"/>
    </row>
    <row r="112" spans="1:12" s="84" customFormat="1" x14ac:dyDescent="0.25">
      <c r="A112" s="78" t="s">
        <v>151</v>
      </c>
      <c r="B112" s="78" t="s">
        <v>206</v>
      </c>
      <c r="C112" s="79" t="s">
        <v>241</v>
      </c>
      <c r="D112" s="80" t="s">
        <v>11</v>
      </c>
      <c r="E112" s="81">
        <v>1</v>
      </c>
      <c r="F112" s="81">
        <v>1</v>
      </c>
      <c r="G112" s="82"/>
      <c r="H112" s="82"/>
      <c r="I112" s="83">
        <f t="shared" si="1"/>
        <v>0</v>
      </c>
      <c r="J112" s="82" t="s">
        <v>264</v>
      </c>
      <c r="K112" s="82"/>
      <c r="L112" s="85"/>
    </row>
    <row r="113" spans="1:12" s="84" customFormat="1" x14ac:dyDescent="0.25">
      <c r="A113" s="78" t="s">
        <v>151</v>
      </c>
      <c r="B113" s="78" t="s">
        <v>151</v>
      </c>
      <c r="C113" s="79" t="s">
        <v>241</v>
      </c>
      <c r="D113" s="80" t="s">
        <v>11</v>
      </c>
      <c r="E113" s="81">
        <v>1</v>
      </c>
      <c r="F113" s="81">
        <v>1</v>
      </c>
      <c r="G113" s="82"/>
      <c r="H113" s="82"/>
      <c r="I113" s="83">
        <f t="shared" si="1"/>
        <v>0</v>
      </c>
      <c r="J113" s="82" t="s">
        <v>264</v>
      </c>
      <c r="K113" s="82" t="s">
        <v>264</v>
      </c>
      <c r="L113" s="85"/>
    </row>
    <row r="114" spans="1:12" s="84" customFormat="1" x14ac:dyDescent="0.25">
      <c r="A114" s="78" t="s">
        <v>151</v>
      </c>
      <c r="B114" s="78" t="s">
        <v>175</v>
      </c>
      <c r="C114" s="79" t="s">
        <v>241</v>
      </c>
      <c r="D114" s="80" t="s">
        <v>11</v>
      </c>
      <c r="E114" s="81">
        <v>1</v>
      </c>
      <c r="F114" s="81">
        <v>1</v>
      </c>
      <c r="G114" s="82"/>
      <c r="H114" s="82"/>
      <c r="I114" s="83">
        <f t="shared" si="1"/>
        <v>0</v>
      </c>
      <c r="J114" s="82" t="s">
        <v>264</v>
      </c>
      <c r="K114" s="82" t="s">
        <v>264</v>
      </c>
      <c r="L114" s="85"/>
    </row>
    <row r="115" spans="1:12" s="84" customFormat="1" x14ac:dyDescent="0.25">
      <c r="A115" s="78" t="s">
        <v>151</v>
      </c>
      <c r="B115" s="78" t="s">
        <v>252</v>
      </c>
      <c r="C115" s="79" t="s">
        <v>241</v>
      </c>
      <c r="D115" s="80" t="s">
        <v>11</v>
      </c>
      <c r="E115" s="81">
        <v>11</v>
      </c>
      <c r="F115" s="81">
        <v>35</v>
      </c>
      <c r="G115" s="82"/>
      <c r="H115" s="82"/>
      <c r="I115" s="83">
        <f t="shared" si="1"/>
        <v>0</v>
      </c>
      <c r="J115" s="82" t="s">
        <v>264</v>
      </c>
      <c r="K115" s="82" t="s">
        <v>264</v>
      </c>
      <c r="L115" s="85"/>
    </row>
    <row r="116" spans="1:12" s="84" customFormat="1" x14ac:dyDescent="0.25">
      <c r="A116" s="78" t="s">
        <v>151</v>
      </c>
      <c r="B116" s="78" t="s">
        <v>193</v>
      </c>
      <c r="C116" s="79" t="s">
        <v>241</v>
      </c>
      <c r="D116" s="80" t="s">
        <v>11</v>
      </c>
      <c r="E116" s="81">
        <v>1</v>
      </c>
      <c r="F116" s="81">
        <v>1</v>
      </c>
      <c r="G116" s="82"/>
      <c r="H116" s="82"/>
      <c r="I116" s="83">
        <f t="shared" si="1"/>
        <v>0</v>
      </c>
      <c r="J116" s="82" t="s">
        <v>264</v>
      </c>
      <c r="K116" s="82" t="s">
        <v>264</v>
      </c>
      <c r="L116" s="85"/>
    </row>
    <row r="117" spans="1:12" s="84" customFormat="1" x14ac:dyDescent="0.25">
      <c r="A117" s="78" t="s">
        <v>155</v>
      </c>
      <c r="B117" s="78" t="s">
        <v>136</v>
      </c>
      <c r="C117" s="79" t="s">
        <v>241</v>
      </c>
      <c r="D117" s="80" t="s">
        <v>11</v>
      </c>
      <c r="E117" s="81">
        <v>1</v>
      </c>
      <c r="F117" s="81">
        <v>1</v>
      </c>
      <c r="G117" s="82"/>
      <c r="H117" s="82"/>
      <c r="I117" s="83">
        <f t="shared" si="1"/>
        <v>0</v>
      </c>
      <c r="J117" s="82" t="s">
        <v>264</v>
      </c>
      <c r="K117" s="82" t="s">
        <v>264</v>
      </c>
      <c r="L117" s="85"/>
    </row>
    <row r="118" spans="1:12" s="84" customFormat="1" x14ac:dyDescent="0.25">
      <c r="A118" s="78" t="s">
        <v>155</v>
      </c>
      <c r="B118" s="78" t="s">
        <v>155</v>
      </c>
      <c r="C118" s="79" t="s">
        <v>241</v>
      </c>
      <c r="D118" s="80" t="s">
        <v>11</v>
      </c>
      <c r="E118" s="81">
        <v>1</v>
      </c>
      <c r="F118" s="81">
        <v>1</v>
      </c>
      <c r="G118" s="82"/>
      <c r="H118" s="82"/>
      <c r="I118" s="83">
        <f t="shared" si="1"/>
        <v>0</v>
      </c>
      <c r="J118" s="82" t="s">
        <v>264</v>
      </c>
      <c r="K118" s="82" t="s">
        <v>264</v>
      </c>
      <c r="L118" s="85"/>
    </row>
    <row r="119" spans="1:12" s="84" customFormat="1" x14ac:dyDescent="0.25">
      <c r="A119" s="78" t="s">
        <v>155</v>
      </c>
      <c r="B119" s="78" t="s">
        <v>252</v>
      </c>
      <c r="C119" s="79" t="s">
        <v>241</v>
      </c>
      <c r="D119" s="80" t="s">
        <v>11</v>
      </c>
      <c r="E119" s="81">
        <v>4</v>
      </c>
      <c r="F119" s="81">
        <v>8</v>
      </c>
      <c r="G119" s="82"/>
      <c r="H119" s="82"/>
      <c r="I119" s="83">
        <f t="shared" si="1"/>
        <v>0</v>
      </c>
      <c r="J119" s="82" t="s">
        <v>264</v>
      </c>
      <c r="K119" s="82" t="s">
        <v>264</v>
      </c>
      <c r="L119" s="85"/>
    </row>
    <row r="120" spans="1:12" s="84" customFormat="1" x14ac:dyDescent="0.25">
      <c r="A120" s="78" t="s">
        <v>157</v>
      </c>
      <c r="B120" s="78" t="s">
        <v>135</v>
      </c>
      <c r="C120" s="79" t="s">
        <v>241</v>
      </c>
      <c r="D120" s="80" t="s">
        <v>11</v>
      </c>
      <c r="E120" s="81">
        <v>1</v>
      </c>
      <c r="F120" s="81">
        <v>1</v>
      </c>
      <c r="G120" s="82"/>
      <c r="H120" s="82"/>
      <c r="I120" s="83">
        <f t="shared" si="1"/>
        <v>0</v>
      </c>
      <c r="J120" s="82"/>
      <c r="K120" s="82"/>
      <c r="L120" s="85"/>
    </row>
    <row r="121" spans="1:12" s="84" customFormat="1" x14ac:dyDescent="0.25">
      <c r="A121" s="78" t="s">
        <v>157</v>
      </c>
      <c r="B121" s="78" t="s">
        <v>157</v>
      </c>
      <c r="C121" s="79" t="s">
        <v>241</v>
      </c>
      <c r="D121" s="80" t="s">
        <v>11</v>
      </c>
      <c r="E121" s="81">
        <v>1</v>
      </c>
      <c r="F121" s="81">
        <v>1</v>
      </c>
      <c r="G121" s="82"/>
      <c r="H121" s="82"/>
      <c r="I121" s="83">
        <f t="shared" si="1"/>
        <v>0</v>
      </c>
      <c r="J121" s="82"/>
      <c r="K121" s="82"/>
      <c r="L121" s="85"/>
    </row>
    <row r="122" spans="1:12" s="84" customFormat="1" x14ac:dyDescent="0.25">
      <c r="A122" s="78" t="s">
        <v>157</v>
      </c>
      <c r="B122" s="78" t="s">
        <v>175</v>
      </c>
      <c r="C122" s="79" t="s">
        <v>241</v>
      </c>
      <c r="D122" s="80" t="s">
        <v>11</v>
      </c>
      <c r="E122" s="81">
        <v>1</v>
      </c>
      <c r="F122" s="81">
        <v>1</v>
      </c>
      <c r="G122" s="82"/>
      <c r="H122" s="82"/>
      <c r="I122" s="83">
        <f t="shared" si="1"/>
        <v>0</v>
      </c>
      <c r="J122" s="82"/>
      <c r="K122" s="82" t="s">
        <v>264</v>
      </c>
      <c r="L122" s="85"/>
    </row>
    <row r="123" spans="1:12" s="84" customFormat="1" x14ac:dyDescent="0.25">
      <c r="A123" s="78" t="s">
        <v>157</v>
      </c>
      <c r="B123" s="78" t="s">
        <v>252</v>
      </c>
      <c r="C123" s="79" t="s">
        <v>241</v>
      </c>
      <c r="D123" s="80" t="s">
        <v>11</v>
      </c>
      <c r="E123" s="81">
        <v>1</v>
      </c>
      <c r="F123" s="81">
        <v>1</v>
      </c>
      <c r="G123" s="82"/>
      <c r="H123" s="82"/>
      <c r="I123" s="83">
        <f t="shared" si="1"/>
        <v>0</v>
      </c>
      <c r="J123" s="82"/>
      <c r="K123" s="82" t="s">
        <v>264</v>
      </c>
      <c r="L123" s="85"/>
    </row>
    <row r="124" spans="1:12" s="84" customFormat="1" x14ac:dyDescent="0.25">
      <c r="A124" s="78" t="s">
        <v>158</v>
      </c>
      <c r="B124" s="78" t="s">
        <v>158</v>
      </c>
      <c r="C124" s="79" t="s">
        <v>241</v>
      </c>
      <c r="D124" s="80" t="s">
        <v>11</v>
      </c>
      <c r="E124" s="81">
        <v>1</v>
      </c>
      <c r="F124" s="81">
        <v>1</v>
      </c>
      <c r="G124" s="82"/>
      <c r="H124" s="82"/>
      <c r="I124" s="83">
        <f t="shared" si="1"/>
        <v>0</v>
      </c>
      <c r="J124" s="82"/>
      <c r="K124" s="82"/>
      <c r="L124" s="85"/>
    </row>
    <row r="125" spans="1:12" s="84" customFormat="1" x14ac:dyDescent="0.25">
      <c r="A125" s="78" t="s">
        <v>158</v>
      </c>
      <c r="B125" s="78" t="s">
        <v>252</v>
      </c>
      <c r="C125" s="79" t="s">
        <v>241</v>
      </c>
      <c r="D125" s="80" t="s">
        <v>11</v>
      </c>
      <c r="E125" s="81">
        <v>1</v>
      </c>
      <c r="F125" s="81">
        <v>7</v>
      </c>
      <c r="G125" s="82"/>
      <c r="H125" s="82"/>
      <c r="I125" s="83">
        <f t="shared" si="1"/>
        <v>0</v>
      </c>
      <c r="J125" s="82"/>
      <c r="K125" s="82" t="s">
        <v>264</v>
      </c>
      <c r="L125" s="85"/>
    </row>
    <row r="126" spans="1:12" s="84" customFormat="1" x14ac:dyDescent="0.25">
      <c r="A126" s="78" t="s">
        <v>257</v>
      </c>
      <c r="B126" s="78" t="s">
        <v>252</v>
      </c>
      <c r="C126" s="79" t="s">
        <v>241</v>
      </c>
      <c r="D126" s="80" t="s">
        <v>11</v>
      </c>
      <c r="E126" s="81">
        <v>1</v>
      </c>
      <c r="F126" s="81">
        <v>1</v>
      </c>
      <c r="G126" s="82"/>
      <c r="H126" s="82"/>
      <c r="I126" s="83">
        <f t="shared" si="1"/>
        <v>0</v>
      </c>
      <c r="J126" s="82"/>
      <c r="K126" s="82" t="s">
        <v>264</v>
      </c>
      <c r="L126" s="85"/>
    </row>
    <row r="127" spans="1:12" s="84" customFormat="1" x14ac:dyDescent="0.25">
      <c r="A127" s="78" t="s">
        <v>211</v>
      </c>
      <c r="B127" s="78" t="s">
        <v>252</v>
      </c>
      <c r="C127" s="79" t="s">
        <v>241</v>
      </c>
      <c r="D127" s="80" t="s">
        <v>11</v>
      </c>
      <c r="E127" s="81">
        <v>1</v>
      </c>
      <c r="F127" s="81">
        <v>1</v>
      </c>
      <c r="G127" s="82"/>
      <c r="H127" s="82"/>
      <c r="I127" s="83">
        <f t="shared" si="1"/>
        <v>0</v>
      </c>
      <c r="J127" s="82"/>
      <c r="K127" s="82" t="s">
        <v>264</v>
      </c>
      <c r="L127" s="85"/>
    </row>
    <row r="128" spans="1:12" s="84" customFormat="1" x14ac:dyDescent="0.25">
      <c r="A128" s="78" t="s">
        <v>256</v>
      </c>
      <c r="B128" s="78" t="s">
        <v>256</v>
      </c>
      <c r="C128" s="79" t="s">
        <v>241</v>
      </c>
      <c r="D128" s="80" t="s">
        <v>11</v>
      </c>
      <c r="E128" s="81">
        <v>1</v>
      </c>
      <c r="F128" s="81">
        <v>1</v>
      </c>
      <c r="G128" s="82"/>
      <c r="H128" s="82"/>
      <c r="I128" s="83">
        <f t="shared" si="1"/>
        <v>0</v>
      </c>
      <c r="J128" s="82" t="s">
        <v>264</v>
      </c>
      <c r="K128" s="82" t="s">
        <v>264</v>
      </c>
      <c r="L128" s="85"/>
    </row>
    <row r="129" spans="1:12" s="84" customFormat="1" x14ac:dyDescent="0.25">
      <c r="A129" s="78" t="s">
        <v>256</v>
      </c>
      <c r="B129" s="78" t="s">
        <v>252</v>
      </c>
      <c r="C129" s="79" t="s">
        <v>241</v>
      </c>
      <c r="D129" s="80" t="s">
        <v>11</v>
      </c>
      <c r="E129" s="81">
        <v>3</v>
      </c>
      <c r="F129" s="81">
        <v>22</v>
      </c>
      <c r="G129" s="82"/>
      <c r="H129" s="82"/>
      <c r="I129" s="83">
        <f t="shared" si="1"/>
        <v>0</v>
      </c>
      <c r="J129" s="82" t="s">
        <v>264</v>
      </c>
      <c r="K129" s="82" t="s">
        <v>264</v>
      </c>
      <c r="L129" s="85"/>
    </row>
    <row r="130" spans="1:12" s="84" customFormat="1" x14ac:dyDescent="0.25">
      <c r="A130" s="78" t="s">
        <v>256</v>
      </c>
      <c r="B130" s="78" t="s">
        <v>193</v>
      </c>
      <c r="C130" s="79" t="s">
        <v>241</v>
      </c>
      <c r="D130" s="80" t="s">
        <v>11</v>
      </c>
      <c r="E130" s="81">
        <v>1</v>
      </c>
      <c r="F130" s="81">
        <v>4</v>
      </c>
      <c r="G130" s="82"/>
      <c r="H130" s="82"/>
      <c r="I130" s="83">
        <f t="shared" si="1"/>
        <v>0</v>
      </c>
      <c r="J130" s="82" t="s">
        <v>264</v>
      </c>
      <c r="K130" s="82" t="s">
        <v>264</v>
      </c>
      <c r="L130" s="85"/>
    </row>
    <row r="131" spans="1:12" s="84" customFormat="1" x14ac:dyDescent="0.25">
      <c r="A131" s="78" t="s">
        <v>203</v>
      </c>
      <c r="B131" s="78" t="s">
        <v>203</v>
      </c>
      <c r="C131" s="79" t="s">
        <v>241</v>
      </c>
      <c r="D131" s="80" t="s">
        <v>11</v>
      </c>
      <c r="E131" s="81">
        <v>1</v>
      </c>
      <c r="F131" s="81">
        <v>1</v>
      </c>
      <c r="G131" s="82"/>
      <c r="H131" s="82"/>
      <c r="I131" s="83">
        <f t="shared" ref="I131:I194" si="2">E131*G131+H131*F131</f>
        <v>0</v>
      </c>
      <c r="J131" s="82" t="s">
        <v>264</v>
      </c>
      <c r="K131" s="82" t="s">
        <v>264</v>
      </c>
      <c r="L131" s="85"/>
    </row>
    <row r="132" spans="1:12" s="84" customFormat="1" x14ac:dyDescent="0.25">
      <c r="A132" s="78" t="s">
        <v>203</v>
      </c>
      <c r="B132" s="78" t="s">
        <v>252</v>
      </c>
      <c r="C132" s="79" t="s">
        <v>241</v>
      </c>
      <c r="D132" s="80" t="s">
        <v>11</v>
      </c>
      <c r="E132" s="81">
        <v>3</v>
      </c>
      <c r="F132" s="81">
        <v>5</v>
      </c>
      <c r="G132" s="82"/>
      <c r="H132" s="82"/>
      <c r="I132" s="83">
        <f t="shared" si="2"/>
        <v>0</v>
      </c>
      <c r="J132" s="82" t="s">
        <v>264</v>
      </c>
      <c r="K132" s="82" t="s">
        <v>264</v>
      </c>
      <c r="L132" s="85"/>
    </row>
    <row r="133" spans="1:12" s="84" customFormat="1" x14ac:dyDescent="0.25">
      <c r="A133" s="78" t="s">
        <v>203</v>
      </c>
      <c r="B133" s="78" t="s">
        <v>193</v>
      </c>
      <c r="C133" s="79" t="s">
        <v>241</v>
      </c>
      <c r="D133" s="80" t="s">
        <v>11</v>
      </c>
      <c r="E133" s="81">
        <v>1</v>
      </c>
      <c r="F133" s="81">
        <v>1</v>
      </c>
      <c r="G133" s="82"/>
      <c r="H133" s="82"/>
      <c r="I133" s="83">
        <f t="shared" si="2"/>
        <v>0</v>
      </c>
      <c r="J133" s="82" t="s">
        <v>264</v>
      </c>
      <c r="K133" s="82" t="s">
        <v>264</v>
      </c>
      <c r="L133" s="85"/>
    </row>
    <row r="134" spans="1:12" s="84" customFormat="1" x14ac:dyDescent="0.25">
      <c r="A134" s="78" t="s">
        <v>39</v>
      </c>
      <c r="B134" s="78" t="s">
        <v>39</v>
      </c>
      <c r="C134" s="79" t="s">
        <v>241</v>
      </c>
      <c r="D134" s="80" t="s">
        <v>11</v>
      </c>
      <c r="E134" s="81">
        <v>1</v>
      </c>
      <c r="F134" s="81">
        <v>1</v>
      </c>
      <c r="G134" s="82"/>
      <c r="H134" s="82"/>
      <c r="I134" s="83">
        <f t="shared" si="2"/>
        <v>0</v>
      </c>
      <c r="J134" s="82" t="s">
        <v>264</v>
      </c>
      <c r="K134" s="82" t="s">
        <v>264</v>
      </c>
      <c r="L134" s="85"/>
    </row>
    <row r="135" spans="1:12" s="84" customFormat="1" x14ac:dyDescent="0.25">
      <c r="A135" s="78" t="s">
        <v>39</v>
      </c>
      <c r="B135" s="78" t="s">
        <v>252</v>
      </c>
      <c r="C135" s="79" t="s">
        <v>241</v>
      </c>
      <c r="D135" s="80" t="s">
        <v>11</v>
      </c>
      <c r="E135" s="81">
        <v>3</v>
      </c>
      <c r="F135" s="81">
        <v>10</v>
      </c>
      <c r="G135" s="82"/>
      <c r="H135" s="82"/>
      <c r="I135" s="83">
        <f t="shared" si="2"/>
        <v>0</v>
      </c>
      <c r="J135" s="82" t="s">
        <v>264</v>
      </c>
      <c r="K135" s="82" t="s">
        <v>264</v>
      </c>
      <c r="L135" s="85"/>
    </row>
    <row r="136" spans="1:12" s="84" customFormat="1" x14ac:dyDescent="0.25">
      <c r="A136" s="78" t="s">
        <v>3</v>
      </c>
      <c r="B136" s="78" t="s">
        <v>3</v>
      </c>
      <c r="C136" s="79" t="s">
        <v>241</v>
      </c>
      <c r="D136" s="80" t="s">
        <v>11</v>
      </c>
      <c r="E136" s="81">
        <v>1</v>
      </c>
      <c r="F136" s="81">
        <v>1</v>
      </c>
      <c r="G136" s="82"/>
      <c r="H136" s="82"/>
      <c r="I136" s="83">
        <f t="shared" si="2"/>
        <v>0</v>
      </c>
      <c r="J136" s="82"/>
      <c r="K136" s="82"/>
      <c r="L136" s="85"/>
    </row>
    <row r="137" spans="1:12" s="84" customFormat="1" x14ac:dyDescent="0.25">
      <c r="A137" s="78" t="s">
        <v>3</v>
      </c>
      <c r="B137" s="78" t="s">
        <v>177</v>
      </c>
      <c r="C137" s="79" t="s">
        <v>241</v>
      </c>
      <c r="D137" s="80" t="s">
        <v>11</v>
      </c>
      <c r="E137" s="81">
        <v>1</v>
      </c>
      <c r="F137" s="81">
        <v>1</v>
      </c>
      <c r="G137" s="82"/>
      <c r="H137" s="82"/>
      <c r="I137" s="83">
        <f t="shared" si="2"/>
        <v>0</v>
      </c>
      <c r="J137" s="82"/>
      <c r="K137" s="82"/>
      <c r="L137" s="85"/>
    </row>
    <row r="138" spans="1:12" s="84" customFormat="1" x14ac:dyDescent="0.25">
      <c r="A138" s="78" t="s">
        <v>3</v>
      </c>
      <c r="B138" s="78" t="s">
        <v>252</v>
      </c>
      <c r="C138" s="79" t="s">
        <v>241</v>
      </c>
      <c r="D138" s="80" t="s">
        <v>11</v>
      </c>
      <c r="E138" s="81">
        <v>1</v>
      </c>
      <c r="F138" s="81">
        <v>4</v>
      </c>
      <c r="G138" s="82"/>
      <c r="H138" s="82"/>
      <c r="I138" s="83">
        <f t="shared" si="2"/>
        <v>0</v>
      </c>
      <c r="J138" s="82"/>
      <c r="K138" s="82" t="s">
        <v>264</v>
      </c>
      <c r="L138" s="85"/>
    </row>
    <row r="139" spans="1:12" s="84" customFormat="1" x14ac:dyDescent="0.25">
      <c r="A139" s="78" t="s">
        <v>159</v>
      </c>
      <c r="B139" s="78" t="s">
        <v>227</v>
      </c>
      <c r="C139" s="79" t="s">
        <v>241</v>
      </c>
      <c r="D139" s="80" t="s">
        <v>11</v>
      </c>
      <c r="E139" s="81">
        <v>1</v>
      </c>
      <c r="F139" s="81">
        <v>1</v>
      </c>
      <c r="G139" s="82"/>
      <c r="H139" s="82"/>
      <c r="I139" s="83">
        <f t="shared" si="2"/>
        <v>0</v>
      </c>
      <c r="J139" s="82" t="s">
        <v>264</v>
      </c>
      <c r="K139" s="82" t="s">
        <v>264</v>
      </c>
      <c r="L139" s="85"/>
    </row>
    <row r="140" spans="1:12" s="84" customFormat="1" x14ac:dyDescent="0.25">
      <c r="A140" s="78" t="s">
        <v>159</v>
      </c>
      <c r="B140" s="78" t="s">
        <v>136</v>
      </c>
      <c r="C140" s="79" t="s">
        <v>241</v>
      </c>
      <c r="D140" s="80" t="s">
        <v>11</v>
      </c>
      <c r="E140" s="81">
        <v>1</v>
      </c>
      <c r="F140" s="81">
        <v>1</v>
      </c>
      <c r="G140" s="82"/>
      <c r="H140" s="82"/>
      <c r="I140" s="83">
        <f t="shared" si="2"/>
        <v>0</v>
      </c>
      <c r="J140" s="82" t="s">
        <v>264</v>
      </c>
      <c r="K140" s="82" t="s">
        <v>264</v>
      </c>
      <c r="L140" s="85"/>
    </row>
    <row r="141" spans="1:12" s="84" customFormat="1" x14ac:dyDescent="0.25">
      <c r="A141" s="78" t="s">
        <v>159</v>
      </c>
      <c r="B141" s="78" t="s">
        <v>137</v>
      </c>
      <c r="C141" s="79" t="s">
        <v>241</v>
      </c>
      <c r="D141" s="80" t="s">
        <v>11</v>
      </c>
      <c r="E141" s="81">
        <v>1</v>
      </c>
      <c r="F141" s="81">
        <v>2</v>
      </c>
      <c r="G141" s="82"/>
      <c r="H141" s="82"/>
      <c r="I141" s="83">
        <f t="shared" si="2"/>
        <v>0</v>
      </c>
      <c r="J141" s="82" t="s">
        <v>264</v>
      </c>
      <c r="K141" s="82" t="s">
        <v>264</v>
      </c>
      <c r="L141" s="85"/>
    </row>
    <row r="142" spans="1:12" s="84" customFormat="1" x14ac:dyDescent="0.25">
      <c r="A142" s="78" t="s">
        <v>159</v>
      </c>
      <c r="B142" s="78" t="s">
        <v>206</v>
      </c>
      <c r="C142" s="79" t="s">
        <v>241</v>
      </c>
      <c r="D142" s="80" t="s">
        <v>11</v>
      </c>
      <c r="E142" s="81">
        <v>1</v>
      </c>
      <c r="F142" s="81">
        <v>6</v>
      </c>
      <c r="G142" s="82"/>
      <c r="H142" s="82"/>
      <c r="I142" s="83">
        <f t="shared" si="2"/>
        <v>0</v>
      </c>
      <c r="J142" s="82" t="s">
        <v>264</v>
      </c>
      <c r="K142" s="82"/>
      <c r="L142" s="85"/>
    </row>
    <row r="143" spans="1:12" s="84" customFormat="1" x14ac:dyDescent="0.25">
      <c r="A143" s="78" t="s">
        <v>159</v>
      </c>
      <c r="B143" s="78" t="s">
        <v>253</v>
      </c>
      <c r="C143" s="79" t="s">
        <v>241</v>
      </c>
      <c r="D143" s="80" t="s">
        <v>11</v>
      </c>
      <c r="E143" s="81">
        <v>1</v>
      </c>
      <c r="F143" s="81">
        <v>1</v>
      </c>
      <c r="G143" s="82"/>
      <c r="H143" s="82"/>
      <c r="I143" s="83">
        <f t="shared" si="2"/>
        <v>0</v>
      </c>
      <c r="J143" s="82" t="s">
        <v>264</v>
      </c>
      <c r="K143" s="82" t="s">
        <v>264</v>
      </c>
      <c r="L143" s="85"/>
    </row>
    <row r="144" spans="1:12" s="84" customFormat="1" x14ac:dyDescent="0.25">
      <c r="A144" s="78" t="s">
        <v>159</v>
      </c>
      <c r="B144" s="78" t="s">
        <v>148</v>
      </c>
      <c r="C144" s="79" t="s">
        <v>241</v>
      </c>
      <c r="D144" s="80" t="s">
        <v>11</v>
      </c>
      <c r="E144" s="81">
        <v>1</v>
      </c>
      <c r="F144" s="81">
        <v>1</v>
      </c>
      <c r="G144" s="82"/>
      <c r="H144" s="82"/>
      <c r="I144" s="83">
        <f t="shared" si="2"/>
        <v>0</v>
      </c>
      <c r="J144" s="82" t="s">
        <v>264</v>
      </c>
      <c r="K144" s="82" t="s">
        <v>264</v>
      </c>
      <c r="L144" s="85"/>
    </row>
    <row r="145" spans="1:12" s="84" customFormat="1" x14ac:dyDescent="0.25">
      <c r="A145" s="78" t="s">
        <v>159</v>
      </c>
      <c r="B145" s="78" t="s">
        <v>38</v>
      </c>
      <c r="C145" s="79" t="s">
        <v>241</v>
      </c>
      <c r="D145" s="80" t="s">
        <v>11</v>
      </c>
      <c r="E145" s="81">
        <v>1</v>
      </c>
      <c r="F145" s="81">
        <v>1</v>
      </c>
      <c r="G145" s="82"/>
      <c r="H145" s="82"/>
      <c r="I145" s="83">
        <f t="shared" si="2"/>
        <v>0</v>
      </c>
      <c r="J145" s="82" t="s">
        <v>264</v>
      </c>
      <c r="K145" s="82" t="s">
        <v>264</v>
      </c>
      <c r="L145" s="85"/>
    </row>
    <row r="146" spans="1:12" s="84" customFormat="1" x14ac:dyDescent="0.25">
      <c r="A146" s="78" t="s">
        <v>159</v>
      </c>
      <c r="B146" s="78" t="s">
        <v>149</v>
      </c>
      <c r="C146" s="79" t="s">
        <v>241</v>
      </c>
      <c r="D146" s="80" t="s">
        <v>11</v>
      </c>
      <c r="E146" s="81">
        <v>1</v>
      </c>
      <c r="F146" s="81">
        <v>1</v>
      </c>
      <c r="G146" s="82"/>
      <c r="H146" s="82"/>
      <c r="I146" s="83">
        <f t="shared" si="2"/>
        <v>0</v>
      </c>
      <c r="J146" s="82" t="s">
        <v>264</v>
      </c>
      <c r="K146" s="82" t="s">
        <v>264</v>
      </c>
      <c r="L146" s="85"/>
    </row>
    <row r="147" spans="1:12" s="84" customFormat="1" x14ac:dyDescent="0.25">
      <c r="A147" s="78" t="s">
        <v>159</v>
      </c>
      <c r="B147" s="78" t="s">
        <v>256</v>
      </c>
      <c r="C147" s="79" t="s">
        <v>241</v>
      </c>
      <c r="D147" s="80" t="s">
        <v>11</v>
      </c>
      <c r="E147" s="81">
        <v>1</v>
      </c>
      <c r="F147" s="81">
        <v>1</v>
      </c>
      <c r="G147" s="82"/>
      <c r="H147" s="82"/>
      <c r="I147" s="83">
        <f t="shared" si="2"/>
        <v>0</v>
      </c>
      <c r="J147" s="82" t="s">
        <v>264</v>
      </c>
      <c r="K147" s="82" t="s">
        <v>264</v>
      </c>
      <c r="L147" s="85"/>
    </row>
    <row r="148" spans="1:12" s="84" customFormat="1" x14ac:dyDescent="0.25">
      <c r="A148" s="78" t="s">
        <v>159</v>
      </c>
      <c r="B148" s="78" t="s">
        <v>159</v>
      </c>
      <c r="C148" s="79" t="s">
        <v>241</v>
      </c>
      <c r="D148" s="80" t="s">
        <v>11</v>
      </c>
      <c r="E148" s="81">
        <v>24</v>
      </c>
      <c r="F148" s="81">
        <v>80</v>
      </c>
      <c r="G148" s="82"/>
      <c r="H148" s="82"/>
      <c r="I148" s="83">
        <f t="shared" si="2"/>
        <v>0</v>
      </c>
      <c r="J148" s="82" t="s">
        <v>264</v>
      </c>
      <c r="K148" s="82" t="s">
        <v>264</v>
      </c>
      <c r="L148" s="85"/>
    </row>
    <row r="149" spans="1:12" s="84" customFormat="1" x14ac:dyDescent="0.25">
      <c r="A149" s="78" t="s">
        <v>159</v>
      </c>
      <c r="B149" s="78" t="s">
        <v>160</v>
      </c>
      <c r="C149" s="79" t="s">
        <v>241</v>
      </c>
      <c r="D149" s="80" t="s">
        <v>11</v>
      </c>
      <c r="E149" s="81">
        <v>1</v>
      </c>
      <c r="F149" s="81">
        <v>1</v>
      </c>
      <c r="G149" s="82"/>
      <c r="H149" s="82"/>
      <c r="I149" s="83">
        <f t="shared" si="2"/>
        <v>0</v>
      </c>
      <c r="J149" s="82" t="s">
        <v>264</v>
      </c>
      <c r="K149" s="82"/>
      <c r="L149" s="85"/>
    </row>
    <row r="150" spans="1:12" s="84" customFormat="1" x14ac:dyDescent="0.25">
      <c r="A150" s="78" t="s">
        <v>159</v>
      </c>
      <c r="B150" s="78" t="s">
        <v>175</v>
      </c>
      <c r="C150" s="79" t="s">
        <v>241</v>
      </c>
      <c r="D150" s="80" t="s">
        <v>11</v>
      </c>
      <c r="E150" s="81">
        <v>1</v>
      </c>
      <c r="F150" s="81">
        <v>1</v>
      </c>
      <c r="G150" s="82"/>
      <c r="H150" s="82"/>
      <c r="I150" s="83">
        <f t="shared" si="2"/>
        <v>0</v>
      </c>
      <c r="J150" s="82" t="s">
        <v>264</v>
      </c>
      <c r="K150" s="82" t="s">
        <v>264</v>
      </c>
      <c r="L150" s="85"/>
    </row>
    <row r="151" spans="1:12" s="84" customFormat="1" x14ac:dyDescent="0.25">
      <c r="A151" s="78" t="s">
        <v>159</v>
      </c>
      <c r="B151" s="78" t="s">
        <v>181</v>
      </c>
      <c r="C151" s="79" t="s">
        <v>241</v>
      </c>
      <c r="D151" s="80" t="s">
        <v>11</v>
      </c>
      <c r="E151" s="81">
        <v>1</v>
      </c>
      <c r="F151" s="81">
        <v>1</v>
      </c>
      <c r="G151" s="82"/>
      <c r="H151" s="82"/>
      <c r="I151" s="83">
        <f t="shared" si="2"/>
        <v>0</v>
      </c>
      <c r="J151" s="82" t="s">
        <v>264</v>
      </c>
      <c r="K151" s="82" t="s">
        <v>264</v>
      </c>
      <c r="L151" s="85"/>
    </row>
    <row r="152" spans="1:12" s="84" customFormat="1" x14ac:dyDescent="0.25">
      <c r="A152" s="78" t="s">
        <v>159</v>
      </c>
      <c r="B152" s="78" t="s">
        <v>182</v>
      </c>
      <c r="C152" s="79" t="s">
        <v>241</v>
      </c>
      <c r="D152" s="80" t="s">
        <v>11</v>
      </c>
      <c r="E152" s="81">
        <v>1</v>
      </c>
      <c r="F152" s="81">
        <v>1</v>
      </c>
      <c r="G152" s="82"/>
      <c r="H152" s="82"/>
      <c r="I152" s="83">
        <f t="shared" si="2"/>
        <v>0</v>
      </c>
      <c r="J152" s="82" t="s">
        <v>264</v>
      </c>
      <c r="K152" s="82" t="s">
        <v>264</v>
      </c>
      <c r="L152" s="85"/>
    </row>
    <row r="153" spans="1:12" s="84" customFormat="1" x14ac:dyDescent="0.25">
      <c r="A153" s="78" t="s">
        <v>159</v>
      </c>
      <c r="B153" s="78" t="s">
        <v>252</v>
      </c>
      <c r="C153" s="79" t="s">
        <v>241</v>
      </c>
      <c r="D153" s="80" t="s">
        <v>11</v>
      </c>
      <c r="E153" s="81">
        <v>53</v>
      </c>
      <c r="F153" s="81">
        <v>218</v>
      </c>
      <c r="G153" s="82"/>
      <c r="H153" s="82"/>
      <c r="I153" s="83">
        <f t="shared" si="2"/>
        <v>0</v>
      </c>
      <c r="J153" s="82" t="s">
        <v>264</v>
      </c>
      <c r="K153" s="82" t="s">
        <v>264</v>
      </c>
      <c r="L153" s="85"/>
    </row>
    <row r="154" spans="1:12" s="84" customFormat="1" x14ac:dyDescent="0.25">
      <c r="A154" s="78" t="s">
        <v>159</v>
      </c>
      <c r="B154" s="78" t="s">
        <v>193</v>
      </c>
      <c r="C154" s="79" t="s">
        <v>241</v>
      </c>
      <c r="D154" s="80" t="s">
        <v>11</v>
      </c>
      <c r="E154" s="81">
        <v>1</v>
      </c>
      <c r="F154" s="81">
        <v>1</v>
      </c>
      <c r="G154" s="82"/>
      <c r="H154" s="82"/>
      <c r="I154" s="83">
        <f t="shared" si="2"/>
        <v>0</v>
      </c>
      <c r="J154" s="82" t="s">
        <v>264</v>
      </c>
      <c r="K154" s="82" t="s">
        <v>264</v>
      </c>
      <c r="L154" s="85"/>
    </row>
    <row r="155" spans="1:12" s="84" customFormat="1" x14ac:dyDescent="0.25">
      <c r="A155" s="78" t="s">
        <v>160</v>
      </c>
      <c r="B155" s="78" t="s">
        <v>160</v>
      </c>
      <c r="C155" s="79" t="s">
        <v>241</v>
      </c>
      <c r="D155" s="80" t="s">
        <v>11</v>
      </c>
      <c r="E155" s="81">
        <v>1</v>
      </c>
      <c r="F155" s="81">
        <v>1</v>
      </c>
      <c r="G155" s="82"/>
      <c r="H155" s="82"/>
      <c r="I155" s="83">
        <f t="shared" si="2"/>
        <v>0</v>
      </c>
      <c r="J155" s="82"/>
      <c r="K155" s="82"/>
      <c r="L155" s="85"/>
    </row>
    <row r="156" spans="1:12" s="84" customFormat="1" x14ac:dyDescent="0.25">
      <c r="A156" s="78" t="s">
        <v>160</v>
      </c>
      <c r="B156" s="78" t="s">
        <v>252</v>
      </c>
      <c r="C156" s="79" t="s">
        <v>241</v>
      </c>
      <c r="D156" s="80" t="s">
        <v>11</v>
      </c>
      <c r="E156" s="81">
        <v>1</v>
      </c>
      <c r="F156" s="81">
        <v>4</v>
      </c>
      <c r="G156" s="82"/>
      <c r="H156" s="82"/>
      <c r="I156" s="83">
        <f t="shared" si="2"/>
        <v>0</v>
      </c>
      <c r="J156" s="82"/>
      <c r="K156" s="82" t="s">
        <v>264</v>
      </c>
      <c r="L156" s="85"/>
    </row>
    <row r="157" spans="1:12" s="84" customFormat="1" x14ac:dyDescent="0.25">
      <c r="A157" s="78" t="s">
        <v>160</v>
      </c>
      <c r="B157" s="78" t="s">
        <v>193</v>
      </c>
      <c r="C157" s="79" t="s">
        <v>241</v>
      </c>
      <c r="D157" s="80" t="s">
        <v>11</v>
      </c>
      <c r="E157" s="81">
        <v>1</v>
      </c>
      <c r="F157" s="81">
        <v>1</v>
      </c>
      <c r="G157" s="82"/>
      <c r="H157" s="82"/>
      <c r="I157" s="83">
        <f t="shared" si="2"/>
        <v>0</v>
      </c>
      <c r="J157" s="82"/>
      <c r="K157" s="82" t="s">
        <v>264</v>
      </c>
      <c r="L157" s="85"/>
    </row>
    <row r="158" spans="1:12" s="84" customFormat="1" x14ac:dyDescent="0.25">
      <c r="A158" s="78" t="s">
        <v>161</v>
      </c>
      <c r="B158" s="78" t="s">
        <v>161</v>
      </c>
      <c r="C158" s="79" t="s">
        <v>241</v>
      </c>
      <c r="D158" s="80" t="s">
        <v>11</v>
      </c>
      <c r="E158" s="81">
        <v>1</v>
      </c>
      <c r="F158" s="81">
        <v>1</v>
      </c>
      <c r="G158" s="82"/>
      <c r="H158" s="82"/>
      <c r="I158" s="83">
        <f t="shared" si="2"/>
        <v>0</v>
      </c>
      <c r="J158" s="82"/>
      <c r="K158" s="82"/>
      <c r="L158" s="85"/>
    </row>
    <row r="159" spans="1:12" s="84" customFormat="1" x14ac:dyDescent="0.25">
      <c r="A159" s="78" t="s">
        <v>161</v>
      </c>
      <c r="B159" s="78" t="s">
        <v>252</v>
      </c>
      <c r="C159" s="79" t="s">
        <v>241</v>
      </c>
      <c r="D159" s="80" t="s">
        <v>11</v>
      </c>
      <c r="E159" s="81">
        <v>1</v>
      </c>
      <c r="F159" s="81">
        <v>3</v>
      </c>
      <c r="G159" s="82"/>
      <c r="H159" s="82"/>
      <c r="I159" s="83">
        <f t="shared" si="2"/>
        <v>0</v>
      </c>
      <c r="J159" s="82"/>
      <c r="K159" s="82" t="s">
        <v>264</v>
      </c>
      <c r="L159" s="85"/>
    </row>
    <row r="160" spans="1:12" s="84" customFormat="1" x14ac:dyDescent="0.25">
      <c r="A160" s="78" t="s">
        <v>27</v>
      </c>
      <c r="B160" s="78" t="s">
        <v>259</v>
      </c>
      <c r="C160" s="79" t="s">
        <v>241</v>
      </c>
      <c r="D160" s="80" t="s">
        <v>11</v>
      </c>
      <c r="E160" s="81">
        <v>1</v>
      </c>
      <c r="F160" s="81">
        <v>1</v>
      </c>
      <c r="G160" s="82"/>
      <c r="H160" s="82"/>
      <c r="I160" s="83">
        <f t="shared" si="2"/>
        <v>0</v>
      </c>
      <c r="J160" s="82"/>
      <c r="K160" s="82"/>
      <c r="L160" s="85"/>
    </row>
    <row r="161" spans="1:12" s="84" customFormat="1" x14ac:dyDescent="0.25">
      <c r="A161" s="78" t="s">
        <v>33</v>
      </c>
      <c r="B161" s="78" t="s">
        <v>252</v>
      </c>
      <c r="C161" s="79" t="s">
        <v>241</v>
      </c>
      <c r="D161" s="80" t="s">
        <v>11</v>
      </c>
      <c r="E161" s="81">
        <v>1</v>
      </c>
      <c r="F161" s="81">
        <v>1</v>
      </c>
      <c r="G161" s="82"/>
      <c r="H161" s="82"/>
      <c r="I161" s="83">
        <f t="shared" si="2"/>
        <v>0</v>
      </c>
      <c r="J161" s="82"/>
      <c r="K161" s="82" t="s">
        <v>264</v>
      </c>
      <c r="L161" s="85"/>
    </row>
    <row r="162" spans="1:12" s="84" customFormat="1" x14ac:dyDescent="0.25">
      <c r="A162" s="78" t="s">
        <v>162</v>
      </c>
      <c r="B162" s="78" t="s">
        <v>252</v>
      </c>
      <c r="C162" s="79" t="s">
        <v>241</v>
      </c>
      <c r="D162" s="80" t="s">
        <v>11</v>
      </c>
      <c r="E162" s="81">
        <v>1</v>
      </c>
      <c r="F162" s="81">
        <v>3</v>
      </c>
      <c r="G162" s="82"/>
      <c r="H162" s="82"/>
      <c r="I162" s="83">
        <f t="shared" si="2"/>
        <v>0</v>
      </c>
      <c r="J162" s="82" t="s">
        <v>264</v>
      </c>
      <c r="K162" s="82" t="s">
        <v>264</v>
      </c>
      <c r="L162" s="85"/>
    </row>
    <row r="163" spans="1:12" s="84" customFormat="1" x14ac:dyDescent="0.25">
      <c r="A163" s="78" t="s">
        <v>40</v>
      </c>
      <c r="B163" s="78" t="s">
        <v>40</v>
      </c>
      <c r="C163" s="79" t="s">
        <v>241</v>
      </c>
      <c r="D163" s="80" t="s">
        <v>11</v>
      </c>
      <c r="E163" s="81">
        <v>1</v>
      </c>
      <c r="F163" s="81">
        <v>1</v>
      </c>
      <c r="G163" s="82"/>
      <c r="H163" s="82"/>
      <c r="I163" s="83">
        <f t="shared" si="2"/>
        <v>0</v>
      </c>
      <c r="J163" s="82"/>
      <c r="K163" s="82"/>
      <c r="L163" s="85"/>
    </row>
    <row r="164" spans="1:12" s="84" customFormat="1" x14ac:dyDescent="0.25">
      <c r="A164" s="78" t="s">
        <v>40</v>
      </c>
      <c r="B164" s="78" t="s">
        <v>252</v>
      </c>
      <c r="C164" s="79" t="s">
        <v>241</v>
      </c>
      <c r="D164" s="80" t="s">
        <v>11</v>
      </c>
      <c r="E164" s="81">
        <v>1</v>
      </c>
      <c r="F164" s="81">
        <v>1</v>
      </c>
      <c r="G164" s="82"/>
      <c r="H164" s="82"/>
      <c r="I164" s="83">
        <f t="shared" si="2"/>
        <v>0</v>
      </c>
      <c r="J164" s="82"/>
      <c r="K164" s="82" t="s">
        <v>264</v>
      </c>
      <c r="L164" s="85"/>
    </row>
    <row r="165" spans="1:12" s="84" customFormat="1" x14ac:dyDescent="0.25">
      <c r="A165" s="78" t="s">
        <v>260</v>
      </c>
      <c r="B165" s="78" t="s">
        <v>187</v>
      </c>
      <c r="C165" s="79" t="s">
        <v>241</v>
      </c>
      <c r="D165" s="80" t="s">
        <v>11</v>
      </c>
      <c r="E165" s="81">
        <v>1</v>
      </c>
      <c r="F165" s="81">
        <v>1</v>
      </c>
      <c r="G165" s="82"/>
      <c r="H165" s="82"/>
      <c r="I165" s="83">
        <f t="shared" si="2"/>
        <v>0</v>
      </c>
      <c r="J165" s="82" t="s">
        <v>264</v>
      </c>
      <c r="K165" s="82"/>
      <c r="L165" s="85"/>
    </row>
    <row r="166" spans="1:12" s="84" customFormat="1" x14ac:dyDescent="0.25">
      <c r="A166" s="78" t="s">
        <v>164</v>
      </c>
      <c r="B166" s="78" t="s">
        <v>164</v>
      </c>
      <c r="C166" s="79" t="s">
        <v>241</v>
      </c>
      <c r="D166" s="80" t="s">
        <v>11</v>
      </c>
      <c r="E166" s="81">
        <v>1</v>
      </c>
      <c r="F166" s="81">
        <v>1</v>
      </c>
      <c r="G166" s="82"/>
      <c r="H166" s="82"/>
      <c r="I166" s="83">
        <f t="shared" si="2"/>
        <v>0</v>
      </c>
      <c r="J166" s="82" t="s">
        <v>264</v>
      </c>
      <c r="K166" s="82" t="s">
        <v>264</v>
      </c>
      <c r="L166" s="85"/>
    </row>
    <row r="167" spans="1:12" s="84" customFormat="1" x14ac:dyDescent="0.25">
      <c r="A167" s="78" t="s">
        <v>164</v>
      </c>
      <c r="B167" s="78" t="s">
        <v>252</v>
      </c>
      <c r="C167" s="79" t="s">
        <v>241</v>
      </c>
      <c r="D167" s="80" t="s">
        <v>11</v>
      </c>
      <c r="E167" s="81">
        <v>1</v>
      </c>
      <c r="F167" s="81">
        <v>1</v>
      </c>
      <c r="G167" s="82"/>
      <c r="H167" s="82"/>
      <c r="I167" s="83">
        <f t="shared" si="2"/>
        <v>0</v>
      </c>
      <c r="J167" s="82" t="s">
        <v>264</v>
      </c>
      <c r="K167" s="82" t="s">
        <v>264</v>
      </c>
      <c r="L167" s="85"/>
    </row>
    <row r="168" spans="1:12" s="84" customFormat="1" x14ac:dyDescent="0.25">
      <c r="A168" s="78" t="s">
        <v>165</v>
      </c>
      <c r="B168" s="78" t="s">
        <v>165</v>
      </c>
      <c r="C168" s="79" t="s">
        <v>241</v>
      </c>
      <c r="D168" s="80" t="s">
        <v>11</v>
      </c>
      <c r="E168" s="81">
        <v>1</v>
      </c>
      <c r="F168" s="81">
        <v>1</v>
      </c>
      <c r="G168" s="82"/>
      <c r="H168" s="82"/>
      <c r="I168" s="83">
        <f t="shared" si="2"/>
        <v>0</v>
      </c>
      <c r="J168" s="82" t="s">
        <v>264</v>
      </c>
      <c r="K168" s="82" t="s">
        <v>264</v>
      </c>
      <c r="L168" s="85"/>
    </row>
    <row r="169" spans="1:12" s="84" customFormat="1" x14ac:dyDescent="0.25">
      <c r="A169" s="78" t="s">
        <v>165</v>
      </c>
      <c r="B169" s="78" t="s">
        <v>252</v>
      </c>
      <c r="C169" s="79" t="s">
        <v>241</v>
      </c>
      <c r="D169" s="80" t="s">
        <v>11</v>
      </c>
      <c r="E169" s="81">
        <v>1</v>
      </c>
      <c r="F169" s="81">
        <v>1</v>
      </c>
      <c r="G169" s="82"/>
      <c r="H169" s="82"/>
      <c r="I169" s="83">
        <f t="shared" si="2"/>
        <v>0</v>
      </c>
      <c r="J169" s="82" t="s">
        <v>264</v>
      </c>
      <c r="K169" s="82" t="s">
        <v>264</v>
      </c>
      <c r="L169" s="85"/>
    </row>
    <row r="170" spans="1:12" s="84" customFormat="1" x14ac:dyDescent="0.25">
      <c r="A170" s="78" t="s">
        <v>225</v>
      </c>
      <c r="B170" s="78" t="s">
        <v>252</v>
      </c>
      <c r="C170" s="79" t="s">
        <v>241</v>
      </c>
      <c r="D170" s="80" t="s">
        <v>11</v>
      </c>
      <c r="E170" s="81">
        <v>1</v>
      </c>
      <c r="F170" s="81">
        <v>1</v>
      </c>
      <c r="G170" s="82"/>
      <c r="H170" s="82"/>
      <c r="I170" s="83">
        <f t="shared" si="2"/>
        <v>0</v>
      </c>
      <c r="J170" s="82"/>
      <c r="K170" s="82" t="s">
        <v>264</v>
      </c>
      <c r="L170" s="85"/>
    </row>
    <row r="171" spans="1:12" s="84" customFormat="1" x14ac:dyDescent="0.25">
      <c r="A171" s="78" t="s">
        <v>36</v>
      </c>
      <c r="B171" s="78" t="s">
        <v>252</v>
      </c>
      <c r="C171" s="79" t="s">
        <v>241</v>
      </c>
      <c r="D171" s="80" t="s">
        <v>11</v>
      </c>
      <c r="E171" s="81">
        <v>1</v>
      </c>
      <c r="F171" s="81">
        <v>1</v>
      </c>
      <c r="G171" s="82"/>
      <c r="H171" s="82"/>
      <c r="I171" s="83">
        <f t="shared" si="2"/>
        <v>0</v>
      </c>
      <c r="J171" s="82" t="s">
        <v>264</v>
      </c>
      <c r="K171" s="82" t="s">
        <v>264</v>
      </c>
      <c r="L171" s="85"/>
    </row>
    <row r="172" spans="1:12" s="84" customFormat="1" x14ac:dyDescent="0.25">
      <c r="A172" s="78" t="s">
        <v>166</v>
      </c>
      <c r="B172" s="78" t="s">
        <v>166</v>
      </c>
      <c r="C172" s="79" t="s">
        <v>241</v>
      </c>
      <c r="D172" s="80" t="s">
        <v>11</v>
      </c>
      <c r="E172" s="81">
        <v>1</v>
      </c>
      <c r="F172" s="81">
        <v>1</v>
      </c>
      <c r="G172" s="82"/>
      <c r="H172" s="82"/>
      <c r="I172" s="83">
        <f t="shared" si="2"/>
        <v>0</v>
      </c>
      <c r="J172" s="82"/>
      <c r="K172" s="82"/>
      <c r="L172" s="85"/>
    </row>
    <row r="173" spans="1:12" s="84" customFormat="1" x14ac:dyDescent="0.25">
      <c r="A173" s="78" t="s">
        <v>166</v>
      </c>
      <c r="B173" s="78" t="s">
        <v>252</v>
      </c>
      <c r="C173" s="79" t="s">
        <v>241</v>
      </c>
      <c r="D173" s="80" t="s">
        <v>11</v>
      </c>
      <c r="E173" s="81">
        <v>3</v>
      </c>
      <c r="F173" s="81">
        <v>12</v>
      </c>
      <c r="G173" s="82"/>
      <c r="H173" s="82"/>
      <c r="I173" s="83">
        <f t="shared" si="2"/>
        <v>0</v>
      </c>
      <c r="J173" s="82"/>
      <c r="K173" s="82" t="s">
        <v>264</v>
      </c>
      <c r="L173" s="85"/>
    </row>
    <row r="174" spans="1:12" s="84" customFormat="1" x14ac:dyDescent="0.25">
      <c r="A174" s="78" t="s">
        <v>166</v>
      </c>
      <c r="B174" s="78" t="s">
        <v>187</v>
      </c>
      <c r="C174" s="79" t="s">
        <v>241</v>
      </c>
      <c r="D174" s="80" t="s">
        <v>11</v>
      </c>
      <c r="E174" s="81">
        <v>1</v>
      </c>
      <c r="F174" s="81">
        <v>1</v>
      </c>
      <c r="G174" s="82"/>
      <c r="H174" s="82"/>
      <c r="I174" s="83">
        <f t="shared" si="2"/>
        <v>0</v>
      </c>
      <c r="J174" s="82"/>
      <c r="K174" s="82"/>
      <c r="L174" s="85"/>
    </row>
    <row r="175" spans="1:12" s="84" customFormat="1" x14ac:dyDescent="0.25">
      <c r="A175" s="78" t="s">
        <v>212</v>
      </c>
      <c r="B175" s="78" t="s">
        <v>252</v>
      </c>
      <c r="C175" s="79" t="s">
        <v>241</v>
      </c>
      <c r="D175" s="80" t="s">
        <v>11</v>
      </c>
      <c r="E175" s="81">
        <v>1</v>
      </c>
      <c r="F175" s="81">
        <v>1</v>
      </c>
      <c r="G175" s="82"/>
      <c r="H175" s="82"/>
      <c r="I175" s="83">
        <f t="shared" si="2"/>
        <v>0</v>
      </c>
      <c r="J175" s="82"/>
      <c r="K175" s="82" t="s">
        <v>264</v>
      </c>
      <c r="L175" s="85"/>
    </row>
    <row r="176" spans="1:12" s="84" customFormat="1" x14ac:dyDescent="0.25">
      <c r="A176" s="78" t="s">
        <v>168</v>
      </c>
      <c r="B176" s="78" t="s">
        <v>227</v>
      </c>
      <c r="C176" s="79" t="s">
        <v>241</v>
      </c>
      <c r="D176" s="80" t="s">
        <v>11</v>
      </c>
      <c r="E176" s="81">
        <v>1</v>
      </c>
      <c r="F176" s="81">
        <v>1</v>
      </c>
      <c r="G176" s="82"/>
      <c r="H176" s="82"/>
      <c r="I176" s="83">
        <f t="shared" si="2"/>
        <v>0</v>
      </c>
      <c r="J176" s="82"/>
      <c r="K176" s="82" t="s">
        <v>264</v>
      </c>
      <c r="L176" s="85"/>
    </row>
    <row r="177" spans="1:12" s="84" customFormat="1" x14ac:dyDescent="0.25">
      <c r="A177" s="78" t="s">
        <v>168</v>
      </c>
      <c r="B177" s="78" t="s">
        <v>206</v>
      </c>
      <c r="C177" s="79" t="s">
        <v>241</v>
      </c>
      <c r="D177" s="80" t="s">
        <v>11</v>
      </c>
      <c r="E177" s="81">
        <v>1</v>
      </c>
      <c r="F177" s="81">
        <v>1</v>
      </c>
      <c r="G177" s="82"/>
      <c r="H177" s="82"/>
      <c r="I177" s="83">
        <f t="shared" si="2"/>
        <v>0</v>
      </c>
      <c r="J177" s="82"/>
      <c r="K177" s="82"/>
      <c r="L177" s="85"/>
    </row>
    <row r="178" spans="1:12" s="84" customFormat="1" x14ac:dyDescent="0.25">
      <c r="A178" s="78" t="s">
        <v>168</v>
      </c>
      <c r="B178" s="78" t="s">
        <v>168</v>
      </c>
      <c r="C178" s="79" t="s">
        <v>241</v>
      </c>
      <c r="D178" s="80" t="s">
        <v>11</v>
      </c>
      <c r="E178" s="81">
        <v>1</v>
      </c>
      <c r="F178" s="81">
        <v>1</v>
      </c>
      <c r="G178" s="82"/>
      <c r="H178" s="82"/>
      <c r="I178" s="83">
        <f t="shared" si="2"/>
        <v>0</v>
      </c>
      <c r="J178" s="82"/>
      <c r="K178" s="82"/>
      <c r="L178" s="85"/>
    </row>
    <row r="179" spans="1:12" s="84" customFormat="1" x14ac:dyDescent="0.25">
      <c r="A179" s="78" t="s">
        <v>168</v>
      </c>
      <c r="B179" s="78" t="s">
        <v>255</v>
      </c>
      <c r="C179" s="79" t="s">
        <v>241</v>
      </c>
      <c r="D179" s="80" t="s">
        <v>11</v>
      </c>
      <c r="E179" s="81">
        <v>1</v>
      </c>
      <c r="F179" s="81">
        <v>1</v>
      </c>
      <c r="G179" s="82"/>
      <c r="H179" s="82"/>
      <c r="I179" s="83">
        <f t="shared" si="2"/>
        <v>0</v>
      </c>
      <c r="J179" s="82"/>
      <c r="K179" s="82" t="s">
        <v>264</v>
      </c>
      <c r="L179" s="85"/>
    </row>
    <row r="180" spans="1:12" s="84" customFormat="1" x14ac:dyDescent="0.25">
      <c r="A180" s="78" t="s">
        <v>168</v>
      </c>
      <c r="B180" s="78" t="s">
        <v>252</v>
      </c>
      <c r="C180" s="79" t="s">
        <v>241</v>
      </c>
      <c r="D180" s="80" t="s">
        <v>11</v>
      </c>
      <c r="E180" s="81">
        <v>3</v>
      </c>
      <c r="F180" s="81">
        <v>19</v>
      </c>
      <c r="G180" s="82"/>
      <c r="H180" s="82"/>
      <c r="I180" s="83">
        <f t="shared" si="2"/>
        <v>0</v>
      </c>
      <c r="J180" s="82"/>
      <c r="K180" s="82" t="s">
        <v>264</v>
      </c>
      <c r="L180" s="85"/>
    </row>
    <row r="181" spans="1:12" s="84" customFormat="1" x14ac:dyDescent="0.25">
      <c r="A181" s="78" t="s">
        <v>169</v>
      </c>
      <c r="B181" s="78" t="s">
        <v>169</v>
      </c>
      <c r="C181" s="79" t="s">
        <v>241</v>
      </c>
      <c r="D181" s="80" t="s">
        <v>11</v>
      </c>
      <c r="E181" s="81">
        <v>1</v>
      </c>
      <c r="F181" s="81">
        <v>4</v>
      </c>
      <c r="G181" s="82"/>
      <c r="H181" s="82"/>
      <c r="I181" s="83">
        <f t="shared" si="2"/>
        <v>0</v>
      </c>
      <c r="J181" s="82"/>
      <c r="K181" s="82"/>
      <c r="L181" s="85"/>
    </row>
    <row r="182" spans="1:12" s="84" customFormat="1" x14ac:dyDescent="0.25">
      <c r="A182" s="78" t="s">
        <v>169</v>
      </c>
      <c r="B182" s="78" t="s">
        <v>252</v>
      </c>
      <c r="C182" s="79" t="s">
        <v>241</v>
      </c>
      <c r="D182" s="80" t="s">
        <v>11</v>
      </c>
      <c r="E182" s="81">
        <v>1</v>
      </c>
      <c r="F182" s="81">
        <v>1</v>
      </c>
      <c r="G182" s="82"/>
      <c r="H182" s="82"/>
      <c r="I182" s="83">
        <f t="shared" si="2"/>
        <v>0</v>
      </c>
      <c r="J182" s="82"/>
      <c r="K182" s="82" t="s">
        <v>264</v>
      </c>
      <c r="L182" s="85"/>
    </row>
    <row r="183" spans="1:12" s="84" customFormat="1" x14ac:dyDescent="0.25">
      <c r="A183" s="78" t="s">
        <v>170</v>
      </c>
      <c r="B183" s="78" t="s">
        <v>252</v>
      </c>
      <c r="C183" s="79" t="s">
        <v>241</v>
      </c>
      <c r="D183" s="80" t="s">
        <v>11</v>
      </c>
      <c r="E183" s="81">
        <v>1</v>
      </c>
      <c r="F183" s="81">
        <v>1</v>
      </c>
      <c r="G183" s="82"/>
      <c r="H183" s="82"/>
      <c r="I183" s="83">
        <f t="shared" si="2"/>
        <v>0</v>
      </c>
      <c r="J183" s="82" t="s">
        <v>264</v>
      </c>
      <c r="K183" s="82" t="s">
        <v>264</v>
      </c>
      <c r="L183" s="85"/>
    </row>
    <row r="184" spans="1:12" s="84" customFormat="1" x14ac:dyDescent="0.25">
      <c r="A184" s="78" t="s">
        <v>213</v>
      </c>
      <c r="B184" s="78" t="s">
        <v>213</v>
      </c>
      <c r="C184" s="79" t="s">
        <v>241</v>
      </c>
      <c r="D184" s="80" t="s">
        <v>11</v>
      </c>
      <c r="E184" s="81">
        <v>1</v>
      </c>
      <c r="F184" s="81">
        <v>1</v>
      </c>
      <c r="G184" s="82"/>
      <c r="H184" s="82"/>
      <c r="I184" s="83">
        <f t="shared" si="2"/>
        <v>0</v>
      </c>
      <c r="J184" s="82"/>
      <c r="K184" s="82"/>
      <c r="L184" s="85"/>
    </row>
    <row r="185" spans="1:12" s="84" customFormat="1" x14ac:dyDescent="0.25">
      <c r="A185" s="78" t="s">
        <v>213</v>
      </c>
      <c r="B185" s="78" t="s">
        <v>252</v>
      </c>
      <c r="C185" s="79" t="s">
        <v>241</v>
      </c>
      <c r="D185" s="80" t="s">
        <v>11</v>
      </c>
      <c r="E185" s="81">
        <v>1</v>
      </c>
      <c r="F185" s="81">
        <v>1</v>
      </c>
      <c r="G185" s="82"/>
      <c r="H185" s="82"/>
      <c r="I185" s="83">
        <f t="shared" si="2"/>
        <v>0</v>
      </c>
      <c r="J185" s="82"/>
      <c r="K185" s="82" t="s">
        <v>264</v>
      </c>
      <c r="L185" s="85"/>
    </row>
    <row r="186" spans="1:12" s="84" customFormat="1" x14ac:dyDescent="0.25">
      <c r="A186" s="78" t="s">
        <v>214</v>
      </c>
      <c r="B186" s="78" t="s">
        <v>214</v>
      </c>
      <c r="C186" s="79" t="s">
        <v>241</v>
      </c>
      <c r="D186" s="80" t="s">
        <v>11</v>
      </c>
      <c r="E186" s="81">
        <v>1</v>
      </c>
      <c r="F186" s="81">
        <v>1</v>
      </c>
      <c r="G186" s="82"/>
      <c r="H186" s="82"/>
      <c r="I186" s="83">
        <f t="shared" si="2"/>
        <v>0</v>
      </c>
      <c r="J186" s="82"/>
      <c r="K186" s="82"/>
      <c r="L186" s="85"/>
    </row>
    <row r="187" spans="1:12" s="84" customFormat="1" x14ac:dyDescent="0.25">
      <c r="A187" s="78" t="s">
        <v>214</v>
      </c>
      <c r="B187" s="78" t="s">
        <v>252</v>
      </c>
      <c r="C187" s="79" t="s">
        <v>241</v>
      </c>
      <c r="D187" s="80" t="s">
        <v>11</v>
      </c>
      <c r="E187" s="81">
        <v>1</v>
      </c>
      <c r="F187" s="81">
        <v>1</v>
      </c>
      <c r="G187" s="82"/>
      <c r="H187" s="82"/>
      <c r="I187" s="83">
        <f t="shared" si="2"/>
        <v>0</v>
      </c>
      <c r="J187" s="82"/>
      <c r="K187" s="82" t="s">
        <v>264</v>
      </c>
      <c r="L187" s="85"/>
    </row>
    <row r="188" spans="1:12" s="84" customFormat="1" x14ac:dyDescent="0.25">
      <c r="A188" s="78" t="s">
        <v>8</v>
      </c>
      <c r="B188" s="78" t="s">
        <v>255</v>
      </c>
      <c r="C188" s="79" t="s">
        <v>241</v>
      </c>
      <c r="D188" s="80" t="s">
        <v>11</v>
      </c>
      <c r="E188" s="81">
        <v>1</v>
      </c>
      <c r="F188" s="81">
        <v>1</v>
      </c>
      <c r="G188" s="82"/>
      <c r="H188" s="82"/>
      <c r="I188" s="83">
        <f t="shared" si="2"/>
        <v>0</v>
      </c>
      <c r="J188" s="82" t="s">
        <v>264</v>
      </c>
      <c r="K188" s="82" t="s">
        <v>264</v>
      </c>
      <c r="L188" s="85"/>
    </row>
    <row r="189" spans="1:12" s="84" customFormat="1" x14ac:dyDescent="0.25">
      <c r="A189" s="78" t="s">
        <v>8</v>
      </c>
      <c r="B189" s="78" t="s">
        <v>252</v>
      </c>
      <c r="C189" s="79" t="s">
        <v>241</v>
      </c>
      <c r="D189" s="80" t="s">
        <v>11</v>
      </c>
      <c r="E189" s="81">
        <v>1</v>
      </c>
      <c r="F189" s="81">
        <v>2</v>
      </c>
      <c r="G189" s="82"/>
      <c r="H189" s="82"/>
      <c r="I189" s="83">
        <f t="shared" si="2"/>
        <v>0</v>
      </c>
      <c r="J189" s="82" t="s">
        <v>264</v>
      </c>
      <c r="K189" s="82" t="s">
        <v>264</v>
      </c>
      <c r="L189" s="85"/>
    </row>
    <row r="190" spans="1:12" s="84" customFormat="1" x14ac:dyDescent="0.25">
      <c r="A190" s="78" t="s">
        <v>174</v>
      </c>
      <c r="B190" s="78" t="s">
        <v>252</v>
      </c>
      <c r="C190" s="79" t="s">
        <v>241</v>
      </c>
      <c r="D190" s="80" t="s">
        <v>11</v>
      </c>
      <c r="E190" s="81">
        <v>1</v>
      </c>
      <c r="F190" s="81">
        <v>1</v>
      </c>
      <c r="G190" s="82"/>
      <c r="H190" s="82"/>
      <c r="I190" s="83">
        <f t="shared" si="2"/>
        <v>0</v>
      </c>
      <c r="J190" s="82"/>
      <c r="K190" s="82" t="s">
        <v>264</v>
      </c>
      <c r="L190" s="85"/>
    </row>
    <row r="191" spans="1:12" s="84" customFormat="1" x14ac:dyDescent="0.25">
      <c r="A191" s="78" t="s">
        <v>175</v>
      </c>
      <c r="B191" s="78" t="s">
        <v>137</v>
      </c>
      <c r="C191" s="79" t="s">
        <v>241</v>
      </c>
      <c r="D191" s="80" t="s">
        <v>11</v>
      </c>
      <c r="E191" s="81">
        <v>1</v>
      </c>
      <c r="F191" s="81">
        <v>1</v>
      </c>
      <c r="G191" s="82"/>
      <c r="H191" s="82"/>
      <c r="I191" s="83">
        <f t="shared" si="2"/>
        <v>0</v>
      </c>
      <c r="J191" s="82" t="s">
        <v>264</v>
      </c>
      <c r="K191" s="82" t="s">
        <v>264</v>
      </c>
      <c r="L191" s="85"/>
    </row>
    <row r="192" spans="1:12" s="84" customFormat="1" x14ac:dyDescent="0.25">
      <c r="A192" s="78" t="s">
        <v>175</v>
      </c>
      <c r="B192" s="78" t="s">
        <v>206</v>
      </c>
      <c r="C192" s="79" t="s">
        <v>241</v>
      </c>
      <c r="D192" s="80" t="s">
        <v>11</v>
      </c>
      <c r="E192" s="81">
        <v>1</v>
      </c>
      <c r="F192" s="81">
        <v>1</v>
      </c>
      <c r="G192" s="82"/>
      <c r="H192" s="82"/>
      <c r="I192" s="83">
        <f t="shared" si="2"/>
        <v>0</v>
      </c>
      <c r="J192" s="82" t="s">
        <v>264</v>
      </c>
      <c r="K192" s="82"/>
      <c r="L192" s="85"/>
    </row>
    <row r="193" spans="1:12" s="84" customFormat="1" x14ac:dyDescent="0.25">
      <c r="A193" s="78" t="s">
        <v>175</v>
      </c>
      <c r="B193" s="78" t="s">
        <v>159</v>
      </c>
      <c r="C193" s="79" t="s">
        <v>241</v>
      </c>
      <c r="D193" s="80" t="s">
        <v>11</v>
      </c>
      <c r="E193" s="81">
        <v>1</v>
      </c>
      <c r="F193" s="81">
        <v>1</v>
      </c>
      <c r="G193" s="82"/>
      <c r="H193" s="82"/>
      <c r="I193" s="83">
        <f t="shared" si="2"/>
        <v>0</v>
      </c>
      <c r="J193" s="82" t="s">
        <v>264</v>
      </c>
      <c r="K193" s="82" t="s">
        <v>264</v>
      </c>
      <c r="L193" s="85"/>
    </row>
    <row r="194" spans="1:12" s="84" customFormat="1" x14ac:dyDescent="0.25">
      <c r="A194" s="78" t="s">
        <v>175</v>
      </c>
      <c r="B194" s="78" t="s">
        <v>175</v>
      </c>
      <c r="C194" s="79" t="s">
        <v>241</v>
      </c>
      <c r="D194" s="80" t="s">
        <v>11</v>
      </c>
      <c r="E194" s="81">
        <v>1</v>
      </c>
      <c r="F194" s="81">
        <v>2</v>
      </c>
      <c r="G194" s="82"/>
      <c r="H194" s="82"/>
      <c r="I194" s="83">
        <f t="shared" si="2"/>
        <v>0</v>
      </c>
      <c r="J194" s="82" t="s">
        <v>264</v>
      </c>
      <c r="K194" s="82" t="s">
        <v>264</v>
      </c>
      <c r="L194" s="85"/>
    </row>
    <row r="195" spans="1:12" s="84" customFormat="1" x14ac:dyDescent="0.25">
      <c r="A195" s="78" t="s">
        <v>175</v>
      </c>
      <c r="B195" s="78" t="s">
        <v>252</v>
      </c>
      <c r="C195" s="79" t="s">
        <v>241</v>
      </c>
      <c r="D195" s="80" t="s">
        <v>11</v>
      </c>
      <c r="E195" s="81">
        <v>14</v>
      </c>
      <c r="F195" s="81">
        <v>67</v>
      </c>
      <c r="G195" s="82"/>
      <c r="H195" s="82"/>
      <c r="I195" s="83">
        <f t="shared" ref="I195:I258" si="3">E195*G195+H195*F195</f>
        <v>0</v>
      </c>
      <c r="J195" s="82" t="s">
        <v>264</v>
      </c>
      <c r="K195" s="82" t="s">
        <v>264</v>
      </c>
      <c r="L195" s="85"/>
    </row>
    <row r="196" spans="1:12" s="84" customFormat="1" x14ac:dyDescent="0.25">
      <c r="A196" s="78" t="s">
        <v>175</v>
      </c>
      <c r="B196" s="78" t="s">
        <v>193</v>
      </c>
      <c r="C196" s="79" t="s">
        <v>241</v>
      </c>
      <c r="D196" s="80" t="s">
        <v>11</v>
      </c>
      <c r="E196" s="81">
        <v>1</v>
      </c>
      <c r="F196" s="81">
        <v>1</v>
      </c>
      <c r="G196" s="82"/>
      <c r="H196" s="82"/>
      <c r="I196" s="83">
        <f t="shared" si="3"/>
        <v>0</v>
      </c>
      <c r="J196" s="82" t="s">
        <v>264</v>
      </c>
      <c r="K196" s="82" t="s">
        <v>264</v>
      </c>
      <c r="L196" s="85"/>
    </row>
    <row r="197" spans="1:12" s="84" customFormat="1" x14ac:dyDescent="0.25">
      <c r="A197" s="78" t="s">
        <v>176</v>
      </c>
      <c r="B197" s="78" t="s">
        <v>252</v>
      </c>
      <c r="C197" s="79" t="s">
        <v>241</v>
      </c>
      <c r="D197" s="80" t="s">
        <v>11</v>
      </c>
      <c r="E197" s="81">
        <v>1</v>
      </c>
      <c r="F197" s="81">
        <v>1</v>
      </c>
      <c r="G197" s="82"/>
      <c r="H197" s="82"/>
      <c r="I197" s="83">
        <f t="shared" si="3"/>
        <v>0</v>
      </c>
      <c r="J197" s="82"/>
      <c r="K197" s="82" t="s">
        <v>264</v>
      </c>
      <c r="L197" s="85"/>
    </row>
    <row r="198" spans="1:12" s="84" customFormat="1" x14ac:dyDescent="0.25">
      <c r="A198" s="78" t="s">
        <v>28</v>
      </c>
      <c r="B198" s="78" t="s">
        <v>28</v>
      </c>
      <c r="C198" s="79" t="s">
        <v>241</v>
      </c>
      <c r="D198" s="80" t="s">
        <v>11</v>
      </c>
      <c r="E198" s="81">
        <v>1</v>
      </c>
      <c r="F198" s="81">
        <v>1</v>
      </c>
      <c r="G198" s="82"/>
      <c r="H198" s="82"/>
      <c r="I198" s="83">
        <f t="shared" si="3"/>
        <v>0</v>
      </c>
      <c r="J198" s="82"/>
      <c r="K198" s="82"/>
      <c r="L198" s="85"/>
    </row>
    <row r="199" spans="1:12" s="84" customFormat="1" x14ac:dyDescent="0.25">
      <c r="A199" s="78" t="s">
        <v>28</v>
      </c>
      <c r="B199" s="78" t="s">
        <v>252</v>
      </c>
      <c r="C199" s="79" t="s">
        <v>241</v>
      </c>
      <c r="D199" s="80" t="s">
        <v>11</v>
      </c>
      <c r="E199" s="81">
        <v>1</v>
      </c>
      <c r="F199" s="81">
        <v>1</v>
      </c>
      <c r="G199" s="82"/>
      <c r="H199" s="82"/>
      <c r="I199" s="83">
        <f t="shared" si="3"/>
        <v>0</v>
      </c>
      <c r="J199" s="82"/>
      <c r="K199" s="82" t="s">
        <v>264</v>
      </c>
      <c r="L199" s="85"/>
    </row>
    <row r="200" spans="1:12" s="84" customFormat="1" x14ac:dyDescent="0.25">
      <c r="A200" s="78" t="s">
        <v>180</v>
      </c>
      <c r="B200" s="78" t="s">
        <v>180</v>
      </c>
      <c r="C200" s="79" t="s">
        <v>241</v>
      </c>
      <c r="D200" s="80" t="s">
        <v>11</v>
      </c>
      <c r="E200" s="81">
        <v>1</v>
      </c>
      <c r="F200" s="81">
        <v>1</v>
      </c>
      <c r="G200" s="82"/>
      <c r="H200" s="82"/>
      <c r="I200" s="83">
        <f t="shared" si="3"/>
        <v>0</v>
      </c>
      <c r="J200" s="82" t="s">
        <v>264</v>
      </c>
      <c r="K200" s="82" t="s">
        <v>264</v>
      </c>
      <c r="L200" s="85"/>
    </row>
    <row r="201" spans="1:12" s="84" customFormat="1" x14ac:dyDescent="0.25">
      <c r="A201" s="78" t="s">
        <v>180</v>
      </c>
      <c r="B201" s="78" t="s">
        <v>252</v>
      </c>
      <c r="C201" s="79" t="s">
        <v>241</v>
      </c>
      <c r="D201" s="80" t="s">
        <v>11</v>
      </c>
      <c r="E201" s="81">
        <v>2</v>
      </c>
      <c r="F201" s="81">
        <v>12</v>
      </c>
      <c r="G201" s="82"/>
      <c r="H201" s="82"/>
      <c r="I201" s="83">
        <f t="shared" si="3"/>
        <v>0</v>
      </c>
      <c r="J201" s="82" t="s">
        <v>264</v>
      </c>
      <c r="K201" s="82" t="s">
        <v>264</v>
      </c>
      <c r="L201" s="85"/>
    </row>
    <row r="202" spans="1:12" s="84" customFormat="1" x14ac:dyDescent="0.25">
      <c r="A202" s="78" t="s">
        <v>180</v>
      </c>
      <c r="B202" s="78" t="s">
        <v>187</v>
      </c>
      <c r="C202" s="79" t="s">
        <v>241</v>
      </c>
      <c r="D202" s="80" t="s">
        <v>11</v>
      </c>
      <c r="E202" s="81">
        <v>1</v>
      </c>
      <c r="F202" s="81">
        <v>1</v>
      </c>
      <c r="G202" s="82"/>
      <c r="H202" s="82"/>
      <c r="I202" s="83">
        <f t="shared" si="3"/>
        <v>0</v>
      </c>
      <c r="J202" s="82" t="s">
        <v>264</v>
      </c>
      <c r="K202" s="82"/>
      <c r="L202" s="85"/>
    </row>
    <row r="203" spans="1:12" s="84" customFormat="1" x14ac:dyDescent="0.25">
      <c r="A203" s="78" t="s">
        <v>181</v>
      </c>
      <c r="B203" s="78" t="s">
        <v>254</v>
      </c>
      <c r="C203" s="79" t="s">
        <v>241</v>
      </c>
      <c r="D203" s="80" t="s">
        <v>11</v>
      </c>
      <c r="E203" s="81">
        <v>1</v>
      </c>
      <c r="F203" s="81">
        <v>1</v>
      </c>
      <c r="G203" s="82"/>
      <c r="H203" s="82"/>
      <c r="I203" s="83">
        <f t="shared" si="3"/>
        <v>0</v>
      </c>
      <c r="J203" s="82" t="s">
        <v>264</v>
      </c>
      <c r="K203" s="82"/>
      <c r="L203" s="85"/>
    </row>
    <row r="204" spans="1:12" s="84" customFormat="1" x14ac:dyDescent="0.25">
      <c r="A204" s="78" t="s">
        <v>181</v>
      </c>
      <c r="B204" s="78" t="s">
        <v>206</v>
      </c>
      <c r="C204" s="79" t="s">
        <v>241</v>
      </c>
      <c r="D204" s="80" t="s">
        <v>11</v>
      </c>
      <c r="E204" s="81">
        <v>1</v>
      </c>
      <c r="F204" s="81">
        <v>1</v>
      </c>
      <c r="G204" s="82"/>
      <c r="H204" s="82"/>
      <c r="I204" s="83">
        <f t="shared" si="3"/>
        <v>0</v>
      </c>
      <c r="J204" s="82" t="s">
        <v>264</v>
      </c>
      <c r="K204" s="82"/>
      <c r="L204" s="85"/>
    </row>
    <row r="205" spans="1:12" s="84" customFormat="1" x14ac:dyDescent="0.25">
      <c r="A205" s="78" t="s">
        <v>181</v>
      </c>
      <c r="B205" s="78" t="s">
        <v>140</v>
      </c>
      <c r="C205" s="79" t="s">
        <v>241</v>
      </c>
      <c r="D205" s="80" t="s">
        <v>11</v>
      </c>
      <c r="E205" s="81">
        <v>1</v>
      </c>
      <c r="F205" s="81">
        <v>1</v>
      </c>
      <c r="G205" s="82"/>
      <c r="H205" s="82"/>
      <c r="I205" s="83">
        <f t="shared" si="3"/>
        <v>0</v>
      </c>
      <c r="J205" s="82" t="s">
        <v>264</v>
      </c>
      <c r="K205" s="82"/>
      <c r="L205" s="85"/>
    </row>
    <row r="206" spans="1:12" s="84" customFormat="1" x14ac:dyDescent="0.25">
      <c r="A206" s="78" t="s">
        <v>181</v>
      </c>
      <c r="B206" s="78" t="s">
        <v>149</v>
      </c>
      <c r="C206" s="79" t="s">
        <v>241</v>
      </c>
      <c r="D206" s="80" t="s">
        <v>11</v>
      </c>
      <c r="E206" s="81">
        <v>1</v>
      </c>
      <c r="F206" s="81">
        <v>1</v>
      </c>
      <c r="G206" s="82"/>
      <c r="H206" s="82"/>
      <c r="I206" s="83">
        <f t="shared" si="3"/>
        <v>0</v>
      </c>
      <c r="J206" s="82" t="s">
        <v>264</v>
      </c>
      <c r="K206" s="82" t="s">
        <v>264</v>
      </c>
      <c r="L206" s="85"/>
    </row>
    <row r="207" spans="1:12" s="84" customFormat="1" x14ac:dyDescent="0.25">
      <c r="A207" s="78" t="s">
        <v>181</v>
      </c>
      <c r="B207" s="78" t="s">
        <v>159</v>
      </c>
      <c r="C207" s="79" t="s">
        <v>241</v>
      </c>
      <c r="D207" s="80" t="s">
        <v>11</v>
      </c>
      <c r="E207" s="81">
        <v>1</v>
      </c>
      <c r="F207" s="81">
        <v>1</v>
      </c>
      <c r="G207" s="82"/>
      <c r="H207" s="82"/>
      <c r="I207" s="83">
        <f t="shared" si="3"/>
        <v>0</v>
      </c>
      <c r="J207" s="82" t="s">
        <v>264</v>
      </c>
      <c r="K207" s="82" t="s">
        <v>264</v>
      </c>
      <c r="L207" s="85"/>
    </row>
    <row r="208" spans="1:12" s="84" customFormat="1" x14ac:dyDescent="0.25">
      <c r="A208" s="78" t="s">
        <v>181</v>
      </c>
      <c r="B208" s="78" t="s">
        <v>181</v>
      </c>
      <c r="C208" s="79" t="s">
        <v>241</v>
      </c>
      <c r="D208" s="80" t="s">
        <v>11</v>
      </c>
      <c r="E208" s="81">
        <v>2</v>
      </c>
      <c r="F208" s="81">
        <v>4</v>
      </c>
      <c r="G208" s="82"/>
      <c r="H208" s="82"/>
      <c r="I208" s="83">
        <f t="shared" si="3"/>
        <v>0</v>
      </c>
      <c r="J208" s="82" t="s">
        <v>264</v>
      </c>
      <c r="K208" s="82" t="s">
        <v>264</v>
      </c>
      <c r="L208" s="85"/>
    </row>
    <row r="209" spans="1:12" s="84" customFormat="1" x14ac:dyDescent="0.25">
      <c r="A209" s="78" t="s">
        <v>181</v>
      </c>
      <c r="B209" s="78" t="s">
        <v>252</v>
      </c>
      <c r="C209" s="79" t="s">
        <v>241</v>
      </c>
      <c r="D209" s="80" t="s">
        <v>11</v>
      </c>
      <c r="E209" s="81">
        <v>26</v>
      </c>
      <c r="F209" s="81">
        <v>113</v>
      </c>
      <c r="G209" s="82"/>
      <c r="H209" s="82"/>
      <c r="I209" s="83">
        <f t="shared" si="3"/>
        <v>0</v>
      </c>
      <c r="J209" s="82" t="s">
        <v>264</v>
      </c>
      <c r="K209" s="82" t="s">
        <v>264</v>
      </c>
      <c r="L209" s="85"/>
    </row>
    <row r="210" spans="1:12" s="84" customFormat="1" x14ac:dyDescent="0.25">
      <c r="A210" s="78" t="s">
        <v>181</v>
      </c>
      <c r="B210" s="78" t="s">
        <v>193</v>
      </c>
      <c r="C210" s="79" t="s">
        <v>241</v>
      </c>
      <c r="D210" s="80" t="s">
        <v>11</v>
      </c>
      <c r="E210" s="81">
        <v>1</v>
      </c>
      <c r="F210" s="81">
        <v>1</v>
      </c>
      <c r="G210" s="82"/>
      <c r="H210" s="82"/>
      <c r="I210" s="83">
        <f t="shared" si="3"/>
        <v>0</v>
      </c>
      <c r="J210" s="82" t="s">
        <v>264</v>
      </c>
      <c r="K210" s="82" t="s">
        <v>264</v>
      </c>
      <c r="L210" s="85"/>
    </row>
    <row r="211" spans="1:12" s="84" customFormat="1" x14ac:dyDescent="0.25">
      <c r="A211" s="78" t="s">
        <v>14</v>
      </c>
      <c r="B211" s="78" t="s">
        <v>252</v>
      </c>
      <c r="C211" s="79" t="s">
        <v>241</v>
      </c>
      <c r="D211" s="80" t="s">
        <v>11</v>
      </c>
      <c r="E211" s="81">
        <v>1</v>
      </c>
      <c r="F211" s="81">
        <v>1</v>
      </c>
      <c r="G211" s="82"/>
      <c r="H211" s="82"/>
      <c r="I211" s="83">
        <f t="shared" si="3"/>
        <v>0</v>
      </c>
      <c r="J211" s="82"/>
      <c r="K211" s="82" t="s">
        <v>264</v>
      </c>
      <c r="L211" s="85"/>
    </row>
    <row r="212" spans="1:12" s="84" customFormat="1" x14ac:dyDescent="0.25">
      <c r="A212" s="78" t="s">
        <v>261</v>
      </c>
      <c r="B212" s="78" t="s">
        <v>252</v>
      </c>
      <c r="C212" s="79" t="s">
        <v>241</v>
      </c>
      <c r="D212" s="80" t="s">
        <v>11</v>
      </c>
      <c r="E212" s="81">
        <v>1</v>
      </c>
      <c r="F212" s="81">
        <v>1</v>
      </c>
      <c r="G212" s="82"/>
      <c r="H212" s="82"/>
      <c r="I212" s="83">
        <f t="shared" si="3"/>
        <v>0</v>
      </c>
      <c r="J212" s="82"/>
      <c r="K212" s="82" t="s">
        <v>264</v>
      </c>
      <c r="L212" s="85"/>
    </row>
    <row r="213" spans="1:12" s="84" customFormat="1" x14ac:dyDescent="0.25">
      <c r="A213" s="78" t="s">
        <v>182</v>
      </c>
      <c r="B213" s="78" t="s">
        <v>149</v>
      </c>
      <c r="C213" s="79" t="s">
        <v>241</v>
      </c>
      <c r="D213" s="80" t="s">
        <v>11</v>
      </c>
      <c r="E213" s="81">
        <v>1</v>
      </c>
      <c r="F213" s="81">
        <v>1</v>
      </c>
      <c r="G213" s="82"/>
      <c r="H213" s="82"/>
      <c r="I213" s="83">
        <f t="shared" si="3"/>
        <v>0</v>
      </c>
      <c r="J213" s="82" t="s">
        <v>264</v>
      </c>
      <c r="K213" s="82" t="s">
        <v>264</v>
      </c>
      <c r="L213" s="85"/>
    </row>
    <row r="214" spans="1:12" s="84" customFormat="1" x14ac:dyDescent="0.25">
      <c r="A214" s="78" t="s">
        <v>182</v>
      </c>
      <c r="B214" s="78" t="s">
        <v>182</v>
      </c>
      <c r="C214" s="79" t="s">
        <v>241</v>
      </c>
      <c r="D214" s="80" t="s">
        <v>11</v>
      </c>
      <c r="E214" s="81">
        <v>1</v>
      </c>
      <c r="F214" s="81">
        <v>1</v>
      </c>
      <c r="G214" s="82"/>
      <c r="H214" s="82"/>
      <c r="I214" s="83">
        <f t="shared" si="3"/>
        <v>0</v>
      </c>
      <c r="J214" s="82" t="s">
        <v>264</v>
      </c>
      <c r="K214" s="82" t="s">
        <v>264</v>
      </c>
      <c r="L214" s="85"/>
    </row>
    <row r="215" spans="1:12" s="84" customFormat="1" x14ac:dyDescent="0.25">
      <c r="A215" s="78" t="s">
        <v>182</v>
      </c>
      <c r="B215" s="78" t="s">
        <v>252</v>
      </c>
      <c r="C215" s="79" t="s">
        <v>241</v>
      </c>
      <c r="D215" s="80" t="s">
        <v>11</v>
      </c>
      <c r="E215" s="81">
        <v>1</v>
      </c>
      <c r="F215" s="81">
        <v>9</v>
      </c>
      <c r="G215" s="82"/>
      <c r="H215" s="82"/>
      <c r="I215" s="83">
        <f t="shared" si="3"/>
        <v>0</v>
      </c>
      <c r="J215" s="82" t="s">
        <v>264</v>
      </c>
      <c r="K215" s="82" t="s">
        <v>264</v>
      </c>
      <c r="L215" s="85"/>
    </row>
    <row r="216" spans="1:12" s="84" customFormat="1" x14ac:dyDescent="0.25">
      <c r="A216" s="78" t="s">
        <v>183</v>
      </c>
      <c r="B216" s="78" t="s">
        <v>183</v>
      </c>
      <c r="C216" s="79" t="s">
        <v>241</v>
      </c>
      <c r="D216" s="80" t="s">
        <v>11</v>
      </c>
      <c r="E216" s="81">
        <v>1</v>
      </c>
      <c r="F216" s="81">
        <v>1</v>
      </c>
      <c r="G216" s="82"/>
      <c r="H216" s="82"/>
      <c r="I216" s="83">
        <f t="shared" si="3"/>
        <v>0</v>
      </c>
      <c r="J216" s="82" t="s">
        <v>264</v>
      </c>
      <c r="K216" s="82" t="s">
        <v>264</v>
      </c>
      <c r="L216" s="85"/>
    </row>
    <row r="217" spans="1:12" s="84" customFormat="1" x14ac:dyDescent="0.25">
      <c r="A217" s="78" t="s">
        <v>183</v>
      </c>
      <c r="B217" s="78" t="s">
        <v>252</v>
      </c>
      <c r="C217" s="79" t="s">
        <v>241</v>
      </c>
      <c r="D217" s="80" t="s">
        <v>11</v>
      </c>
      <c r="E217" s="81">
        <v>1</v>
      </c>
      <c r="F217" s="81">
        <v>2</v>
      </c>
      <c r="G217" s="82"/>
      <c r="H217" s="82"/>
      <c r="I217" s="83">
        <f t="shared" si="3"/>
        <v>0</v>
      </c>
      <c r="J217" s="82" t="s">
        <v>264</v>
      </c>
      <c r="K217" s="82" t="s">
        <v>264</v>
      </c>
      <c r="L217" s="85"/>
    </row>
    <row r="218" spans="1:12" s="84" customFormat="1" x14ac:dyDescent="0.25">
      <c r="A218" s="78" t="s">
        <v>215</v>
      </c>
      <c r="B218" s="78" t="s">
        <v>204</v>
      </c>
      <c r="C218" s="79" t="s">
        <v>241</v>
      </c>
      <c r="D218" s="80" t="s">
        <v>11</v>
      </c>
      <c r="E218" s="81">
        <v>1</v>
      </c>
      <c r="F218" s="81">
        <v>1</v>
      </c>
      <c r="G218" s="82"/>
      <c r="H218" s="82"/>
      <c r="I218" s="83">
        <f t="shared" si="3"/>
        <v>0</v>
      </c>
      <c r="J218" s="82"/>
      <c r="K218" s="82"/>
      <c r="L218" s="85"/>
    </row>
    <row r="219" spans="1:12" s="84" customFormat="1" x14ac:dyDescent="0.25">
      <c r="A219" s="78" t="s">
        <v>215</v>
      </c>
      <c r="B219" s="78" t="s">
        <v>206</v>
      </c>
      <c r="C219" s="79" t="s">
        <v>241</v>
      </c>
      <c r="D219" s="80" t="s">
        <v>11</v>
      </c>
      <c r="E219" s="81">
        <v>1</v>
      </c>
      <c r="F219" s="81">
        <v>1</v>
      </c>
      <c r="G219" s="82"/>
      <c r="H219" s="82"/>
      <c r="I219" s="83">
        <f t="shared" si="3"/>
        <v>0</v>
      </c>
      <c r="J219" s="82"/>
      <c r="K219" s="82"/>
      <c r="L219" s="85"/>
    </row>
    <row r="220" spans="1:12" s="84" customFormat="1" x14ac:dyDescent="0.25">
      <c r="A220" s="78" t="s">
        <v>215</v>
      </c>
      <c r="B220" s="78" t="s">
        <v>262</v>
      </c>
      <c r="C220" s="79" t="s">
        <v>241</v>
      </c>
      <c r="D220" s="80" t="s">
        <v>11</v>
      </c>
      <c r="E220" s="81">
        <v>1</v>
      </c>
      <c r="F220" s="81">
        <v>1</v>
      </c>
      <c r="G220" s="82"/>
      <c r="H220" s="82"/>
      <c r="I220" s="83">
        <f t="shared" si="3"/>
        <v>0</v>
      </c>
      <c r="J220" s="82"/>
      <c r="K220" s="82"/>
      <c r="L220" s="85"/>
    </row>
    <row r="221" spans="1:12" s="84" customFormat="1" x14ac:dyDescent="0.25">
      <c r="A221" s="78" t="s">
        <v>215</v>
      </c>
      <c r="B221" s="78" t="s">
        <v>215</v>
      </c>
      <c r="C221" s="79" t="s">
        <v>241</v>
      </c>
      <c r="D221" s="80" t="s">
        <v>11</v>
      </c>
      <c r="E221" s="81">
        <v>1</v>
      </c>
      <c r="F221" s="81">
        <v>1</v>
      </c>
      <c r="G221" s="82"/>
      <c r="H221" s="82"/>
      <c r="I221" s="83">
        <f t="shared" si="3"/>
        <v>0</v>
      </c>
      <c r="J221" s="82"/>
      <c r="K221" s="82"/>
      <c r="L221" s="85"/>
    </row>
    <row r="222" spans="1:12" s="84" customFormat="1" x14ac:dyDescent="0.25">
      <c r="A222" s="78" t="s">
        <v>215</v>
      </c>
      <c r="B222" s="78" t="s">
        <v>252</v>
      </c>
      <c r="C222" s="79" t="s">
        <v>241</v>
      </c>
      <c r="D222" s="80" t="s">
        <v>11</v>
      </c>
      <c r="E222" s="81">
        <v>1</v>
      </c>
      <c r="F222" s="81">
        <v>1</v>
      </c>
      <c r="G222" s="82"/>
      <c r="H222" s="82"/>
      <c r="I222" s="83">
        <f t="shared" si="3"/>
        <v>0</v>
      </c>
      <c r="J222" s="82"/>
      <c r="K222" s="82" t="s">
        <v>264</v>
      </c>
      <c r="L222" s="85"/>
    </row>
    <row r="223" spans="1:12" s="84" customFormat="1" x14ac:dyDescent="0.25">
      <c r="A223" s="78" t="s">
        <v>216</v>
      </c>
      <c r="B223" s="78" t="s">
        <v>252</v>
      </c>
      <c r="C223" s="79" t="s">
        <v>241</v>
      </c>
      <c r="D223" s="80" t="s">
        <v>11</v>
      </c>
      <c r="E223" s="81">
        <v>1</v>
      </c>
      <c r="F223" s="81">
        <v>1</v>
      </c>
      <c r="G223" s="82"/>
      <c r="H223" s="82"/>
      <c r="I223" s="83">
        <f t="shared" si="3"/>
        <v>0</v>
      </c>
      <c r="J223" s="82"/>
      <c r="K223" s="82" t="s">
        <v>264</v>
      </c>
      <c r="L223" s="85"/>
    </row>
    <row r="224" spans="1:12" s="84" customFormat="1" x14ac:dyDescent="0.25">
      <c r="A224" s="78" t="s">
        <v>263</v>
      </c>
      <c r="B224" s="78" t="s">
        <v>169</v>
      </c>
      <c r="C224" s="79" t="s">
        <v>241</v>
      </c>
      <c r="D224" s="80" t="s">
        <v>11</v>
      </c>
      <c r="E224" s="81">
        <v>1</v>
      </c>
      <c r="F224" s="81">
        <v>1</v>
      </c>
      <c r="G224" s="82"/>
      <c r="H224" s="82"/>
      <c r="I224" s="83">
        <f t="shared" si="3"/>
        <v>0</v>
      </c>
      <c r="J224" s="82"/>
      <c r="K224" s="82"/>
      <c r="L224" s="85"/>
    </row>
    <row r="225" spans="1:12" s="84" customFormat="1" x14ac:dyDescent="0.25">
      <c r="A225" s="78" t="s">
        <v>263</v>
      </c>
      <c r="B225" s="78" t="s">
        <v>252</v>
      </c>
      <c r="C225" s="79" t="s">
        <v>241</v>
      </c>
      <c r="D225" s="80" t="s">
        <v>11</v>
      </c>
      <c r="E225" s="81">
        <v>1</v>
      </c>
      <c r="F225" s="81">
        <v>1</v>
      </c>
      <c r="G225" s="82"/>
      <c r="H225" s="82"/>
      <c r="I225" s="83">
        <f t="shared" si="3"/>
        <v>0</v>
      </c>
      <c r="J225" s="82"/>
      <c r="K225" s="82" t="s">
        <v>264</v>
      </c>
      <c r="L225" s="85"/>
    </row>
    <row r="226" spans="1:12" s="84" customFormat="1" x14ac:dyDescent="0.25">
      <c r="A226" s="78" t="s">
        <v>263</v>
      </c>
      <c r="B226" s="78" t="s">
        <v>263</v>
      </c>
      <c r="C226" s="79" t="s">
        <v>241</v>
      </c>
      <c r="D226" s="80" t="s">
        <v>11</v>
      </c>
      <c r="E226" s="81">
        <v>1</v>
      </c>
      <c r="F226" s="81">
        <v>1</v>
      </c>
      <c r="G226" s="82"/>
      <c r="H226" s="82"/>
      <c r="I226" s="83">
        <f t="shared" si="3"/>
        <v>0</v>
      </c>
      <c r="J226" s="82"/>
      <c r="K226" s="82"/>
      <c r="L226" s="85"/>
    </row>
    <row r="227" spans="1:12" s="84" customFormat="1" x14ac:dyDescent="0.25">
      <c r="A227" s="78" t="s">
        <v>186</v>
      </c>
      <c r="B227" s="78" t="s">
        <v>206</v>
      </c>
      <c r="C227" s="79" t="s">
        <v>241</v>
      </c>
      <c r="D227" s="80" t="s">
        <v>11</v>
      </c>
      <c r="E227" s="81">
        <v>1</v>
      </c>
      <c r="F227" s="81">
        <v>1</v>
      </c>
      <c r="G227" s="82"/>
      <c r="H227" s="82"/>
      <c r="I227" s="83">
        <f t="shared" si="3"/>
        <v>0</v>
      </c>
      <c r="J227" s="82" t="s">
        <v>264</v>
      </c>
      <c r="K227" s="82"/>
      <c r="L227" s="85"/>
    </row>
    <row r="228" spans="1:12" s="84" customFormat="1" x14ac:dyDescent="0.25">
      <c r="A228" s="78" t="s">
        <v>186</v>
      </c>
      <c r="B228" s="78" t="s">
        <v>252</v>
      </c>
      <c r="C228" s="79" t="s">
        <v>241</v>
      </c>
      <c r="D228" s="80" t="s">
        <v>11</v>
      </c>
      <c r="E228" s="81">
        <v>2</v>
      </c>
      <c r="F228" s="81">
        <v>7</v>
      </c>
      <c r="G228" s="82"/>
      <c r="H228" s="82"/>
      <c r="I228" s="83">
        <f t="shared" si="3"/>
        <v>0</v>
      </c>
      <c r="J228" s="82" t="s">
        <v>264</v>
      </c>
      <c r="K228" s="82" t="s">
        <v>264</v>
      </c>
      <c r="L228" s="85"/>
    </row>
    <row r="229" spans="1:12" s="84" customFormat="1" x14ac:dyDescent="0.25">
      <c r="A229" s="78" t="s">
        <v>186</v>
      </c>
      <c r="B229" s="78" t="s">
        <v>186</v>
      </c>
      <c r="C229" s="79" t="s">
        <v>241</v>
      </c>
      <c r="D229" s="80" t="s">
        <v>11</v>
      </c>
      <c r="E229" s="81">
        <v>1</v>
      </c>
      <c r="F229" s="81">
        <v>1</v>
      </c>
      <c r="G229" s="82"/>
      <c r="H229" s="82"/>
      <c r="I229" s="83">
        <f t="shared" si="3"/>
        <v>0</v>
      </c>
      <c r="J229" s="82" t="s">
        <v>264</v>
      </c>
      <c r="K229" s="82" t="s">
        <v>264</v>
      </c>
      <c r="L229" s="85"/>
    </row>
    <row r="230" spans="1:12" s="84" customFormat="1" x14ac:dyDescent="0.25">
      <c r="A230" s="78" t="s">
        <v>187</v>
      </c>
      <c r="B230" s="78" t="s">
        <v>227</v>
      </c>
      <c r="C230" s="79" t="s">
        <v>241</v>
      </c>
      <c r="D230" s="80" t="s">
        <v>11</v>
      </c>
      <c r="E230" s="81">
        <v>1</v>
      </c>
      <c r="F230" s="81">
        <v>1</v>
      </c>
      <c r="G230" s="82"/>
      <c r="H230" s="82"/>
      <c r="I230" s="83">
        <f t="shared" si="3"/>
        <v>0</v>
      </c>
      <c r="J230" s="82"/>
      <c r="K230" s="82" t="s">
        <v>264</v>
      </c>
      <c r="L230" s="85"/>
    </row>
    <row r="231" spans="1:12" s="84" customFormat="1" x14ac:dyDescent="0.25">
      <c r="A231" s="78" t="s">
        <v>187</v>
      </c>
      <c r="B231" s="78" t="s">
        <v>137</v>
      </c>
      <c r="C231" s="79" t="s">
        <v>241</v>
      </c>
      <c r="D231" s="80" t="s">
        <v>11</v>
      </c>
      <c r="E231" s="81">
        <v>1</v>
      </c>
      <c r="F231" s="81">
        <v>1</v>
      </c>
      <c r="G231" s="82"/>
      <c r="H231" s="82"/>
      <c r="I231" s="83">
        <f t="shared" si="3"/>
        <v>0</v>
      </c>
      <c r="J231" s="82"/>
      <c r="K231" s="82" t="s">
        <v>264</v>
      </c>
      <c r="L231" s="85"/>
    </row>
    <row r="232" spans="1:12" s="84" customFormat="1" x14ac:dyDescent="0.25">
      <c r="A232" s="78" t="s">
        <v>187</v>
      </c>
      <c r="B232" s="78" t="s">
        <v>149</v>
      </c>
      <c r="C232" s="79" t="s">
        <v>241</v>
      </c>
      <c r="D232" s="80" t="s">
        <v>11</v>
      </c>
      <c r="E232" s="81">
        <v>1</v>
      </c>
      <c r="F232" s="81">
        <v>1</v>
      </c>
      <c r="G232" s="82"/>
      <c r="H232" s="82"/>
      <c r="I232" s="83">
        <f t="shared" si="3"/>
        <v>0</v>
      </c>
      <c r="J232" s="82"/>
      <c r="K232" s="82" t="s">
        <v>264</v>
      </c>
      <c r="L232" s="85"/>
    </row>
    <row r="233" spans="1:12" s="84" customFormat="1" x14ac:dyDescent="0.25">
      <c r="A233" s="78" t="s">
        <v>187</v>
      </c>
      <c r="B233" s="78" t="s">
        <v>252</v>
      </c>
      <c r="C233" s="79" t="s">
        <v>241</v>
      </c>
      <c r="D233" s="80" t="s">
        <v>11</v>
      </c>
      <c r="E233" s="81">
        <v>9</v>
      </c>
      <c r="F233" s="81">
        <v>39</v>
      </c>
      <c r="G233" s="82"/>
      <c r="H233" s="82"/>
      <c r="I233" s="83">
        <f t="shared" si="3"/>
        <v>0</v>
      </c>
      <c r="J233" s="82"/>
      <c r="K233" s="82" t="s">
        <v>264</v>
      </c>
      <c r="L233" s="85"/>
    </row>
    <row r="234" spans="1:12" s="84" customFormat="1" x14ac:dyDescent="0.25">
      <c r="A234" s="78" t="s">
        <v>187</v>
      </c>
      <c r="B234" s="78" t="s">
        <v>187</v>
      </c>
      <c r="C234" s="79" t="s">
        <v>241</v>
      </c>
      <c r="D234" s="80" t="s">
        <v>11</v>
      </c>
      <c r="E234" s="81">
        <v>1</v>
      </c>
      <c r="F234" s="81">
        <v>1</v>
      </c>
      <c r="G234" s="82"/>
      <c r="H234" s="82"/>
      <c r="I234" s="83">
        <f t="shared" si="3"/>
        <v>0</v>
      </c>
      <c r="J234" s="82"/>
      <c r="K234" s="82"/>
      <c r="L234" s="85"/>
    </row>
    <row r="235" spans="1:12" s="84" customFormat="1" x14ac:dyDescent="0.25">
      <c r="A235" s="78" t="s">
        <v>188</v>
      </c>
      <c r="B235" s="78" t="s">
        <v>222</v>
      </c>
      <c r="C235" s="79" t="s">
        <v>241</v>
      </c>
      <c r="D235" s="80" t="s">
        <v>11</v>
      </c>
      <c r="E235" s="81">
        <v>1</v>
      </c>
      <c r="F235" s="81">
        <v>1</v>
      </c>
      <c r="G235" s="82"/>
      <c r="H235" s="82"/>
      <c r="I235" s="83">
        <f t="shared" si="3"/>
        <v>0</v>
      </c>
      <c r="J235" s="82"/>
      <c r="K235" s="82"/>
      <c r="L235" s="85"/>
    </row>
    <row r="236" spans="1:12" s="84" customFormat="1" x14ac:dyDescent="0.25">
      <c r="A236" s="78" t="s">
        <v>188</v>
      </c>
      <c r="B236" s="78" t="s">
        <v>252</v>
      </c>
      <c r="C236" s="79" t="s">
        <v>241</v>
      </c>
      <c r="D236" s="80" t="s">
        <v>11</v>
      </c>
      <c r="E236" s="81">
        <v>1</v>
      </c>
      <c r="F236" s="81">
        <v>1</v>
      </c>
      <c r="G236" s="82"/>
      <c r="H236" s="82"/>
      <c r="I236" s="83">
        <f t="shared" si="3"/>
        <v>0</v>
      </c>
      <c r="J236" s="82"/>
      <c r="K236" s="82" t="s">
        <v>264</v>
      </c>
      <c r="L236" s="85"/>
    </row>
    <row r="237" spans="1:12" s="84" customFormat="1" x14ac:dyDescent="0.25">
      <c r="A237" s="78" t="s">
        <v>188</v>
      </c>
      <c r="B237" s="78" t="s">
        <v>188</v>
      </c>
      <c r="C237" s="79" t="s">
        <v>241</v>
      </c>
      <c r="D237" s="80" t="s">
        <v>11</v>
      </c>
      <c r="E237" s="81">
        <v>1</v>
      </c>
      <c r="F237" s="81">
        <v>1</v>
      </c>
      <c r="G237" s="82"/>
      <c r="H237" s="82"/>
      <c r="I237" s="83">
        <f t="shared" si="3"/>
        <v>0</v>
      </c>
      <c r="J237" s="82"/>
      <c r="K237" s="82"/>
      <c r="L237" s="85"/>
    </row>
    <row r="238" spans="1:12" s="84" customFormat="1" x14ac:dyDescent="0.25">
      <c r="A238" s="78" t="s">
        <v>190</v>
      </c>
      <c r="B238" s="78" t="s">
        <v>252</v>
      </c>
      <c r="C238" s="79" t="s">
        <v>241</v>
      </c>
      <c r="D238" s="80" t="s">
        <v>11</v>
      </c>
      <c r="E238" s="81">
        <v>1</v>
      </c>
      <c r="F238" s="81">
        <v>1</v>
      </c>
      <c r="G238" s="82"/>
      <c r="H238" s="82"/>
      <c r="I238" s="83">
        <f t="shared" si="3"/>
        <v>0</v>
      </c>
      <c r="J238" s="82"/>
      <c r="K238" s="82" t="s">
        <v>264</v>
      </c>
      <c r="L238" s="85"/>
    </row>
    <row r="239" spans="1:12" s="84" customFormat="1" x14ac:dyDescent="0.25">
      <c r="A239" s="78" t="s">
        <v>190</v>
      </c>
      <c r="B239" s="78" t="s">
        <v>190</v>
      </c>
      <c r="C239" s="79" t="s">
        <v>241</v>
      </c>
      <c r="D239" s="80" t="s">
        <v>11</v>
      </c>
      <c r="E239" s="81">
        <v>1</v>
      </c>
      <c r="F239" s="81">
        <v>1</v>
      </c>
      <c r="G239" s="82"/>
      <c r="H239" s="82"/>
      <c r="I239" s="83">
        <f t="shared" si="3"/>
        <v>0</v>
      </c>
      <c r="J239" s="82"/>
      <c r="K239" s="82"/>
      <c r="L239" s="85"/>
    </row>
    <row r="240" spans="1:12" s="84" customFormat="1" x14ac:dyDescent="0.25">
      <c r="A240" s="78" t="s">
        <v>191</v>
      </c>
      <c r="B240" s="78" t="s">
        <v>40</v>
      </c>
      <c r="C240" s="79" t="s">
        <v>241</v>
      </c>
      <c r="D240" s="80" t="s">
        <v>11</v>
      </c>
      <c r="E240" s="81">
        <v>1</v>
      </c>
      <c r="F240" s="81">
        <v>1</v>
      </c>
      <c r="G240" s="82"/>
      <c r="H240" s="82"/>
      <c r="I240" s="83">
        <f t="shared" si="3"/>
        <v>0</v>
      </c>
      <c r="J240" s="82"/>
      <c r="K240" s="82"/>
      <c r="L240" s="85"/>
    </row>
    <row r="241" spans="1:12" s="84" customFormat="1" x14ac:dyDescent="0.25">
      <c r="A241" s="78" t="s">
        <v>191</v>
      </c>
      <c r="B241" s="78" t="s">
        <v>252</v>
      </c>
      <c r="C241" s="79" t="s">
        <v>241</v>
      </c>
      <c r="D241" s="80" t="s">
        <v>11</v>
      </c>
      <c r="E241" s="81">
        <v>1</v>
      </c>
      <c r="F241" s="81">
        <v>1</v>
      </c>
      <c r="G241" s="82"/>
      <c r="H241" s="82"/>
      <c r="I241" s="83">
        <f t="shared" si="3"/>
        <v>0</v>
      </c>
      <c r="J241" s="82"/>
      <c r="K241" s="82" t="s">
        <v>264</v>
      </c>
      <c r="L241" s="85"/>
    </row>
    <row r="242" spans="1:12" s="84" customFormat="1" x14ac:dyDescent="0.25">
      <c r="A242" s="78" t="s">
        <v>191</v>
      </c>
      <c r="B242" s="78" t="s">
        <v>191</v>
      </c>
      <c r="C242" s="79" t="s">
        <v>241</v>
      </c>
      <c r="D242" s="80" t="s">
        <v>11</v>
      </c>
      <c r="E242" s="81">
        <v>1</v>
      </c>
      <c r="F242" s="81">
        <v>1</v>
      </c>
      <c r="G242" s="82"/>
      <c r="H242" s="82"/>
      <c r="I242" s="83">
        <f t="shared" si="3"/>
        <v>0</v>
      </c>
      <c r="J242" s="82"/>
      <c r="K242" s="82"/>
      <c r="L242" s="85"/>
    </row>
    <row r="243" spans="1:12" s="84" customFormat="1" x14ac:dyDescent="0.25">
      <c r="A243" s="78" t="s">
        <v>192</v>
      </c>
      <c r="B243" s="78" t="s">
        <v>183</v>
      </c>
      <c r="C243" s="79" t="s">
        <v>241</v>
      </c>
      <c r="D243" s="80" t="s">
        <v>11</v>
      </c>
      <c r="E243" s="81">
        <v>1</v>
      </c>
      <c r="F243" s="81">
        <v>1</v>
      </c>
      <c r="G243" s="82"/>
      <c r="H243" s="82"/>
      <c r="I243" s="83">
        <f t="shared" si="3"/>
        <v>0</v>
      </c>
      <c r="J243" s="82"/>
      <c r="K243" s="82" t="s">
        <v>264</v>
      </c>
      <c r="L243" s="85"/>
    </row>
    <row r="244" spans="1:12" s="84" customFormat="1" x14ac:dyDescent="0.25">
      <c r="A244" s="78" t="s">
        <v>192</v>
      </c>
      <c r="B244" s="78" t="s">
        <v>252</v>
      </c>
      <c r="C244" s="79" t="s">
        <v>241</v>
      </c>
      <c r="D244" s="80" t="s">
        <v>11</v>
      </c>
      <c r="E244" s="81">
        <v>1</v>
      </c>
      <c r="F244" s="81">
        <v>1</v>
      </c>
      <c r="G244" s="82"/>
      <c r="H244" s="82"/>
      <c r="I244" s="83">
        <f t="shared" si="3"/>
        <v>0</v>
      </c>
      <c r="J244" s="82"/>
      <c r="K244" s="82" t="s">
        <v>264</v>
      </c>
      <c r="L244" s="85"/>
    </row>
    <row r="245" spans="1:12" s="84" customFormat="1" x14ac:dyDescent="0.25">
      <c r="A245" s="78" t="s">
        <v>193</v>
      </c>
      <c r="B245" s="78" t="s">
        <v>137</v>
      </c>
      <c r="C245" s="79" t="s">
        <v>241</v>
      </c>
      <c r="D245" s="80" t="s">
        <v>11</v>
      </c>
      <c r="E245" s="81">
        <v>1</v>
      </c>
      <c r="F245" s="81">
        <v>1</v>
      </c>
      <c r="G245" s="82"/>
      <c r="H245" s="82"/>
      <c r="I245" s="83">
        <f t="shared" si="3"/>
        <v>0</v>
      </c>
      <c r="J245" s="82" t="s">
        <v>264</v>
      </c>
      <c r="K245" s="82" t="s">
        <v>264</v>
      </c>
      <c r="L245" s="85"/>
    </row>
    <row r="246" spans="1:12" s="84" customFormat="1" x14ac:dyDescent="0.25">
      <c r="A246" s="78" t="s">
        <v>193</v>
      </c>
      <c r="B246" s="78" t="s">
        <v>206</v>
      </c>
      <c r="C246" s="79" t="s">
        <v>241</v>
      </c>
      <c r="D246" s="80" t="s">
        <v>11</v>
      </c>
      <c r="E246" s="81">
        <v>1</v>
      </c>
      <c r="F246" s="81">
        <v>4</v>
      </c>
      <c r="G246" s="82"/>
      <c r="H246" s="82"/>
      <c r="I246" s="83">
        <f t="shared" si="3"/>
        <v>0</v>
      </c>
      <c r="J246" s="82" t="s">
        <v>264</v>
      </c>
      <c r="K246" s="82"/>
      <c r="L246" s="85"/>
    </row>
    <row r="247" spans="1:12" s="84" customFormat="1" x14ac:dyDescent="0.25">
      <c r="A247" s="78" t="s">
        <v>193</v>
      </c>
      <c r="B247" s="78" t="s">
        <v>149</v>
      </c>
      <c r="C247" s="79" t="s">
        <v>241</v>
      </c>
      <c r="D247" s="80" t="s">
        <v>11</v>
      </c>
      <c r="E247" s="81">
        <v>1</v>
      </c>
      <c r="F247" s="81">
        <v>1</v>
      </c>
      <c r="G247" s="82"/>
      <c r="H247" s="82"/>
      <c r="I247" s="83">
        <f t="shared" si="3"/>
        <v>0</v>
      </c>
      <c r="J247" s="82" t="s">
        <v>264</v>
      </c>
      <c r="K247" s="82" t="s">
        <v>264</v>
      </c>
      <c r="L247" s="85"/>
    </row>
    <row r="248" spans="1:12" s="84" customFormat="1" x14ac:dyDescent="0.25">
      <c r="A248" s="78" t="s">
        <v>193</v>
      </c>
      <c r="B248" s="78" t="s">
        <v>256</v>
      </c>
      <c r="C248" s="79" t="s">
        <v>241</v>
      </c>
      <c r="D248" s="80" t="s">
        <v>11</v>
      </c>
      <c r="E248" s="81">
        <v>1</v>
      </c>
      <c r="F248" s="81">
        <v>1</v>
      </c>
      <c r="G248" s="82"/>
      <c r="H248" s="82"/>
      <c r="I248" s="83">
        <f t="shared" si="3"/>
        <v>0</v>
      </c>
      <c r="J248" s="82" t="s">
        <v>264</v>
      </c>
      <c r="K248" s="82" t="s">
        <v>264</v>
      </c>
      <c r="L248" s="85"/>
    </row>
    <row r="249" spans="1:12" s="84" customFormat="1" x14ac:dyDescent="0.25">
      <c r="A249" s="78" t="s">
        <v>193</v>
      </c>
      <c r="B249" s="78" t="s">
        <v>258</v>
      </c>
      <c r="C249" s="79" t="s">
        <v>241</v>
      </c>
      <c r="D249" s="80" t="s">
        <v>11</v>
      </c>
      <c r="E249" s="81">
        <v>1</v>
      </c>
      <c r="F249" s="81">
        <v>1</v>
      </c>
      <c r="G249" s="82"/>
      <c r="H249" s="82"/>
      <c r="I249" s="83">
        <f t="shared" si="3"/>
        <v>0</v>
      </c>
      <c r="J249" s="82" t="s">
        <v>264</v>
      </c>
      <c r="K249" s="82"/>
      <c r="L249" s="85"/>
    </row>
    <row r="250" spans="1:12" s="84" customFormat="1" x14ac:dyDescent="0.25">
      <c r="A250" s="78" t="s">
        <v>193</v>
      </c>
      <c r="B250" s="78" t="s">
        <v>159</v>
      </c>
      <c r="C250" s="79" t="s">
        <v>241</v>
      </c>
      <c r="D250" s="80" t="s">
        <v>11</v>
      </c>
      <c r="E250" s="81">
        <v>1</v>
      </c>
      <c r="F250" s="81">
        <v>4</v>
      </c>
      <c r="G250" s="82"/>
      <c r="H250" s="82"/>
      <c r="I250" s="83">
        <f t="shared" si="3"/>
        <v>0</v>
      </c>
      <c r="J250" s="82" t="s">
        <v>264</v>
      </c>
      <c r="K250" s="82" t="s">
        <v>264</v>
      </c>
      <c r="L250" s="85"/>
    </row>
    <row r="251" spans="1:12" s="84" customFormat="1" x14ac:dyDescent="0.25">
      <c r="A251" s="78" t="s">
        <v>193</v>
      </c>
      <c r="B251" s="78" t="s">
        <v>175</v>
      </c>
      <c r="C251" s="79" t="s">
        <v>241</v>
      </c>
      <c r="D251" s="80" t="s">
        <v>11</v>
      </c>
      <c r="E251" s="81">
        <v>1</v>
      </c>
      <c r="F251" s="81">
        <v>8</v>
      </c>
      <c r="G251" s="82"/>
      <c r="H251" s="82"/>
      <c r="I251" s="83">
        <f t="shared" si="3"/>
        <v>0</v>
      </c>
      <c r="J251" s="82" t="s">
        <v>264</v>
      </c>
      <c r="K251" s="82" t="s">
        <v>264</v>
      </c>
      <c r="L251" s="85"/>
    </row>
    <row r="252" spans="1:12" s="84" customFormat="1" x14ac:dyDescent="0.25">
      <c r="A252" s="78" t="s">
        <v>193</v>
      </c>
      <c r="B252" s="78" t="s">
        <v>252</v>
      </c>
      <c r="C252" s="79" t="s">
        <v>241</v>
      </c>
      <c r="D252" s="80" t="s">
        <v>11</v>
      </c>
      <c r="E252" s="81">
        <v>22</v>
      </c>
      <c r="F252" s="81">
        <v>86</v>
      </c>
      <c r="G252" s="82"/>
      <c r="H252" s="82"/>
      <c r="I252" s="83">
        <f t="shared" si="3"/>
        <v>0</v>
      </c>
      <c r="J252" s="82" t="s">
        <v>264</v>
      </c>
      <c r="K252" s="82" t="s">
        <v>264</v>
      </c>
      <c r="L252" s="85"/>
    </row>
    <row r="253" spans="1:12" s="84" customFormat="1" x14ac:dyDescent="0.25">
      <c r="A253" s="78" t="s">
        <v>193</v>
      </c>
      <c r="B253" s="78" t="s">
        <v>193</v>
      </c>
      <c r="C253" s="79" t="s">
        <v>241</v>
      </c>
      <c r="D253" s="80" t="s">
        <v>11</v>
      </c>
      <c r="E253" s="81">
        <v>5</v>
      </c>
      <c r="F253" s="81">
        <v>11</v>
      </c>
      <c r="G253" s="82"/>
      <c r="H253" s="82"/>
      <c r="I253" s="83">
        <f t="shared" si="3"/>
        <v>0</v>
      </c>
      <c r="J253" s="82" t="s">
        <v>264</v>
      </c>
      <c r="K253" s="82" t="s">
        <v>264</v>
      </c>
      <c r="L253" s="85"/>
    </row>
    <row r="254" spans="1:12" s="84" customFormat="1" x14ac:dyDescent="0.25">
      <c r="A254" s="78" t="s">
        <v>193</v>
      </c>
      <c r="B254" s="78" t="s">
        <v>197</v>
      </c>
      <c r="C254" s="79" t="s">
        <v>241</v>
      </c>
      <c r="D254" s="80" t="s">
        <v>11</v>
      </c>
      <c r="E254" s="81">
        <v>1</v>
      </c>
      <c r="F254" s="81">
        <v>1</v>
      </c>
      <c r="G254" s="82"/>
      <c r="H254" s="82"/>
      <c r="I254" s="83">
        <f t="shared" si="3"/>
        <v>0</v>
      </c>
      <c r="J254" s="82" t="s">
        <v>264</v>
      </c>
      <c r="K254" s="82"/>
      <c r="L254" s="85"/>
    </row>
    <row r="255" spans="1:12" s="84" customFormat="1" x14ac:dyDescent="0.25">
      <c r="A255" s="78" t="s">
        <v>194</v>
      </c>
      <c r="B255" s="78" t="s">
        <v>254</v>
      </c>
      <c r="C255" s="79" t="s">
        <v>241</v>
      </c>
      <c r="D255" s="80" t="s">
        <v>11</v>
      </c>
      <c r="E255" s="81">
        <v>1</v>
      </c>
      <c r="F255" s="81">
        <v>1</v>
      </c>
      <c r="G255" s="82"/>
      <c r="H255" s="82"/>
      <c r="I255" s="83">
        <f t="shared" si="3"/>
        <v>0</v>
      </c>
      <c r="J255" s="82"/>
      <c r="K255" s="82"/>
      <c r="L255" s="85"/>
    </row>
    <row r="256" spans="1:12" s="84" customFormat="1" x14ac:dyDescent="0.25">
      <c r="A256" s="78" t="s">
        <v>194</v>
      </c>
      <c r="B256" s="78" t="s">
        <v>149</v>
      </c>
      <c r="C256" s="79" t="s">
        <v>241</v>
      </c>
      <c r="D256" s="80" t="s">
        <v>11</v>
      </c>
      <c r="E256" s="81">
        <v>1</v>
      </c>
      <c r="F256" s="81">
        <v>1</v>
      </c>
      <c r="G256" s="82"/>
      <c r="H256" s="82"/>
      <c r="I256" s="83">
        <f t="shared" si="3"/>
        <v>0</v>
      </c>
      <c r="J256" s="82"/>
      <c r="K256" s="82" t="s">
        <v>264</v>
      </c>
      <c r="L256" s="85"/>
    </row>
    <row r="257" spans="1:12" s="84" customFormat="1" x14ac:dyDescent="0.25">
      <c r="A257" s="78" t="s">
        <v>194</v>
      </c>
      <c r="B257" s="78" t="s">
        <v>252</v>
      </c>
      <c r="C257" s="79" t="s">
        <v>241</v>
      </c>
      <c r="D257" s="80" t="s">
        <v>11</v>
      </c>
      <c r="E257" s="81">
        <v>1</v>
      </c>
      <c r="F257" s="81">
        <v>2</v>
      </c>
      <c r="G257" s="82"/>
      <c r="H257" s="82"/>
      <c r="I257" s="83">
        <f t="shared" si="3"/>
        <v>0</v>
      </c>
      <c r="J257" s="82"/>
      <c r="K257" s="82" t="s">
        <v>264</v>
      </c>
      <c r="L257" s="85"/>
    </row>
    <row r="258" spans="1:12" s="84" customFormat="1" x14ac:dyDescent="0.25">
      <c r="A258" s="78" t="s">
        <v>194</v>
      </c>
      <c r="B258" s="78" t="s">
        <v>194</v>
      </c>
      <c r="C258" s="79" t="s">
        <v>241</v>
      </c>
      <c r="D258" s="80" t="s">
        <v>11</v>
      </c>
      <c r="E258" s="81">
        <v>1</v>
      </c>
      <c r="F258" s="81">
        <v>2</v>
      </c>
      <c r="G258" s="82"/>
      <c r="H258" s="82"/>
      <c r="I258" s="83">
        <f t="shared" si="3"/>
        <v>0</v>
      </c>
      <c r="J258" s="82"/>
      <c r="K258" s="82"/>
      <c r="L258" s="85"/>
    </row>
    <row r="259" spans="1:12" s="84" customFormat="1" x14ac:dyDescent="0.25">
      <c r="A259" s="78" t="s">
        <v>217</v>
      </c>
      <c r="B259" s="78" t="s">
        <v>215</v>
      </c>
      <c r="C259" s="79" t="s">
        <v>241</v>
      </c>
      <c r="D259" s="80" t="s">
        <v>11</v>
      </c>
      <c r="E259" s="81">
        <v>1</v>
      </c>
      <c r="F259" s="81">
        <v>1</v>
      </c>
      <c r="G259" s="82"/>
      <c r="H259" s="82"/>
      <c r="I259" s="83">
        <f t="shared" ref="I259:I269" si="4">E259*G259+H259*F259</f>
        <v>0</v>
      </c>
      <c r="J259" s="82"/>
      <c r="K259" s="82"/>
      <c r="L259" s="85"/>
    </row>
    <row r="260" spans="1:12" s="84" customFormat="1" x14ac:dyDescent="0.25">
      <c r="A260" s="78" t="s">
        <v>217</v>
      </c>
      <c r="B260" s="78" t="s">
        <v>252</v>
      </c>
      <c r="C260" s="79" t="s">
        <v>241</v>
      </c>
      <c r="D260" s="80" t="s">
        <v>11</v>
      </c>
      <c r="E260" s="81">
        <v>1</v>
      </c>
      <c r="F260" s="81">
        <v>1</v>
      </c>
      <c r="G260" s="82"/>
      <c r="H260" s="82"/>
      <c r="I260" s="83">
        <f t="shared" si="4"/>
        <v>0</v>
      </c>
      <c r="J260" s="82"/>
      <c r="K260" s="82" t="s">
        <v>264</v>
      </c>
      <c r="L260" s="85"/>
    </row>
    <row r="261" spans="1:12" s="84" customFormat="1" x14ac:dyDescent="0.25">
      <c r="A261" s="78" t="s">
        <v>217</v>
      </c>
      <c r="B261" s="78" t="s">
        <v>217</v>
      </c>
      <c r="C261" s="79" t="s">
        <v>241</v>
      </c>
      <c r="D261" s="80" t="s">
        <v>11</v>
      </c>
      <c r="E261" s="81">
        <v>1</v>
      </c>
      <c r="F261" s="81">
        <v>1</v>
      </c>
      <c r="G261" s="82"/>
      <c r="H261" s="82"/>
      <c r="I261" s="83">
        <f t="shared" si="4"/>
        <v>0</v>
      </c>
      <c r="J261" s="82"/>
      <c r="K261" s="82"/>
      <c r="L261" s="85"/>
    </row>
    <row r="262" spans="1:12" s="84" customFormat="1" x14ac:dyDescent="0.25">
      <c r="A262" s="78" t="s">
        <v>5</v>
      </c>
      <c r="B262" s="78" t="s">
        <v>252</v>
      </c>
      <c r="C262" s="79" t="s">
        <v>241</v>
      </c>
      <c r="D262" s="80" t="s">
        <v>11</v>
      </c>
      <c r="E262" s="81">
        <v>1</v>
      </c>
      <c r="F262" s="81">
        <v>1</v>
      </c>
      <c r="G262" s="82"/>
      <c r="H262" s="82"/>
      <c r="I262" s="83">
        <f t="shared" si="4"/>
        <v>0</v>
      </c>
      <c r="J262" s="82"/>
      <c r="K262" s="82" t="s">
        <v>264</v>
      </c>
      <c r="L262" s="85"/>
    </row>
    <row r="263" spans="1:12" s="84" customFormat="1" x14ac:dyDescent="0.25">
      <c r="A263" s="78" t="s">
        <v>5</v>
      </c>
      <c r="B263" s="78" t="s">
        <v>5</v>
      </c>
      <c r="C263" s="79" t="s">
        <v>241</v>
      </c>
      <c r="D263" s="80" t="s">
        <v>11</v>
      </c>
      <c r="E263" s="81">
        <v>1</v>
      </c>
      <c r="F263" s="81">
        <v>1</v>
      </c>
      <c r="G263" s="82"/>
      <c r="H263" s="82"/>
      <c r="I263" s="83">
        <f t="shared" si="4"/>
        <v>0</v>
      </c>
      <c r="J263" s="82"/>
      <c r="K263" s="82"/>
      <c r="L263" s="85"/>
    </row>
    <row r="264" spans="1:12" s="84" customFormat="1" x14ac:dyDescent="0.25">
      <c r="A264" s="78" t="s">
        <v>197</v>
      </c>
      <c r="B264" s="78" t="s">
        <v>252</v>
      </c>
      <c r="C264" s="79" t="s">
        <v>241</v>
      </c>
      <c r="D264" s="80" t="s">
        <v>11</v>
      </c>
      <c r="E264" s="81">
        <v>3</v>
      </c>
      <c r="F264" s="81">
        <v>11</v>
      </c>
      <c r="G264" s="82"/>
      <c r="H264" s="82"/>
      <c r="I264" s="83">
        <f t="shared" si="4"/>
        <v>0</v>
      </c>
      <c r="J264" s="82"/>
      <c r="K264" s="82" t="s">
        <v>264</v>
      </c>
      <c r="L264" s="85"/>
    </row>
    <row r="265" spans="1:12" s="84" customFormat="1" x14ac:dyDescent="0.25">
      <c r="A265" s="78" t="s">
        <v>197</v>
      </c>
      <c r="B265" s="78" t="s">
        <v>197</v>
      </c>
      <c r="C265" s="79" t="s">
        <v>241</v>
      </c>
      <c r="D265" s="80" t="s">
        <v>11</v>
      </c>
      <c r="E265" s="81">
        <v>1</v>
      </c>
      <c r="F265" s="81">
        <v>1</v>
      </c>
      <c r="G265" s="82"/>
      <c r="H265" s="82"/>
      <c r="I265" s="83">
        <f t="shared" si="4"/>
        <v>0</v>
      </c>
      <c r="J265" s="82"/>
      <c r="K265" s="82"/>
      <c r="L265" s="85"/>
    </row>
    <row r="266" spans="1:12" s="84" customFormat="1" x14ac:dyDescent="0.25">
      <c r="A266" s="78" t="s">
        <v>198</v>
      </c>
      <c r="B266" s="78" t="s">
        <v>206</v>
      </c>
      <c r="C266" s="79" t="s">
        <v>241</v>
      </c>
      <c r="D266" s="80" t="s">
        <v>11</v>
      </c>
      <c r="E266" s="81">
        <v>1</v>
      </c>
      <c r="F266" s="81">
        <v>1</v>
      </c>
      <c r="G266" s="82"/>
      <c r="H266" s="82"/>
      <c r="I266" s="83">
        <f t="shared" si="4"/>
        <v>0</v>
      </c>
      <c r="J266" s="82"/>
      <c r="K266" s="82"/>
      <c r="L266" s="85"/>
    </row>
    <row r="267" spans="1:12" s="84" customFormat="1" x14ac:dyDescent="0.25">
      <c r="A267" s="78" t="s">
        <v>198</v>
      </c>
      <c r="B267" s="78" t="s">
        <v>140</v>
      </c>
      <c r="C267" s="79" t="s">
        <v>241</v>
      </c>
      <c r="D267" s="80" t="s">
        <v>11</v>
      </c>
      <c r="E267" s="81">
        <v>1</v>
      </c>
      <c r="F267" s="81">
        <v>1</v>
      </c>
      <c r="G267" s="82"/>
      <c r="H267" s="82"/>
      <c r="I267" s="83">
        <f t="shared" si="4"/>
        <v>0</v>
      </c>
      <c r="J267" s="82"/>
      <c r="K267" s="82"/>
      <c r="L267" s="85"/>
    </row>
    <row r="268" spans="1:12" s="84" customFormat="1" x14ac:dyDescent="0.25">
      <c r="A268" s="78" t="s">
        <v>198</v>
      </c>
      <c r="B268" s="78" t="s">
        <v>252</v>
      </c>
      <c r="C268" s="79" t="s">
        <v>241</v>
      </c>
      <c r="D268" s="80" t="s">
        <v>11</v>
      </c>
      <c r="E268" s="81">
        <v>2</v>
      </c>
      <c r="F268" s="81">
        <v>11</v>
      </c>
      <c r="G268" s="82"/>
      <c r="H268" s="82"/>
      <c r="I268" s="83">
        <f t="shared" si="4"/>
        <v>0</v>
      </c>
      <c r="J268" s="82"/>
      <c r="K268" s="82" t="s">
        <v>264</v>
      </c>
      <c r="L268" s="85"/>
    </row>
    <row r="269" spans="1:12" s="84" customFormat="1" x14ac:dyDescent="0.25">
      <c r="A269" s="78" t="s">
        <v>198</v>
      </c>
      <c r="B269" s="78" t="s">
        <v>198</v>
      </c>
      <c r="C269" s="79" t="s">
        <v>241</v>
      </c>
      <c r="D269" s="80" t="s">
        <v>11</v>
      </c>
      <c r="E269" s="81">
        <v>1</v>
      </c>
      <c r="F269" s="81">
        <v>1</v>
      </c>
      <c r="G269" s="82"/>
      <c r="H269" s="82"/>
      <c r="I269" s="83">
        <f t="shared" si="4"/>
        <v>0</v>
      </c>
      <c r="J269" s="82"/>
      <c r="K269" s="82"/>
      <c r="L269" s="85"/>
    </row>
    <row r="270" spans="1:12" s="54" customFormat="1" x14ac:dyDescent="0.25">
      <c r="A270" s="59" t="s">
        <v>13</v>
      </c>
      <c r="B270" s="59"/>
      <c r="C270" s="60"/>
      <c r="D270" s="61"/>
      <c r="E270" s="62">
        <f>SUM(E2:E269)</f>
        <v>756</v>
      </c>
      <c r="F270" s="62">
        <f>SUM(F2:F269)</f>
        <v>2161</v>
      </c>
      <c r="G270" s="62"/>
      <c r="H270" s="62"/>
      <c r="I270" s="62">
        <f>SUM(I2:I269)</f>
        <v>0</v>
      </c>
      <c r="J270" s="84"/>
      <c r="K270" s="84"/>
    </row>
    <row r="271" spans="1:12" x14ac:dyDescent="0.25">
      <c r="A271" s="4" t="s">
        <v>332</v>
      </c>
    </row>
  </sheetData>
  <printOptions horizontalCentered="1"/>
  <pageMargins left="0.70866141732283472" right="0.70866141732283472" top="0.74803149606299213" bottom="0.74803149606299213" header="0.31496062992125984" footer="0.31496062992125984"/>
  <pageSetup paperSize="9" scale="59" fitToHeight="5" orientation="landscape" horizontalDpi="4294967292" r:id="rId1"/>
  <headerFooter>
    <oddHeader>&amp;LAjuntament de Barcelona&amp;C&amp;A</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K94"/>
  <sheetViews>
    <sheetView workbookViewId="0">
      <pane ySplit="1" topLeftCell="A2" activePane="bottomLeft" state="frozen"/>
      <selection pane="bottomLeft" activeCell="O17" sqref="O17"/>
    </sheetView>
  </sheetViews>
  <sheetFormatPr baseColWidth="10" defaultColWidth="10.85546875" defaultRowHeight="14.25" x14ac:dyDescent="0.2"/>
  <cols>
    <col min="1" max="2" width="16.42578125" style="136" customWidth="1"/>
    <col min="3" max="6" width="10.5703125" style="136" customWidth="1"/>
    <col min="7" max="16384" width="10.85546875" style="136"/>
  </cols>
  <sheetData>
    <row r="1" spans="1:11" s="134" customFormat="1" ht="22.5" x14ac:dyDescent="0.2">
      <c r="A1" s="55" t="s">
        <v>10</v>
      </c>
      <c r="B1" s="55" t="s">
        <v>6</v>
      </c>
      <c r="C1" s="55" t="s">
        <v>19</v>
      </c>
      <c r="D1" s="55" t="s">
        <v>20</v>
      </c>
      <c r="E1" s="55" t="s">
        <v>7</v>
      </c>
      <c r="F1" s="55" t="s">
        <v>11</v>
      </c>
      <c r="G1" s="56" t="s">
        <v>74</v>
      </c>
      <c r="H1" s="56" t="s">
        <v>75</v>
      </c>
      <c r="I1" s="56" t="s">
        <v>76</v>
      </c>
      <c r="J1" s="56" t="s">
        <v>200</v>
      </c>
    </row>
    <row r="2" spans="1:11" x14ac:dyDescent="0.2">
      <c r="A2" s="34"/>
      <c r="B2" s="57" t="s">
        <v>131</v>
      </c>
      <c r="C2" s="51" t="s">
        <v>21</v>
      </c>
      <c r="D2" s="52" t="s">
        <v>11</v>
      </c>
      <c r="E2" s="58">
        <v>1</v>
      </c>
      <c r="F2" s="58">
        <v>1</v>
      </c>
      <c r="G2" s="30"/>
      <c r="H2" s="30"/>
      <c r="I2" s="139">
        <f>E2*G2+H2*F2</f>
        <v>0</v>
      </c>
      <c r="J2" s="30"/>
      <c r="K2" s="135"/>
    </row>
    <row r="3" spans="1:11" x14ac:dyDescent="0.2">
      <c r="A3" s="34"/>
      <c r="B3" s="57" t="s">
        <v>132</v>
      </c>
      <c r="C3" s="51" t="s">
        <v>21</v>
      </c>
      <c r="D3" s="52" t="s">
        <v>11</v>
      </c>
      <c r="E3" s="58">
        <v>1</v>
      </c>
      <c r="F3" s="58">
        <v>2</v>
      </c>
      <c r="G3" s="30"/>
      <c r="H3" s="30"/>
      <c r="I3" s="139">
        <f t="shared" ref="I3:I66" si="0">E3*G3+H3*F3</f>
        <v>0</v>
      </c>
      <c r="J3" s="30"/>
      <c r="K3" s="135"/>
    </row>
    <row r="4" spans="1:11" x14ac:dyDescent="0.2">
      <c r="A4" s="34"/>
      <c r="B4" s="57" t="s">
        <v>133</v>
      </c>
      <c r="C4" s="51" t="s">
        <v>21</v>
      </c>
      <c r="D4" s="52" t="s">
        <v>11</v>
      </c>
      <c r="E4" s="58">
        <v>34</v>
      </c>
      <c r="F4" s="58">
        <v>103</v>
      </c>
      <c r="G4" s="30"/>
      <c r="H4" s="30"/>
      <c r="I4" s="139">
        <f t="shared" si="0"/>
        <v>0</v>
      </c>
      <c r="J4" s="30"/>
      <c r="K4" s="135"/>
    </row>
    <row r="5" spans="1:11" x14ac:dyDescent="0.2">
      <c r="A5" s="34"/>
      <c r="B5" s="57" t="s">
        <v>134</v>
      </c>
      <c r="C5" s="51" t="s">
        <v>21</v>
      </c>
      <c r="D5" s="52" t="s">
        <v>11</v>
      </c>
      <c r="E5" s="58">
        <v>1</v>
      </c>
      <c r="F5" s="58">
        <v>5</v>
      </c>
      <c r="G5" s="30"/>
      <c r="H5" s="30"/>
      <c r="I5" s="139">
        <f t="shared" si="0"/>
        <v>0</v>
      </c>
      <c r="J5" s="30"/>
      <c r="K5" s="135"/>
    </row>
    <row r="6" spans="1:11" x14ac:dyDescent="0.2">
      <c r="A6" s="34"/>
      <c r="B6" s="57" t="s">
        <v>0</v>
      </c>
      <c r="C6" s="51" t="s">
        <v>21</v>
      </c>
      <c r="D6" s="52" t="s">
        <v>11</v>
      </c>
      <c r="E6" s="58">
        <v>16</v>
      </c>
      <c r="F6" s="58">
        <v>59</v>
      </c>
      <c r="G6" s="30"/>
      <c r="H6" s="30"/>
      <c r="I6" s="139">
        <f t="shared" si="0"/>
        <v>0</v>
      </c>
      <c r="J6" s="30"/>
      <c r="K6" s="135"/>
    </row>
    <row r="7" spans="1:11" x14ac:dyDescent="0.2">
      <c r="A7" s="34"/>
      <c r="B7" s="57" t="s">
        <v>17</v>
      </c>
      <c r="C7" s="51" t="s">
        <v>21</v>
      </c>
      <c r="D7" s="52" t="s">
        <v>11</v>
      </c>
      <c r="E7" s="58">
        <v>2</v>
      </c>
      <c r="F7" s="58">
        <v>8</v>
      </c>
      <c r="G7" s="30"/>
      <c r="H7" s="30"/>
      <c r="I7" s="139">
        <f t="shared" si="0"/>
        <v>0</v>
      </c>
      <c r="J7" s="30"/>
      <c r="K7" s="135"/>
    </row>
    <row r="8" spans="1:11" x14ac:dyDescent="0.2">
      <c r="A8" s="34"/>
      <c r="B8" s="57" t="s">
        <v>135</v>
      </c>
      <c r="C8" s="51" t="s">
        <v>21</v>
      </c>
      <c r="D8" s="52" t="s">
        <v>11</v>
      </c>
      <c r="E8" s="58">
        <v>1</v>
      </c>
      <c r="F8" s="58">
        <v>2</v>
      </c>
      <c r="G8" s="30"/>
      <c r="H8" s="30"/>
      <c r="I8" s="139">
        <f t="shared" si="0"/>
        <v>0</v>
      </c>
      <c r="J8" s="30"/>
      <c r="K8" s="135"/>
    </row>
    <row r="9" spans="1:11" x14ac:dyDescent="0.2">
      <c r="A9" s="34"/>
      <c r="B9" s="57" t="s">
        <v>136</v>
      </c>
      <c r="C9" s="51" t="s">
        <v>21</v>
      </c>
      <c r="D9" s="52" t="s">
        <v>11</v>
      </c>
      <c r="E9" s="58">
        <v>2</v>
      </c>
      <c r="F9" s="58">
        <v>10</v>
      </c>
      <c r="G9" s="30"/>
      <c r="H9" s="30"/>
      <c r="I9" s="139">
        <f t="shared" si="0"/>
        <v>0</v>
      </c>
      <c r="J9" s="30"/>
      <c r="K9" s="135"/>
    </row>
    <row r="10" spans="1:11" x14ac:dyDescent="0.2">
      <c r="A10" s="34"/>
      <c r="B10" s="57" t="s">
        <v>137</v>
      </c>
      <c r="C10" s="51" t="s">
        <v>21</v>
      </c>
      <c r="D10" s="52" t="s">
        <v>11</v>
      </c>
      <c r="E10" s="58">
        <v>19</v>
      </c>
      <c r="F10" s="58">
        <v>105</v>
      </c>
      <c r="G10" s="30"/>
      <c r="H10" s="30"/>
      <c r="I10" s="139">
        <f t="shared" si="0"/>
        <v>0</v>
      </c>
      <c r="J10" s="30"/>
      <c r="K10" s="135"/>
    </row>
    <row r="11" spans="1:11" x14ac:dyDescent="0.2">
      <c r="A11" s="34"/>
      <c r="B11" s="57" t="s">
        <v>138</v>
      </c>
      <c r="C11" s="51" t="s">
        <v>21</v>
      </c>
      <c r="D11" s="52" t="s">
        <v>11</v>
      </c>
      <c r="E11" s="58">
        <v>1</v>
      </c>
      <c r="F11" s="58">
        <v>1</v>
      </c>
      <c r="G11" s="30"/>
      <c r="H11" s="30"/>
      <c r="I11" s="139">
        <f t="shared" si="0"/>
        <v>0</v>
      </c>
      <c r="J11" s="30"/>
      <c r="K11" s="135"/>
    </row>
    <row r="12" spans="1:11" x14ac:dyDescent="0.2">
      <c r="A12" s="34"/>
      <c r="B12" s="57" t="s">
        <v>139</v>
      </c>
      <c r="C12" s="51" t="s">
        <v>21</v>
      </c>
      <c r="D12" s="52" t="s">
        <v>11</v>
      </c>
      <c r="E12" s="58">
        <v>1</v>
      </c>
      <c r="F12" s="58">
        <v>1</v>
      </c>
      <c r="G12" s="30"/>
      <c r="H12" s="30"/>
      <c r="I12" s="139">
        <f t="shared" si="0"/>
        <v>0</v>
      </c>
      <c r="J12" s="30"/>
      <c r="K12" s="135"/>
    </row>
    <row r="13" spans="1:11" x14ac:dyDescent="0.2">
      <c r="A13" s="34"/>
      <c r="B13" s="57" t="s">
        <v>1</v>
      </c>
      <c r="C13" s="51" t="s">
        <v>21</v>
      </c>
      <c r="D13" s="52" t="s">
        <v>11</v>
      </c>
      <c r="E13" s="58">
        <v>1</v>
      </c>
      <c r="F13" s="58">
        <v>1</v>
      </c>
      <c r="G13" s="30"/>
      <c r="H13" s="30"/>
      <c r="I13" s="139">
        <f t="shared" si="0"/>
        <v>0</v>
      </c>
      <c r="J13" s="30"/>
      <c r="K13" s="135"/>
    </row>
    <row r="14" spans="1:11" x14ac:dyDescent="0.2">
      <c r="A14" s="34"/>
      <c r="B14" s="57" t="s">
        <v>22</v>
      </c>
      <c r="C14" s="51" t="s">
        <v>21</v>
      </c>
      <c r="D14" s="52" t="s">
        <v>11</v>
      </c>
      <c r="E14" s="58">
        <v>1</v>
      </c>
      <c r="F14" s="58">
        <v>1</v>
      </c>
      <c r="G14" s="30"/>
      <c r="H14" s="30"/>
      <c r="I14" s="139">
        <f t="shared" si="0"/>
        <v>0</v>
      </c>
      <c r="J14" s="30"/>
      <c r="K14" s="135"/>
    </row>
    <row r="15" spans="1:11" x14ac:dyDescent="0.2">
      <c r="A15" s="34"/>
      <c r="B15" s="57" t="s">
        <v>140</v>
      </c>
      <c r="C15" s="51" t="s">
        <v>21</v>
      </c>
      <c r="D15" s="52" t="s">
        <v>11</v>
      </c>
      <c r="E15" s="58">
        <v>3</v>
      </c>
      <c r="F15" s="58">
        <v>12</v>
      </c>
      <c r="G15" s="30"/>
      <c r="H15" s="30"/>
      <c r="I15" s="139">
        <f t="shared" si="0"/>
        <v>0</v>
      </c>
      <c r="J15" s="30"/>
      <c r="K15" s="135"/>
    </row>
    <row r="16" spans="1:11" x14ac:dyDescent="0.2">
      <c r="A16" s="34"/>
      <c r="B16" s="57" t="s">
        <v>141</v>
      </c>
      <c r="C16" s="51" t="s">
        <v>21</v>
      </c>
      <c r="D16" s="52" t="s">
        <v>11</v>
      </c>
      <c r="E16" s="58">
        <v>1</v>
      </c>
      <c r="F16" s="58">
        <v>1</v>
      </c>
      <c r="G16" s="30"/>
      <c r="H16" s="30"/>
      <c r="I16" s="139">
        <f t="shared" si="0"/>
        <v>0</v>
      </c>
      <c r="J16" s="30"/>
      <c r="K16" s="135"/>
    </row>
    <row r="17" spans="1:11" x14ac:dyDescent="0.2">
      <c r="A17" s="34"/>
      <c r="B17" s="57" t="s">
        <v>142</v>
      </c>
      <c r="C17" s="51" t="s">
        <v>21</v>
      </c>
      <c r="D17" s="52" t="s">
        <v>11</v>
      </c>
      <c r="E17" s="58">
        <v>1</v>
      </c>
      <c r="F17" s="58">
        <v>1</v>
      </c>
      <c r="G17" s="30"/>
      <c r="H17" s="30"/>
      <c r="I17" s="139">
        <f t="shared" si="0"/>
        <v>0</v>
      </c>
      <c r="J17" s="30"/>
      <c r="K17" s="135"/>
    </row>
    <row r="18" spans="1:11" x14ac:dyDescent="0.2">
      <c r="A18" s="34"/>
      <c r="B18" s="57" t="s">
        <v>23</v>
      </c>
      <c r="C18" s="51" t="s">
        <v>21</v>
      </c>
      <c r="D18" s="52" t="s">
        <v>11</v>
      </c>
      <c r="E18" s="58">
        <v>1</v>
      </c>
      <c r="F18" s="58">
        <v>1</v>
      </c>
      <c r="G18" s="30"/>
      <c r="H18" s="30"/>
      <c r="I18" s="139">
        <f t="shared" si="0"/>
        <v>0</v>
      </c>
      <c r="J18" s="30"/>
      <c r="K18" s="135"/>
    </row>
    <row r="19" spans="1:11" x14ac:dyDescent="0.2">
      <c r="A19" s="34"/>
      <c r="B19" s="57" t="s">
        <v>143</v>
      </c>
      <c r="C19" s="51" t="s">
        <v>21</v>
      </c>
      <c r="D19" s="52" t="s">
        <v>11</v>
      </c>
      <c r="E19" s="58">
        <v>1</v>
      </c>
      <c r="F19" s="58">
        <v>1</v>
      </c>
      <c r="G19" s="30"/>
      <c r="H19" s="30"/>
      <c r="I19" s="139">
        <f t="shared" si="0"/>
        <v>0</v>
      </c>
      <c r="J19" s="30"/>
      <c r="K19" s="135"/>
    </row>
    <row r="20" spans="1:11" x14ac:dyDescent="0.2">
      <c r="A20" s="34"/>
      <c r="B20" s="57" t="s">
        <v>2</v>
      </c>
      <c r="C20" s="51" t="s">
        <v>21</v>
      </c>
      <c r="D20" s="52" t="s">
        <v>11</v>
      </c>
      <c r="E20" s="58">
        <v>11</v>
      </c>
      <c r="F20" s="58">
        <v>42</v>
      </c>
      <c r="G20" s="30"/>
      <c r="H20" s="30"/>
      <c r="I20" s="139">
        <f t="shared" si="0"/>
        <v>0</v>
      </c>
      <c r="J20" s="30"/>
      <c r="K20" s="135"/>
    </row>
    <row r="21" spans="1:11" x14ac:dyDescent="0.2">
      <c r="A21" s="34"/>
      <c r="B21" s="57" t="s">
        <v>9</v>
      </c>
      <c r="C21" s="51" t="s">
        <v>21</v>
      </c>
      <c r="D21" s="52" t="s">
        <v>11</v>
      </c>
      <c r="E21" s="58">
        <v>6</v>
      </c>
      <c r="F21" s="58">
        <v>31</v>
      </c>
      <c r="G21" s="30"/>
      <c r="H21" s="30"/>
      <c r="I21" s="139">
        <f t="shared" si="0"/>
        <v>0</v>
      </c>
      <c r="J21" s="30"/>
      <c r="K21" s="135"/>
    </row>
    <row r="22" spans="1:11" x14ac:dyDescent="0.2">
      <c r="A22" s="34"/>
      <c r="B22" s="57" t="s">
        <v>144</v>
      </c>
      <c r="C22" s="51" t="s">
        <v>21</v>
      </c>
      <c r="D22" s="52" t="s">
        <v>11</v>
      </c>
      <c r="E22" s="58">
        <v>1</v>
      </c>
      <c r="F22" s="58">
        <v>1</v>
      </c>
      <c r="G22" s="30"/>
      <c r="H22" s="30"/>
      <c r="I22" s="139">
        <f t="shared" si="0"/>
        <v>0</v>
      </c>
      <c r="J22" s="30"/>
      <c r="K22" s="135"/>
    </row>
    <row r="23" spans="1:11" x14ac:dyDescent="0.2">
      <c r="A23" s="34"/>
      <c r="B23" s="57" t="s">
        <v>18</v>
      </c>
      <c r="C23" s="51" t="s">
        <v>21</v>
      </c>
      <c r="D23" s="52" t="s">
        <v>11</v>
      </c>
      <c r="E23" s="58">
        <v>11</v>
      </c>
      <c r="F23" s="58">
        <v>57</v>
      </c>
      <c r="G23" s="30"/>
      <c r="H23" s="30"/>
      <c r="I23" s="139">
        <f t="shared" si="0"/>
        <v>0</v>
      </c>
      <c r="J23" s="30"/>
      <c r="K23" s="135"/>
    </row>
    <row r="24" spans="1:11" x14ac:dyDescent="0.2">
      <c r="A24" s="34"/>
      <c r="B24" s="57" t="s">
        <v>24</v>
      </c>
      <c r="C24" s="51" t="s">
        <v>21</v>
      </c>
      <c r="D24" s="52" t="s">
        <v>11</v>
      </c>
      <c r="E24" s="58">
        <v>1</v>
      </c>
      <c r="F24" s="58">
        <v>1</v>
      </c>
      <c r="G24" s="30"/>
      <c r="H24" s="30"/>
      <c r="I24" s="139">
        <f t="shared" si="0"/>
        <v>0</v>
      </c>
      <c r="J24" s="30"/>
      <c r="K24" s="135"/>
    </row>
    <row r="25" spans="1:11" x14ac:dyDescent="0.2">
      <c r="A25" s="34"/>
      <c r="B25" s="57" t="s">
        <v>145</v>
      </c>
      <c r="C25" s="51" t="s">
        <v>21</v>
      </c>
      <c r="D25" s="52" t="s">
        <v>11</v>
      </c>
      <c r="E25" s="58">
        <v>1</v>
      </c>
      <c r="F25" s="58">
        <v>1</v>
      </c>
      <c r="G25" s="30"/>
      <c r="H25" s="30"/>
      <c r="I25" s="139">
        <f t="shared" si="0"/>
        <v>0</v>
      </c>
      <c r="J25" s="30"/>
      <c r="K25" s="135"/>
    </row>
    <row r="26" spans="1:11" x14ac:dyDescent="0.2">
      <c r="A26" s="34"/>
      <c r="B26" s="57" t="s">
        <v>146</v>
      </c>
      <c r="C26" s="51" t="s">
        <v>21</v>
      </c>
      <c r="D26" s="52" t="s">
        <v>11</v>
      </c>
      <c r="E26" s="58">
        <v>1</v>
      </c>
      <c r="F26" s="58">
        <v>1</v>
      </c>
      <c r="G26" s="30"/>
      <c r="H26" s="30"/>
      <c r="I26" s="139">
        <f t="shared" si="0"/>
        <v>0</v>
      </c>
      <c r="J26" s="30"/>
      <c r="K26" s="135"/>
    </row>
    <row r="27" spans="1:11" x14ac:dyDescent="0.2">
      <c r="A27" s="34"/>
      <c r="B27" s="57" t="s">
        <v>147</v>
      </c>
      <c r="C27" s="51" t="s">
        <v>21</v>
      </c>
      <c r="D27" s="52" t="s">
        <v>11</v>
      </c>
      <c r="E27" s="58">
        <v>1</v>
      </c>
      <c r="F27" s="58">
        <v>1</v>
      </c>
      <c r="G27" s="30"/>
      <c r="H27" s="30"/>
      <c r="I27" s="139">
        <f t="shared" si="0"/>
        <v>0</v>
      </c>
      <c r="J27" s="30"/>
      <c r="K27" s="135"/>
    </row>
    <row r="28" spans="1:11" x14ac:dyDescent="0.2">
      <c r="A28" s="34"/>
      <c r="B28" s="57" t="s">
        <v>148</v>
      </c>
      <c r="C28" s="51" t="s">
        <v>21</v>
      </c>
      <c r="D28" s="52" t="s">
        <v>11</v>
      </c>
      <c r="E28" s="58">
        <v>1</v>
      </c>
      <c r="F28" s="58">
        <v>1</v>
      </c>
      <c r="G28" s="30"/>
      <c r="H28" s="30"/>
      <c r="I28" s="139">
        <f t="shared" si="0"/>
        <v>0</v>
      </c>
      <c r="J28" s="30"/>
      <c r="K28" s="135"/>
    </row>
    <row r="29" spans="1:11" x14ac:dyDescent="0.2">
      <c r="A29" s="34"/>
      <c r="B29" s="57" t="s">
        <v>38</v>
      </c>
      <c r="C29" s="51" t="s">
        <v>21</v>
      </c>
      <c r="D29" s="52" t="s">
        <v>11</v>
      </c>
      <c r="E29" s="58">
        <v>1</v>
      </c>
      <c r="F29" s="58">
        <v>2</v>
      </c>
      <c r="G29" s="30"/>
      <c r="H29" s="30"/>
      <c r="I29" s="139">
        <f t="shared" si="0"/>
        <v>0</v>
      </c>
      <c r="J29" s="30"/>
      <c r="K29" s="135"/>
    </row>
    <row r="30" spans="1:11" x14ac:dyDescent="0.2">
      <c r="A30" s="34"/>
      <c r="B30" s="57" t="s">
        <v>149</v>
      </c>
      <c r="C30" s="51" t="s">
        <v>21</v>
      </c>
      <c r="D30" s="52" t="s">
        <v>11</v>
      </c>
      <c r="E30" s="58">
        <v>169</v>
      </c>
      <c r="F30" s="58">
        <v>709</v>
      </c>
      <c r="G30" s="30"/>
      <c r="H30" s="30"/>
      <c r="I30" s="139">
        <f t="shared" si="0"/>
        <v>0</v>
      </c>
      <c r="J30" s="30"/>
      <c r="K30" s="135"/>
    </row>
    <row r="31" spans="1:11" x14ac:dyDescent="0.2">
      <c r="A31" s="34"/>
      <c r="B31" s="57" t="s">
        <v>150</v>
      </c>
      <c r="C31" s="51" t="s">
        <v>21</v>
      </c>
      <c r="D31" s="52" t="s">
        <v>11</v>
      </c>
      <c r="E31" s="58">
        <v>1</v>
      </c>
      <c r="F31" s="58">
        <v>1</v>
      </c>
      <c r="G31" s="30"/>
      <c r="H31" s="30"/>
      <c r="I31" s="139">
        <f t="shared" si="0"/>
        <v>0</v>
      </c>
      <c r="J31" s="30"/>
      <c r="K31" s="135"/>
    </row>
    <row r="32" spans="1:11" x14ac:dyDescent="0.2">
      <c r="A32" s="34"/>
      <c r="B32" s="57" t="s">
        <v>151</v>
      </c>
      <c r="C32" s="51" t="s">
        <v>21</v>
      </c>
      <c r="D32" s="52" t="s">
        <v>11</v>
      </c>
      <c r="E32" s="58">
        <v>1</v>
      </c>
      <c r="F32" s="58">
        <v>7</v>
      </c>
      <c r="G32" s="30"/>
      <c r="H32" s="30"/>
      <c r="I32" s="139">
        <f t="shared" si="0"/>
        <v>0</v>
      </c>
      <c r="J32" s="30"/>
      <c r="K32" s="135"/>
    </row>
    <row r="33" spans="1:11" x14ac:dyDescent="0.2">
      <c r="A33" s="34"/>
      <c r="B33" s="57" t="s">
        <v>152</v>
      </c>
      <c r="C33" s="51" t="s">
        <v>21</v>
      </c>
      <c r="D33" s="52" t="s">
        <v>11</v>
      </c>
      <c r="E33" s="58">
        <v>1</v>
      </c>
      <c r="F33" s="58">
        <v>1</v>
      </c>
      <c r="G33" s="30"/>
      <c r="H33" s="30"/>
      <c r="I33" s="139">
        <f t="shared" si="0"/>
        <v>0</v>
      </c>
      <c r="J33" s="30"/>
      <c r="K33" s="135"/>
    </row>
    <row r="34" spans="1:11" x14ac:dyDescent="0.2">
      <c r="A34" s="34"/>
      <c r="B34" s="57" t="s">
        <v>12</v>
      </c>
      <c r="C34" s="51" t="s">
        <v>21</v>
      </c>
      <c r="D34" s="52" t="s">
        <v>11</v>
      </c>
      <c r="E34" s="58">
        <v>1</v>
      </c>
      <c r="F34" s="58">
        <v>1</v>
      </c>
      <c r="G34" s="30"/>
      <c r="H34" s="30"/>
      <c r="I34" s="139">
        <f t="shared" si="0"/>
        <v>0</v>
      </c>
      <c r="J34" s="30"/>
      <c r="K34" s="135"/>
    </row>
    <row r="35" spans="1:11" x14ac:dyDescent="0.2">
      <c r="A35" s="34"/>
      <c r="B35" s="57" t="s">
        <v>153</v>
      </c>
      <c r="C35" s="51" t="s">
        <v>21</v>
      </c>
      <c r="D35" s="52" t="s">
        <v>11</v>
      </c>
      <c r="E35" s="58">
        <v>1</v>
      </c>
      <c r="F35" s="58">
        <v>1</v>
      </c>
      <c r="G35" s="30"/>
      <c r="H35" s="30"/>
      <c r="I35" s="139">
        <f t="shared" si="0"/>
        <v>0</v>
      </c>
      <c r="J35" s="30"/>
      <c r="K35" s="135"/>
    </row>
    <row r="36" spans="1:11" x14ac:dyDescent="0.2">
      <c r="A36" s="34"/>
      <c r="B36" s="57" t="s">
        <v>154</v>
      </c>
      <c r="C36" s="51" t="s">
        <v>21</v>
      </c>
      <c r="D36" s="52" t="s">
        <v>11</v>
      </c>
      <c r="E36" s="58">
        <v>4</v>
      </c>
      <c r="F36" s="58">
        <v>49</v>
      </c>
      <c r="G36" s="30"/>
      <c r="H36" s="30"/>
      <c r="I36" s="139">
        <f t="shared" si="0"/>
        <v>0</v>
      </c>
      <c r="J36" s="30"/>
      <c r="K36" s="135"/>
    </row>
    <row r="37" spans="1:11" x14ac:dyDescent="0.2">
      <c r="A37" s="34"/>
      <c r="B37" s="57" t="s">
        <v>25</v>
      </c>
      <c r="C37" s="51" t="s">
        <v>21</v>
      </c>
      <c r="D37" s="52" t="s">
        <v>11</v>
      </c>
      <c r="E37" s="58">
        <v>1</v>
      </c>
      <c r="F37" s="58">
        <v>1</v>
      </c>
      <c r="G37" s="30"/>
      <c r="H37" s="30"/>
      <c r="I37" s="139">
        <f t="shared" si="0"/>
        <v>0</v>
      </c>
      <c r="J37" s="30"/>
      <c r="K37" s="135"/>
    </row>
    <row r="38" spans="1:11" x14ac:dyDescent="0.2">
      <c r="A38" s="34"/>
      <c r="B38" s="57" t="s">
        <v>155</v>
      </c>
      <c r="C38" s="51" t="s">
        <v>21</v>
      </c>
      <c r="D38" s="52" t="s">
        <v>11</v>
      </c>
      <c r="E38" s="58">
        <v>1</v>
      </c>
      <c r="F38" s="58">
        <v>2</v>
      </c>
      <c r="G38" s="30"/>
      <c r="H38" s="30"/>
      <c r="I38" s="139">
        <f t="shared" si="0"/>
        <v>0</v>
      </c>
      <c r="J38" s="30"/>
      <c r="K38" s="135"/>
    </row>
    <row r="39" spans="1:11" x14ac:dyDescent="0.2">
      <c r="A39" s="34"/>
      <c r="B39" s="57" t="s">
        <v>156</v>
      </c>
      <c r="C39" s="51" t="s">
        <v>21</v>
      </c>
      <c r="D39" s="52" t="s">
        <v>11</v>
      </c>
      <c r="E39" s="58">
        <v>1</v>
      </c>
      <c r="F39" s="58">
        <v>1</v>
      </c>
      <c r="G39" s="30"/>
      <c r="H39" s="30"/>
      <c r="I39" s="139">
        <f t="shared" si="0"/>
        <v>0</v>
      </c>
      <c r="J39" s="30"/>
      <c r="K39" s="135"/>
    </row>
    <row r="40" spans="1:11" x14ac:dyDescent="0.2">
      <c r="A40" s="34"/>
      <c r="B40" s="57" t="s">
        <v>157</v>
      </c>
      <c r="C40" s="51" t="s">
        <v>21</v>
      </c>
      <c r="D40" s="52" t="s">
        <v>11</v>
      </c>
      <c r="E40" s="58">
        <v>1</v>
      </c>
      <c r="F40" s="58">
        <v>3</v>
      </c>
      <c r="G40" s="30"/>
      <c r="H40" s="30"/>
      <c r="I40" s="139">
        <f t="shared" si="0"/>
        <v>0</v>
      </c>
      <c r="J40" s="30"/>
      <c r="K40" s="135"/>
    </row>
    <row r="41" spans="1:11" x14ac:dyDescent="0.2">
      <c r="A41" s="34"/>
      <c r="B41" s="57" t="s">
        <v>158</v>
      </c>
      <c r="C41" s="51" t="s">
        <v>21</v>
      </c>
      <c r="D41" s="52" t="s">
        <v>11</v>
      </c>
      <c r="E41" s="58">
        <v>1</v>
      </c>
      <c r="F41" s="58">
        <v>1</v>
      </c>
      <c r="G41" s="30"/>
      <c r="H41" s="30"/>
      <c r="I41" s="139">
        <f t="shared" si="0"/>
        <v>0</v>
      </c>
      <c r="J41" s="30"/>
      <c r="K41" s="135"/>
    </row>
    <row r="42" spans="1:11" x14ac:dyDescent="0.2">
      <c r="A42" s="34"/>
      <c r="B42" s="57" t="s">
        <v>26</v>
      </c>
      <c r="C42" s="51" t="s">
        <v>21</v>
      </c>
      <c r="D42" s="52" t="s">
        <v>11</v>
      </c>
      <c r="E42" s="58">
        <v>1</v>
      </c>
      <c r="F42" s="58">
        <v>3</v>
      </c>
      <c r="G42" s="30"/>
      <c r="H42" s="30"/>
      <c r="I42" s="139">
        <f t="shared" si="0"/>
        <v>0</v>
      </c>
      <c r="J42" s="30"/>
      <c r="K42" s="135"/>
    </row>
    <row r="43" spans="1:11" x14ac:dyDescent="0.2">
      <c r="A43" s="34"/>
      <c r="B43" s="57" t="s">
        <v>39</v>
      </c>
      <c r="C43" s="51" t="s">
        <v>21</v>
      </c>
      <c r="D43" s="52" t="s">
        <v>11</v>
      </c>
      <c r="E43" s="58">
        <v>1</v>
      </c>
      <c r="F43" s="58">
        <v>1</v>
      </c>
      <c r="G43" s="30"/>
      <c r="H43" s="30"/>
      <c r="I43" s="139">
        <f t="shared" si="0"/>
        <v>0</v>
      </c>
      <c r="J43" s="30"/>
      <c r="K43" s="135"/>
    </row>
    <row r="44" spans="1:11" x14ac:dyDescent="0.2">
      <c r="A44" s="34"/>
      <c r="B44" s="57" t="s">
        <v>3</v>
      </c>
      <c r="C44" s="51" t="s">
        <v>21</v>
      </c>
      <c r="D44" s="52" t="s">
        <v>11</v>
      </c>
      <c r="E44" s="58">
        <v>1</v>
      </c>
      <c r="F44" s="58">
        <v>8</v>
      </c>
      <c r="G44" s="30"/>
      <c r="H44" s="30"/>
      <c r="I44" s="139">
        <f t="shared" si="0"/>
        <v>0</v>
      </c>
      <c r="J44" s="30"/>
      <c r="K44" s="135"/>
    </row>
    <row r="45" spans="1:11" x14ac:dyDescent="0.2">
      <c r="A45" s="34"/>
      <c r="B45" s="57" t="s">
        <v>159</v>
      </c>
      <c r="C45" s="51" t="s">
        <v>21</v>
      </c>
      <c r="D45" s="52" t="s">
        <v>11</v>
      </c>
      <c r="E45" s="58">
        <v>30</v>
      </c>
      <c r="F45" s="58">
        <v>184</v>
      </c>
      <c r="G45" s="30"/>
      <c r="H45" s="30"/>
      <c r="I45" s="139">
        <f t="shared" si="0"/>
        <v>0</v>
      </c>
      <c r="J45" s="30"/>
      <c r="K45" s="135"/>
    </row>
    <row r="46" spans="1:11" x14ac:dyDescent="0.2">
      <c r="A46" s="34"/>
      <c r="B46" s="57" t="s">
        <v>160</v>
      </c>
      <c r="C46" s="51" t="s">
        <v>21</v>
      </c>
      <c r="D46" s="52" t="s">
        <v>11</v>
      </c>
      <c r="E46" s="58">
        <v>1</v>
      </c>
      <c r="F46" s="58">
        <v>9</v>
      </c>
      <c r="G46" s="30"/>
      <c r="H46" s="30"/>
      <c r="I46" s="139">
        <f t="shared" si="0"/>
        <v>0</v>
      </c>
      <c r="J46" s="30"/>
      <c r="K46" s="135"/>
    </row>
    <row r="47" spans="1:11" x14ac:dyDescent="0.2">
      <c r="A47" s="34"/>
      <c r="B47" s="57" t="s">
        <v>161</v>
      </c>
      <c r="C47" s="51" t="s">
        <v>21</v>
      </c>
      <c r="D47" s="52" t="s">
        <v>11</v>
      </c>
      <c r="E47" s="58">
        <v>1</v>
      </c>
      <c r="F47" s="58">
        <v>6</v>
      </c>
      <c r="G47" s="30"/>
      <c r="H47" s="30"/>
      <c r="I47" s="139">
        <f t="shared" si="0"/>
        <v>0</v>
      </c>
      <c r="J47" s="30"/>
      <c r="K47" s="135"/>
    </row>
    <row r="48" spans="1:11" x14ac:dyDescent="0.2">
      <c r="A48" s="34"/>
      <c r="B48" s="57" t="s">
        <v>162</v>
      </c>
      <c r="C48" s="51" t="s">
        <v>21</v>
      </c>
      <c r="D48" s="52" t="s">
        <v>11</v>
      </c>
      <c r="E48" s="58">
        <v>1</v>
      </c>
      <c r="F48" s="58">
        <v>1</v>
      </c>
      <c r="G48" s="30"/>
      <c r="H48" s="30"/>
      <c r="I48" s="139">
        <f t="shared" si="0"/>
        <v>0</v>
      </c>
      <c r="J48" s="30"/>
      <c r="K48" s="135"/>
    </row>
    <row r="49" spans="1:11" x14ac:dyDescent="0.2">
      <c r="A49" s="34"/>
      <c r="B49" s="57" t="s">
        <v>40</v>
      </c>
      <c r="C49" s="51" t="s">
        <v>21</v>
      </c>
      <c r="D49" s="52" t="s">
        <v>11</v>
      </c>
      <c r="E49" s="58">
        <v>1</v>
      </c>
      <c r="F49" s="58">
        <v>1</v>
      </c>
      <c r="G49" s="30"/>
      <c r="H49" s="30"/>
      <c r="I49" s="139">
        <f t="shared" si="0"/>
        <v>0</v>
      </c>
      <c r="J49" s="30"/>
      <c r="K49" s="135"/>
    </row>
    <row r="50" spans="1:11" x14ac:dyDescent="0.2">
      <c r="A50" s="34"/>
      <c r="B50" s="57" t="s">
        <v>163</v>
      </c>
      <c r="C50" s="51" t="s">
        <v>21</v>
      </c>
      <c r="D50" s="52" t="s">
        <v>11</v>
      </c>
      <c r="E50" s="58">
        <v>1</v>
      </c>
      <c r="F50" s="58">
        <v>1</v>
      </c>
      <c r="G50" s="30"/>
      <c r="H50" s="30"/>
      <c r="I50" s="139">
        <f t="shared" si="0"/>
        <v>0</v>
      </c>
      <c r="J50" s="30"/>
      <c r="K50" s="135"/>
    </row>
    <row r="51" spans="1:11" x14ac:dyDescent="0.2">
      <c r="A51" s="34"/>
      <c r="B51" s="57" t="s">
        <v>164</v>
      </c>
      <c r="C51" s="51" t="s">
        <v>21</v>
      </c>
      <c r="D51" s="52" t="s">
        <v>11</v>
      </c>
      <c r="E51" s="58">
        <v>1</v>
      </c>
      <c r="F51" s="58">
        <v>1</v>
      </c>
      <c r="G51" s="30"/>
      <c r="H51" s="30"/>
      <c r="I51" s="139">
        <f t="shared" si="0"/>
        <v>0</v>
      </c>
      <c r="J51" s="30"/>
      <c r="K51" s="135"/>
    </row>
    <row r="52" spans="1:11" x14ac:dyDescent="0.2">
      <c r="A52" s="34"/>
      <c r="B52" s="57" t="s">
        <v>165</v>
      </c>
      <c r="C52" s="51" t="s">
        <v>21</v>
      </c>
      <c r="D52" s="52" t="s">
        <v>11</v>
      </c>
      <c r="E52" s="58">
        <v>1</v>
      </c>
      <c r="F52" s="58">
        <v>1</v>
      </c>
      <c r="G52" s="30"/>
      <c r="H52" s="30"/>
      <c r="I52" s="139">
        <f t="shared" si="0"/>
        <v>0</v>
      </c>
      <c r="J52" s="30"/>
      <c r="K52" s="135"/>
    </row>
    <row r="53" spans="1:11" x14ac:dyDescent="0.2">
      <c r="A53" s="34"/>
      <c r="B53" s="57" t="s">
        <v>166</v>
      </c>
      <c r="C53" s="51" t="s">
        <v>21</v>
      </c>
      <c r="D53" s="52" t="s">
        <v>11</v>
      </c>
      <c r="E53" s="58">
        <v>2</v>
      </c>
      <c r="F53" s="58">
        <v>6</v>
      </c>
      <c r="G53" s="30"/>
      <c r="H53" s="30"/>
      <c r="I53" s="139">
        <f t="shared" si="0"/>
        <v>0</v>
      </c>
      <c r="J53" s="30"/>
      <c r="K53" s="135"/>
    </row>
    <row r="54" spans="1:11" x14ac:dyDescent="0.2">
      <c r="A54" s="34"/>
      <c r="B54" s="57" t="s">
        <v>167</v>
      </c>
      <c r="C54" s="51" t="s">
        <v>21</v>
      </c>
      <c r="D54" s="52" t="s">
        <v>11</v>
      </c>
      <c r="E54" s="58">
        <v>1</v>
      </c>
      <c r="F54" s="58">
        <v>1</v>
      </c>
      <c r="G54" s="30"/>
      <c r="H54" s="30"/>
      <c r="I54" s="139">
        <f t="shared" si="0"/>
        <v>0</v>
      </c>
      <c r="J54" s="30"/>
      <c r="K54" s="135"/>
    </row>
    <row r="55" spans="1:11" x14ac:dyDescent="0.2">
      <c r="A55" s="34"/>
      <c r="B55" s="57" t="s">
        <v>168</v>
      </c>
      <c r="C55" s="51" t="s">
        <v>21</v>
      </c>
      <c r="D55" s="52" t="s">
        <v>11</v>
      </c>
      <c r="E55" s="58">
        <v>1</v>
      </c>
      <c r="F55" s="58">
        <v>3</v>
      </c>
      <c r="G55" s="30"/>
      <c r="H55" s="30"/>
      <c r="I55" s="139">
        <f t="shared" si="0"/>
        <v>0</v>
      </c>
      <c r="J55" s="30"/>
      <c r="K55" s="135"/>
    </row>
    <row r="56" spans="1:11" x14ac:dyDescent="0.2">
      <c r="A56" s="34"/>
      <c r="B56" s="57" t="s">
        <v>169</v>
      </c>
      <c r="C56" s="51" t="s">
        <v>21</v>
      </c>
      <c r="D56" s="52" t="s">
        <v>11</v>
      </c>
      <c r="E56" s="58">
        <v>2</v>
      </c>
      <c r="F56" s="58">
        <v>22</v>
      </c>
      <c r="G56" s="30"/>
      <c r="H56" s="30"/>
      <c r="I56" s="139">
        <f t="shared" si="0"/>
        <v>0</v>
      </c>
      <c r="J56" s="30"/>
      <c r="K56" s="135"/>
    </row>
    <row r="57" spans="1:11" x14ac:dyDescent="0.2">
      <c r="A57" s="34"/>
      <c r="B57" s="57" t="s">
        <v>170</v>
      </c>
      <c r="C57" s="51" t="s">
        <v>21</v>
      </c>
      <c r="D57" s="52" t="s">
        <v>11</v>
      </c>
      <c r="E57" s="58">
        <v>1</v>
      </c>
      <c r="F57" s="58">
        <v>1</v>
      </c>
      <c r="G57" s="30"/>
      <c r="H57" s="30"/>
      <c r="I57" s="139">
        <f t="shared" si="0"/>
        <v>0</v>
      </c>
      <c r="J57" s="30"/>
      <c r="K57" s="135"/>
    </row>
    <row r="58" spans="1:11" x14ac:dyDescent="0.2">
      <c r="A58" s="34"/>
      <c r="B58" s="57" t="s">
        <v>171</v>
      </c>
      <c r="C58" s="51" t="s">
        <v>21</v>
      </c>
      <c r="D58" s="52" t="s">
        <v>11</v>
      </c>
      <c r="E58" s="58">
        <v>1</v>
      </c>
      <c r="F58" s="58">
        <v>1</v>
      </c>
      <c r="G58" s="30"/>
      <c r="H58" s="30"/>
      <c r="I58" s="139">
        <f t="shared" si="0"/>
        <v>0</v>
      </c>
      <c r="J58" s="30"/>
      <c r="K58" s="135"/>
    </row>
    <row r="59" spans="1:11" x14ac:dyDescent="0.2">
      <c r="A59" s="34"/>
      <c r="B59" s="57" t="s">
        <v>172</v>
      </c>
      <c r="C59" s="51" t="s">
        <v>21</v>
      </c>
      <c r="D59" s="52" t="s">
        <v>11</v>
      </c>
      <c r="E59" s="58">
        <v>1</v>
      </c>
      <c r="F59" s="58">
        <v>1</v>
      </c>
      <c r="G59" s="30"/>
      <c r="H59" s="30"/>
      <c r="I59" s="139">
        <f t="shared" si="0"/>
        <v>0</v>
      </c>
      <c r="J59" s="30"/>
      <c r="K59" s="135"/>
    </row>
    <row r="60" spans="1:11" x14ac:dyDescent="0.2">
      <c r="A60" s="34"/>
      <c r="B60" s="57" t="s">
        <v>8</v>
      </c>
      <c r="C60" s="51" t="s">
        <v>21</v>
      </c>
      <c r="D60" s="52" t="s">
        <v>11</v>
      </c>
      <c r="E60" s="58">
        <v>1</v>
      </c>
      <c r="F60" s="58">
        <v>3</v>
      </c>
      <c r="G60" s="30"/>
      <c r="H60" s="30"/>
      <c r="I60" s="139">
        <f t="shared" si="0"/>
        <v>0</v>
      </c>
      <c r="J60" s="30"/>
      <c r="K60" s="135"/>
    </row>
    <row r="61" spans="1:11" x14ac:dyDescent="0.2">
      <c r="A61" s="34"/>
      <c r="B61" s="57" t="s">
        <v>173</v>
      </c>
      <c r="C61" s="51" t="s">
        <v>21</v>
      </c>
      <c r="D61" s="52" t="s">
        <v>11</v>
      </c>
      <c r="E61" s="58">
        <v>1</v>
      </c>
      <c r="F61" s="58">
        <v>1</v>
      </c>
      <c r="G61" s="30"/>
      <c r="H61" s="30"/>
      <c r="I61" s="139">
        <f t="shared" si="0"/>
        <v>0</v>
      </c>
      <c r="J61" s="30"/>
      <c r="K61" s="135"/>
    </row>
    <row r="62" spans="1:11" x14ac:dyDescent="0.2">
      <c r="A62" s="34"/>
      <c r="B62" s="57" t="s">
        <v>174</v>
      </c>
      <c r="C62" s="51" t="s">
        <v>21</v>
      </c>
      <c r="D62" s="52" t="s">
        <v>11</v>
      </c>
      <c r="E62" s="58">
        <v>1</v>
      </c>
      <c r="F62" s="58">
        <v>1</v>
      </c>
      <c r="G62" s="30"/>
      <c r="H62" s="30"/>
      <c r="I62" s="139">
        <f t="shared" si="0"/>
        <v>0</v>
      </c>
      <c r="J62" s="30"/>
      <c r="K62" s="135"/>
    </row>
    <row r="63" spans="1:11" x14ac:dyDescent="0.2">
      <c r="A63" s="34"/>
      <c r="B63" s="57" t="s">
        <v>175</v>
      </c>
      <c r="C63" s="51" t="s">
        <v>21</v>
      </c>
      <c r="D63" s="52" t="s">
        <v>11</v>
      </c>
      <c r="E63" s="58">
        <v>17</v>
      </c>
      <c r="F63" s="58">
        <v>283</v>
      </c>
      <c r="G63" s="30"/>
      <c r="H63" s="30"/>
      <c r="I63" s="139">
        <f t="shared" si="0"/>
        <v>0</v>
      </c>
      <c r="J63" s="30"/>
      <c r="K63" s="135"/>
    </row>
    <row r="64" spans="1:11" x14ac:dyDescent="0.2">
      <c r="A64" s="34"/>
      <c r="B64" s="57" t="s">
        <v>176</v>
      </c>
      <c r="C64" s="51" t="s">
        <v>21</v>
      </c>
      <c r="D64" s="52" t="s">
        <v>11</v>
      </c>
      <c r="E64" s="58">
        <v>1</v>
      </c>
      <c r="F64" s="58">
        <v>1</v>
      </c>
      <c r="G64" s="30"/>
      <c r="H64" s="30"/>
      <c r="I64" s="139">
        <f t="shared" si="0"/>
        <v>0</v>
      </c>
      <c r="J64" s="30"/>
      <c r="K64" s="135"/>
    </row>
    <row r="65" spans="1:11" x14ac:dyDescent="0.2">
      <c r="A65" s="34"/>
      <c r="B65" s="57" t="s">
        <v>177</v>
      </c>
      <c r="C65" s="51" t="s">
        <v>21</v>
      </c>
      <c r="D65" s="52" t="s">
        <v>11</v>
      </c>
      <c r="E65" s="58">
        <v>1</v>
      </c>
      <c r="F65" s="58">
        <v>1</v>
      </c>
      <c r="G65" s="30"/>
      <c r="H65" s="30"/>
      <c r="I65" s="139">
        <f t="shared" si="0"/>
        <v>0</v>
      </c>
      <c r="J65" s="30"/>
      <c r="K65" s="135"/>
    </row>
    <row r="66" spans="1:11" x14ac:dyDescent="0.2">
      <c r="A66" s="34"/>
      <c r="B66" s="57" t="s">
        <v>178</v>
      </c>
      <c r="C66" s="51" t="s">
        <v>21</v>
      </c>
      <c r="D66" s="52" t="s">
        <v>11</v>
      </c>
      <c r="E66" s="58">
        <v>1</v>
      </c>
      <c r="F66" s="58">
        <v>1</v>
      </c>
      <c r="G66" s="30"/>
      <c r="H66" s="30"/>
      <c r="I66" s="139">
        <f t="shared" si="0"/>
        <v>0</v>
      </c>
      <c r="J66" s="30"/>
      <c r="K66" s="135"/>
    </row>
    <row r="67" spans="1:11" x14ac:dyDescent="0.2">
      <c r="A67" s="34"/>
      <c r="B67" s="57" t="s">
        <v>179</v>
      </c>
      <c r="C67" s="51" t="s">
        <v>21</v>
      </c>
      <c r="D67" s="52" t="s">
        <v>11</v>
      </c>
      <c r="E67" s="58">
        <v>1</v>
      </c>
      <c r="F67" s="58">
        <v>1</v>
      </c>
      <c r="G67" s="30"/>
      <c r="H67" s="30"/>
      <c r="I67" s="139">
        <f t="shared" ref="I67:I91" si="1">E67*G67+H67*F67</f>
        <v>0</v>
      </c>
      <c r="J67" s="30"/>
      <c r="K67" s="135"/>
    </row>
    <row r="68" spans="1:11" x14ac:dyDescent="0.2">
      <c r="A68" s="34"/>
      <c r="B68" s="57" t="s">
        <v>28</v>
      </c>
      <c r="C68" s="51" t="s">
        <v>21</v>
      </c>
      <c r="D68" s="52" t="s">
        <v>11</v>
      </c>
      <c r="E68" s="58">
        <v>1</v>
      </c>
      <c r="F68" s="58">
        <v>2</v>
      </c>
      <c r="G68" s="30"/>
      <c r="H68" s="30"/>
      <c r="I68" s="139">
        <f t="shared" si="1"/>
        <v>0</v>
      </c>
      <c r="J68" s="30"/>
      <c r="K68" s="135"/>
    </row>
    <row r="69" spans="1:11" x14ac:dyDescent="0.2">
      <c r="A69" s="34"/>
      <c r="B69" s="57" t="s">
        <v>180</v>
      </c>
      <c r="C69" s="51" t="s">
        <v>21</v>
      </c>
      <c r="D69" s="52" t="s">
        <v>11</v>
      </c>
      <c r="E69" s="58">
        <v>1</v>
      </c>
      <c r="F69" s="58">
        <v>7</v>
      </c>
      <c r="G69" s="30"/>
      <c r="H69" s="30"/>
      <c r="I69" s="139">
        <f t="shared" si="1"/>
        <v>0</v>
      </c>
      <c r="J69" s="30"/>
      <c r="K69" s="135"/>
    </row>
    <row r="70" spans="1:11" x14ac:dyDescent="0.2">
      <c r="A70" s="34"/>
      <c r="B70" s="57" t="s">
        <v>4</v>
      </c>
      <c r="C70" s="51" t="s">
        <v>21</v>
      </c>
      <c r="D70" s="52" t="s">
        <v>11</v>
      </c>
      <c r="E70" s="58">
        <v>5</v>
      </c>
      <c r="F70" s="58">
        <v>24</v>
      </c>
      <c r="G70" s="30"/>
      <c r="H70" s="30"/>
      <c r="I70" s="139">
        <f t="shared" si="1"/>
        <v>0</v>
      </c>
      <c r="J70" s="30"/>
      <c r="K70" s="135"/>
    </row>
    <row r="71" spans="1:11" x14ac:dyDescent="0.2">
      <c r="A71" s="34"/>
      <c r="B71" s="57" t="s">
        <v>29</v>
      </c>
      <c r="C71" s="51" t="s">
        <v>21</v>
      </c>
      <c r="D71" s="52" t="s">
        <v>11</v>
      </c>
      <c r="E71" s="58">
        <v>1</v>
      </c>
      <c r="F71" s="58">
        <v>1</v>
      </c>
      <c r="G71" s="30"/>
      <c r="H71" s="30"/>
      <c r="I71" s="139">
        <f t="shared" si="1"/>
        <v>0</v>
      </c>
      <c r="J71" s="30"/>
      <c r="K71" s="135"/>
    </row>
    <row r="72" spans="1:11" x14ac:dyDescent="0.2">
      <c r="A72" s="34"/>
      <c r="B72" s="57" t="s">
        <v>182</v>
      </c>
      <c r="C72" s="51" t="s">
        <v>21</v>
      </c>
      <c r="D72" s="52" t="s">
        <v>11</v>
      </c>
      <c r="E72" s="58">
        <v>1</v>
      </c>
      <c r="F72" s="58">
        <v>7</v>
      </c>
      <c r="G72" s="30"/>
      <c r="H72" s="30"/>
      <c r="I72" s="139">
        <f t="shared" si="1"/>
        <v>0</v>
      </c>
      <c r="J72" s="30"/>
      <c r="K72" s="135"/>
    </row>
    <row r="73" spans="1:11" x14ac:dyDescent="0.2">
      <c r="A73" s="34"/>
      <c r="B73" s="57" t="s">
        <v>30</v>
      </c>
      <c r="C73" s="51" t="s">
        <v>21</v>
      </c>
      <c r="D73" s="52" t="s">
        <v>11</v>
      </c>
      <c r="E73" s="58">
        <v>1</v>
      </c>
      <c r="F73" s="58">
        <v>1</v>
      </c>
      <c r="G73" s="30"/>
      <c r="H73" s="30"/>
      <c r="I73" s="139">
        <f t="shared" si="1"/>
        <v>0</v>
      </c>
      <c r="J73" s="30"/>
      <c r="K73" s="135"/>
    </row>
    <row r="74" spans="1:11" x14ac:dyDescent="0.2">
      <c r="A74" s="34"/>
      <c r="B74" s="57" t="s">
        <v>183</v>
      </c>
      <c r="C74" s="51" t="s">
        <v>21</v>
      </c>
      <c r="D74" s="52" t="s">
        <v>11</v>
      </c>
      <c r="E74" s="58">
        <v>1</v>
      </c>
      <c r="F74" s="58">
        <v>4</v>
      </c>
      <c r="G74" s="30"/>
      <c r="H74" s="30"/>
      <c r="I74" s="139">
        <f t="shared" si="1"/>
        <v>0</v>
      </c>
      <c r="J74" s="30"/>
      <c r="K74" s="135"/>
    </row>
    <row r="75" spans="1:11" x14ac:dyDescent="0.2">
      <c r="A75" s="34"/>
      <c r="B75" s="57" t="s">
        <v>184</v>
      </c>
      <c r="C75" s="51" t="s">
        <v>21</v>
      </c>
      <c r="D75" s="52" t="s">
        <v>11</v>
      </c>
      <c r="E75" s="58">
        <v>1</v>
      </c>
      <c r="F75" s="58">
        <v>1</v>
      </c>
      <c r="G75" s="30"/>
      <c r="H75" s="30"/>
      <c r="I75" s="139">
        <f t="shared" si="1"/>
        <v>0</v>
      </c>
      <c r="J75" s="30"/>
      <c r="K75" s="135"/>
    </row>
    <row r="76" spans="1:11" x14ac:dyDescent="0.2">
      <c r="A76" s="34"/>
      <c r="B76" s="57" t="s">
        <v>32</v>
      </c>
      <c r="C76" s="51" t="s">
        <v>21</v>
      </c>
      <c r="D76" s="52" t="s">
        <v>11</v>
      </c>
      <c r="E76" s="58">
        <v>1</v>
      </c>
      <c r="F76" s="58">
        <v>1</v>
      </c>
      <c r="G76" s="30"/>
      <c r="H76" s="30"/>
      <c r="I76" s="139">
        <f t="shared" si="1"/>
        <v>0</v>
      </c>
      <c r="J76" s="30"/>
      <c r="K76" s="135"/>
    </row>
    <row r="77" spans="1:11" x14ac:dyDescent="0.2">
      <c r="A77" s="34"/>
      <c r="B77" s="57" t="s">
        <v>185</v>
      </c>
      <c r="C77" s="51" t="s">
        <v>21</v>
      </c>
      <c r="D77" s="52" t="s">
        <v>11</v>
      </c>
      <c r="E77" s="58">
        <v>1</v>
      </c>
      <c r="F77" s="58">
        <v>1</v>
      </c>
      <c r="G77" s="30"/>
      <c r="H77" s="30"/>
      <c r="I77" s="139">
        <f t="shared" si="1"/>
        <v>0</v>
      </c>
      <c r="J77" s="30"/>
      <c r="K77" s="135"/>
    </row>
    <row r="78" spans="1:11" x14ac:dyDescent="0.2">
      <c r="A78" s="34"/>
      <c r="B78" s="57" t="s">
        <v>186</v>
      </c>
      <c r="C78" s="51" t="s">
        <v>21</v>
      </c>
      <c r="D78" s="52" t="s">
        <v>11</v>
      </c>
      <c r="E78" s="58">
        <v>2</v>
      </c>
      <c r="F78" s="58">
        <v>3</v>
      </c>
      <c r="G78" s="30"/>
      <c r="H78" s="30"/>
      <c r="I78" s="139">
        <f t="shared" si="1"/>
        <v>0</v>
      </c>
      <c r="J78" s="30"/>
      <c r="K78" s="135"/>
    </row>
    <row r="79" spans="1:11" x14ac:dyDescent="0.2">
      <c r="A79" s="34"/>
      <c r="B79" s="57" t="s">
        <v>187</v>
      </c>
      <c r="C79" s="51" t="s">
        <v>21</v>
      </c>
      <c r="D79" s="52" t="s">
        <v>11</v>
      </c>
      <c r="E79" s="58">
        <v>5</v>
      </c>
      <c r="F79" s="58">
        <v>22</v>
      </c>
      <c r="G79" s="30"/>
      <c r="H79" s="30"/>
      <c r="I79" s="139">
        <f t="shared" si="1"/>
        <v>0</v>
      </c>
      <c r="J79" s="30"/>
      <c r="K79" s="135"/>
    </row>
    <row r="80" spans="1:11" x14ac:dyDescent="0.2">
      <c r="A80" s="34"/>
      <c r="B80" s="57" t="s">
        <v>188</v>
      </c>
      <c r="C80" s="51" t="s">
        <v>21</v>
      </c>
      <c r="D80" s="52" t="s">
        <v>11</v>
      </c>
      <c r="E80" s="58">
        <v>1</v>
      </c>
      <c r="F80" s="58">
        <v>2</v>
      </c>
      <c r="G80" s="30"/>
      <c r="H80" s="30"/>
      <c r="I80" s="139">
        <f t="shared" si="1"/>
        <v>0</v>
      </c>
      <c r="J80" s="30"/>
      <c r="K80" s="135"/>
    </row>
    <row r="81" spans="1:11" x14ac:dyDescent="0.2">
      <c r="A81" s="34"/>
      <c r="B81" s="57" t="s">
        <v>189</v>
      </c>
      <c r="C81" s="51" t="s">
        <v>21</v>
      </c>
      <c r="D81" s="52" t="s">
        <v>11</v>
      </c>
      <c r="E81" s="58">
        <v>1</v>
      </c>
      <c r="F81" s="58">
        <v>1</v>
      </c>
      <c r="G81" s="30"/>
      <c r="H81" s="30"/>
      <c r="I81" s="139">
        <f t="shared" si="1"/>
        <v>0</v>
      </c>
      <c r="J81" s="30"/>
      <c r="K81" s="135"/>
    </row>
    <row r="82" spans="1:11" x14ac:dyDescent="0.2">
      <c r="A82" s="34"/>
      <c r="B82" s="57" t="s">
        <v>190</v>
      </c>
      <c r="C82" s="51" t="s">
        <v>21</v>
      </c>
      <c r="D82" s="52" t="s">
        <v>11</v>
      </c>
      <c r="E82" s="58">
        <v>1</v>
      </c>
      <c r="F82" s="58">
        <v>1</v>
      </c>
      <c r="G82" s="30"/>
      <c r="H82" s="30"/>
      <c r="I82" s="139">
        <f t="shared" si="1"/>
        <v>0</v>
      </c>
      <c r="J82" s="30"/>
      <c r="K82" s="135"/>
    </row>
    <row r="83" spans="1:11" x14ac:dyDescent="0.2">
      <c r="A83" s="34"/>
      <c r="B83" s="57" t="s">
        <v>191</v>
      </c>
      <c r="C83" s="51" t="s">
        <v>21</v>
      </c>
      <c r="D83" s="52" t="s">
        <v>11</v>
      </c>
      <c r="E83" s="58">
        <v>1</v>
      </c>
      <c r="F83" s="58">
        <v>1</v>
      </c>
      <c r="G83" s="30"/>
      <c r="H83" s="30"/>
      <c r="I83" s="139">
        <f t="shared" si="1"/>
        <v>0</v>
      </c>
      <c r="J83" s="30"/>
      <c r="K83" s="135"/>
    </row>
    <row r="84" spans="1:11" x14ac:dyDescent="0.2">
      <c r="A84" s="34"/>
      <c r="B84" s="57" t="s">
        <v>192</v>
      </c>
      <c r="C84" s="51" t="s">
        <v>21</v>
      </c>
      <c r="D84" s="52" t="s">
        <v>11</v>
      </c>
      <c r="E84" s="58">
        <v>1</v>
      </c>
      <c r="F84" s="58">
        <v>1</v>
      </c>
      <c r="G84" s="30"/>
      <c r="H84" s="30"/>
      <c r="I84" s="139">
        <f t="shared" si="1"/>
        <v>0</v>
      </c>
      <c r="J84" s="30"/>
      <c r="K84" s="135"/>
    </row>
    <row r="85" spans="1:11" x14ac:dyDescent="0.2">
      <c r="A85" s="34"/>
      <c r="B85" s="57" t="s">
        <v>193</v>
      </c>
      <c r="C85" s="51" t="s">
        <v>21</v>
      </c>
      <c r="D85" s="52" t="s">
        <v>11</v>
      </c>
      <c r="E85" s="58">
        <v>47</v>
      </c>
      <c r="F85" s="58">
        <v>212</v>
      </c>
      <c r="G85" s="30"/>
      <c r="H85" s="30"/>
      <c r="I85" s="139">
        <f t="shared" si="1"/>
        <v>0</v>
      </c>
      <c r="J85" s="30"/>
      <c r="K85" s="135"/>
    </row>
    <row r="86" spans="1:11" x14ac:dyDescent="0.2">
      <c r="A86" s="34"/>
      <c r="B86" s="57" t="s">
        <v>194</v>
      </c>
      <c r="C86" s="51" t="s">
        <v>21</v>
      </c>
      <c r="D86" s="52" t="s">
        <v>11</v>
      </c>
      <c r="E86" s="58">
        <v>1</v>
      </c>
      <c r="F86" s="58">
        <v>3</v>
      </c>
      <c r="G86" s="30"/>
      <c r="H86" s="30"/>
      <c r="I86" s="139">
        <f t="shared" si="1"/>
        <v>0</v>
      </c>
      <c r="J86" s="30"/>
      <c r="K86" s="135"/>
    </row>
    <row r="87" spans="1:11" x14ac:dyDescent="0.2">
      <c r="A87" s="34"/>
      <c r="B87" s="57" t="s">
        <v>195</v>
      </c>
      <c r="C87" s="51" t="s">
        <v>21</v>
      </c>
      <c r="D87" s="52" t="s">
        <v>11</v>
      </c>
      <c r="E87" s="58">
        <v>1</v>
      </c>
      <c r="F87" s="58">
        <v>1</v>
      </c>
      <c r="G87" s="30"/>
      <c r="H87" s="30"/>
      <c r="I87" s="139">
        <f t="shared" si="1"/>
        <v>0</v>
      </c>
      <c r="J87" s="30"/>
      <c r="K87" s="135"/>
    </row>
    <row r="88" spans="1:11" x14ac:dyDescent="0.2">
      <c r="A88" s="34"/>
      <c r="B88" s="57" t="s">
        <v>196</v>
      </c>
      <c r="C88" s="51" t="s">
        <v>21</v>
      </c>
      <c r="D88" s="52" t="s">
        <v>11</v>
      </c>
      <c r="E88" s="58">
        <v>1</v>
      </c>
      <c r="F88" s="58">
        <v>1</v>
      </c>
      <c r="G88" s="30"/>
      <c r="H88" s="30"/>
      <c r="I88" s="139">
        <f t="shared" si="1"/>
        <v>0</v>
      </c>
      <c r="J88" s="30"/>
      <c r="K88" s="135"/>
    </row>
    <row r="89" spans="1:11" x14ac:dyDescent="0.2">
      <c r="A89" s="34"/>
      <c r="B89" s="57" t="s">
        <v>197</v>
      </c>
      <c r="C89" s="51" t="s">
        <v>21</v>
      </c>
      <c r="D89" s="52" t="s">
        <v>11</v>
      </c>
      <c r="E89" s="58">
        <v>2</v>
      </c>
      <c r="F89" s="58">
        <v>6</v>
      </c>
      <c r="G89" s="30"/>
      <c r="H89" s="30"/>
      <c r="I89" s="139">
        <f t="shared" si="1"/>
        <v>0</v>
      </c>
      <c r="J89" s="30"/>
      <c r="K89" s="135"/>
    </row>
    <row r="90" spans="1:11" x14ac:dyDescent="0.2">
      <c r="A90" s="34"/>
      <c r="B90" s="57" t="s">
        <v>198</v>
      </c>
      <c r="C90" s="51" t="s">
        <v>21</v>
      </c>
      <c r="D90" s="52" t="s">
        <v>11</v>
      </c>
      <c r="E90" s="58">
        <v>1</v>
      </c>
      <c r="F90" s="58">
        <v>1</v>
      </c>
      <c r="G90" s="30"/>
      <c r="H90" s="30"/>
      <c r="I90" s="139">
        <f t="shared" si="1"/>
        <v>0</v>
      </c>
      <c r="J90" s="30"/>
      <c r="K90" s="135"/>
    </row>
    <row r="91" spans="1:11" x14ac:dyDescent="0.2">
      <c r="A91" s="34"/>
      <c r="B91" s="57" t="s">
        <v>199</v>
      </c>
      <c r="C91" s="51" t="s">
        <v>21</v>
      </c>
      <c r="D91" s="52" t="s">
        <v>11</v>
      </c>
      <c r="E91" s="58">
        <v>1</v>
      </c>
      <c r="F91" s="58">
        <v>1</v>
      </c>
      <c r="G91" s="30"/>
      <c r="H91" s="30"/>
      <c r="I91" s="139">
        <f t="shared" si="1"/>
        <v>0</v>
      </c>
      <c r="J91" s="30"/>
      <c r="K91" s="135"/>
    </row>
    <row r="92" spans="1:11" s="137" customFormat="1" x14ac:dyDescent="0.2">
      <c r="A92" s="59" t="s">
        <v>13</v>
      </c>
      <c r="B92" s="59"/>
      <c r="C92" s="60"/>
      <c r="D92" s="61"/>
      <c r="E92" s="62">
        <f>SUM(E2:E91)</f>
        <v>459</v>
      </c>
      <c r="F92" s="62">
        <f>SUM(F2:F91)</f>
        <v>2078</v>
      </c>
      <c r="G92" s="62"/>
      <c r="H92" s="62"/>
      <c r="I92" s="140">
        <f>SUM(I2:I91)</f>
        <v>0</v>
      </c>
      <c r="J92" s="62"/>
      <c r="K92" s="135"/>
    </row>
    <row r="93" spans="1:11" x14ac:dyDescent="0.2">
      <c r="A93" s="4" t="s">
        <v>332</v>
      </c>
    </row>
    <row r="94" spans="1:11" x14ac:dyDescent="0.2">
      <c r="E94" s="138"/>
      <c r="F94" s="138"/>
    </row>
  </sheetData>
  <printOptions horizontalCentered="1"/>
  <pageMargins left="0.70866141732283472" right="0.70866141732283472" top="0.74803149606299213" bottom="0.74803149606299213" header="0.31496062992125984" footer="0.31496062992125984"/>
  <pageSetup paperSize="9" fitToHeight="4" orientation="landscape" horizontalDpi="4294967292" r:id="rId1"/>
  <headerFooter>
    <oddHeader>&amp;LAjuntament de Barcelona&amp;C&amp;A</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K89"/>
  <sheetViews>
    <sheetView topLeftCell="B1" zoomScaleNormal="100" workbookViewId="0">
      <pane ySplit="1" topLeftCell="A52" activePane="bottomLeft" state="frozen"/>
      <selection pane="bottomLeft" activeCell="G2" sqref="G2:J55"/>
    </sheetView>
  </sheetViews>
  <sheetFormatPr baseColWidth="10" defaultColWidth="10.85546875" defaultRowHeight="14.25" customHeight="1" x14ac:dyDescent="0.2"/>
  <cols>
    <col min="1" max="2" width="21.5703125" style="136" customWidth="1"/>
    <col min="3" max="3" width="20.42578125" style="136" customWidth="1"/>
    <col min="4" max="6" width="17.28515625" style="136" customWidth="1"/>
    <col min="7" max="8" width="10.85546875" style="136"/>
    <col min="9" max="9" width="10.85546875" style="146"/>
    <col min="10" max="16384" width="10.85546875" style="136"/>
  </cols>
  <sheetData>
    <row r="1" spans="1:11" s="134" customFormat="1" ht="22.5" x14ac:dyDescent="0.2">
      <c r="A1" s="55" t="s">
        <v>10</v>
      </c>
      <c r="B1" s="55" t="s">
        <v>6</v>
      </c>
      <c r="C1" s="55" t="s">
        <v>19</v>
      </c>
      <c r="D1" s="55" t="s">
        <v>20</v>
      </c>
      <c r="E1" s="55" t="s">
        <v>7</v>
      </c>
      <c r="F1" s="55" t="s">
        <v>11</v>
      </c>
      <c r="G1" s="56" t="s">
        <v>74</v>
      </c>
      <c r="H1" s="56" t="s">
        <v>75</v>
      </c>
      <c r="I1" s="143" t="s">
        <v>76</v>
      </c>
      <c r="J1" s="56" t="s">
        <v>200</v>
      </c>
    </row>
    <row r="2" spans="1:11" ht="14.25" customHeight="1" x14ac:dyDescent="0.2">
      <c r="A2" s="36"/>
      <c r="B2" s="63" t="s">
        <v>132</v>
      </c>
      <c r="C2" s="64" t="s">
        <v>218</v>
      </c>
      <c r="D2" s="64" t="s">
        <v>11</v>
      </c>
      <c r="E2" s="53">
        <v>1</v>
      </c>
      <c r="F2" s="53">
        <v>2</v>
      </c>
      <c r="G2" s="82"/>
      <c r="H2" s="82"/>
      <c r="I2" s="153">
        <f>E2*G2+H2*F2</f>
        <v>0</v>
      </c>
      <c r="J2" s="82"/>
      <c r="K2" s="135"/>
    </row>
    <row r="3" spans="1:11" ht="14.25" customHeight="1" x14ac:dyDescent="0.2">
      <c r="A3" s="36"/>
      <c r="B3" s="63" t="s">
        <v>134</v>
      </c>
      <c r="C3" s="64" t="s">
        <v>218</v>
      </c>
      <c r="D3" s="64" t="s">
        <v>11</v>
      </c>
      <c r="E3" s="53">
        <v>1</v>
      </c>
      <c r="F3" s="53">
        <v>1</v>
      </c>
      <c r="G3" s="82"/>
      <c r="H3" s="82"/>
      <c r="I3" s="153">
        <f t="shared" ref="I3:I54" si="0">E3*G3+H3*F3</f>
        <v>0</v>
      </c>
      <c r="J3" s="82"/>
      <c r="K3" s="135"/>
    </row>
    <row r="4" spans="1:11" ht="14.25" customHeight="1" x14ac:dyDescent="0.2">
      <c r="A4" s="36"/>
      <c r="B4" s="63" t="s">
        <v>0</v>
      </c>
      <c r="C4" s="64" t="s">
        <v>218</v>
      </c>
      <c r="D4" s="64" t="s">
        <v>11</v>
      </c>
      <c r="E4" s="53">
        <v>8</v>
      </c>
      <c r="F4" s="53">
        <v>44</v>
      </c>
      <c r="G4" s="82"/>
      <c r="H4" s="82"/>
      <c r="I4" s="153">
        <f t="shared" si="0"/>
        <v>0</v>
      </c>
      <c r="J4" s="82"/>
      <c r="K4" s="135"/>
    </row>
    <row r="5" spans="1:11" ht="14.25" customHeight="1" x14ac:dyDescent="0.2">
      <c r="A5" s="36"/>
      <c r="B5" s="63" t="s">
        <v>17</v>
      </c>
      <c r="C5" s="64" t="s">
        <v>218</v>
      </c>
      <c r="D5" s="64" t="s">
        <v>11</v>
      </c>
      <c r="E5" s="53">
        <v>1</v>
      </c>
      <c r="F5" s="53">
        <v>3</v>
      </c>
      <c r="G5" s="82"/>
      <c r="H5" s="82"/>
      <c r="I5" s="153">
        <f t="shared" si="0"/>
        <v>0</v>
      </c>
      <c r="J5" s="82"/>
      <c r="K5" s="135"/>
    </row>
    <row r="6" spans="1:11" ht="14.25" customHeight="1" x14ac:dyDescent="0.2">
      <c r="A6" s="36"/>
      <c r="B6" s="63" t="s">
        <v>135</v>
      </c>
      <c r="C6" s="64" t="s">
        <v>218</v>
      </c>
      <c r="D6" s="64" t="s">
        <v>11</v>
      </c>
      <c r="E6" s="53">
        <v>1</v>
      </c>
      <c r="F6" s="53">
        <v>1</v>
      </c>
      <c r="G6" s="82"/>
      <c r="H6" s="82"/>
      <c r="I6" s="153">
        <f t="shared" si="0"/>
        <v>0</v>
      </c>
      <c r="J6" s="82"/>
      <c r="K6" s="135"/>
    </row>
    <row r="7" spans="1:11" ht="14.25" customHeight="1" x14ac:dyDescent="0.2">
      <c r="A7" s="36"/>
      <c r="B7" s="63" t="s">
        <v>204</v>
      </c>
      <c r="C7" s="64" t="s">
        <v>218</v>
      </c>
      <c r="D7" s="64" t="s">
        <v>11</v>
      </c>
      <c r="E7" s="53">
        <v>1</v>
      </c>
      <c r="F7" s="53">
        <v>1</v>
      </c>
      <c r="G7" s="82"/>
      <c r="H7" s="82"/>
      <c r="I7" s="153">
        <f t="shared" si="0"/>
        <v>0</v>
      </c>
      <c r="J7" s="82"/>
      <c r="K7" s="135"/>
    </row>
    <row r="8" spans="1:11" ht="14.25" customHeight="1" x14ac:dyDescent="0.2">
      <c r="A8" s="36"/>
      <c r="B8" s="63" t="s">
        <v>1</v>
      </c>
      <c r="C8" s="64" t="s">
        <v>218</v>
      </c>
      <c r="D8" s="64" t="s">
        <v>11</v>
      </c>
      <c r="E8" s="53">
        <v>1</v>
      </c>
      <c r="F8" s="53">
        <v>1</v>
      </c>
      <c r="G8" s="82"/>
      <c r="H8" s="82"/>
      <c r="I8" s="153">
        <f t="shared" si="0"/>
        <v>0</v>
      </c>
      <c r="J8" s="82"/>
      <c r="K8" s="135"/>
    </row>
    <row r="9" spans="1:11" ht="14.25" customHeight="1" x14ac:dyDescent="0.2">
      <c r="A9" s="36"/>
      <c r="B9" s="63" t="s">
        <v>205</v>
      </c>
      <c r="C9" s="64" t="s">
        <v>218</v>
      </c>
      <c r="D9" s="64" t="s">
        <v>11</v>
      </c>
      <c r="E9" s="53">
        <v>1</v>
      </c>
      <c r="F9" s="53">
        <v>1</v>
      </c>
      <c r="G9" s="82"/>
      <c r="H9" s="82"/>
      <c r="I9" s="153">
        <f t="shared" si="0"/>
        <v>0</v>
      </c>
      <c r="J9" s="82"/>
      <c r="K9" s="135"/>
    </row>
    <row r="10" spans="1:11" ht="14.25" customHeight="1" x14ac:dyDescent="0.2">
      <c r="A10" s="36"/>
      <c r="B10" s="63" t="s">
        <v>206</v>
      </c>
      <c r="C10" s="64" t="s">
        <v>218</v>
      </c>
      <c r="D10" s="64" t="s">
        <v>11</v>
      </c>
      <c r="E10" s="53">
        <v>1</v>
      </c>
      <c r="F10" s="53">
        <v>2</v>
      </c>
      <c r="G10" s="82"/>
      <c r="H10" s="82"/>
      <c r="I10" s="153">
        <f t="shared" si="0"/>
        <v>0</v>
      </c>
      <c r="J10" s="82"/>
      <c r="K10" s="135"/>
    </row>
    <row r="11" spans="1:11" ht="14.25" customHeight="1" x14ac:dyDescent="0.2">
      <c r="A11" s="36"/>
      <c r="B11" s="63" t="s">
        <v>207</v>
      </c>
      <c r="C11" s="64" t="s">
        <v>218</v>
      </c>
      <c r="D11" s="64" t="s">
        <v>11</v>
      </c>
      <c r="E11" s="53">
        <v>1</v>
      </c>
      <c r="F11" s="53">
        <v>1</v>
      </c>
      <c r="G11" s="82"/>
      <c r="H11" s="82"/>
      <c r="I11" s="153">
        <f t="shared" si="0"/>
        <v>0</v>
      </c>
      <c r="J11" s="82"/>
      <c r="K11" s="135"/>
    </row>
    <row r="12" spans="1:11" ht="14.25" customHeight="1" x14ac:dyDescent="0.2">
      <c r="A12" s="36"/>
      <c r="B12" s="63" t="s">
        <v>140</v>
      </c>
      <c r="C12" s="64" t="s">
        <v>218</v>
      </c>
      <c r="D12" s="64" t="s">
        <v>11</v>
      </c>
      <c r="E12" s="53">
        <v>1</v>
      </c>
      <c r="F12" s="53">
        <v>2</v>
      </c>
      <c r="G12" s="82"/>
      <c r="H12" s="82"/>
      <c r="I12" s="153">
        <f t="shared" si="0"/>
        <v>0</v>
      </c>
      <c r="J12" s="82"/>
      <c r="K12" s="135"/>
    </row>
    <row r="13" spans="1:11" ht="14.25" customHeight="1" x14ac:dyDescent="0.2">
      <c r="A13" s="36"/>
      <c r="B13" s="63" t="s">
        <v>141</v>
      </c>
      <c r="C13" s="64" t="s">
        <v>218</v>
      </c>
      <c r="D13" s="64" t="s">
        <v>11</v>
      </c>
      <c r="E13" s="53">
        <v>1</v>
      </c>
      <c r="F13" s="53">
        <v>1</v>
      </c>
      <c r="G13" s="82"/>
      <c r="H13" s="82"/>
      <c r="I13" s="153">
        <f t="shared" si="0"/>
        <v>0</v>
      </c>
      <c r="J13" s="82"/>
      <c r="K13" s="135"/>
    </row>
    <row r="14" spans="1:11" ht="14.25" customHeight="1" x14ac:dyDescent="0.2">
      <c r="A14" s="36"/>
      <c r="B14" s="63" t="s">
        <v>23</v>
      </c>
      <c r="C14" s="64" t="s">
        <v>218</v>
      </c>
      <c r="D14" s="64" t="s">
        <v>11</v>
      </c>
      <c r="E14" s="53">
        <v>1</v>
      </c>
      <c r="F14" s="53">
        <v>2</v>
      </c>
      <c r="G14" s="82"/>
      <c r="H14" s="82"/>
      <c r="I14" s="153">
        <f t="shared" si="0"/>
        <v>0</v>
      </c>
      <c r="J14" s="82"/>
      <c r="K14" s="135"/>
    </row>
    <row r="15" spans="1:11" ht="14.25" customHeight="1" x14ac:dyDescent="0.2">
      <c r="A15" s="36"/>
      <c r="B15" s="63" t="s">
        <v>2</v>
      </c>
      <c r="C15" s="64" t="s">
        <v>218</v>
      </c>
      <c r="D15" s="64" t="s">
        <v>11</v>
      </c>
      <c r="E15" s="53">
        <v>1</v>
      </c>
      <c r="F15" s="53">
        <v>1</v>
      </c>
      <c r="G15" s="82"/>
      <c r="H15" s="82"/>
      <c r="I15" s="153">
        <f t="shared" si="0"/>
        <v>0</v>
      </c>
      <c r="J15" s="82"/>
      <c r="K15" s="135"/>
    </row>
    <row r="16" spans="1:11" ht="14.25" customHeight="1" x14ac:dyDescent="0.2">
      <c r="A16" s="36"/>
      <c r="B16" s="63" t="s">
        <v>18</v>
      </c>
      <c r="C16" s="64" t="s">
        <v>218</v>
      </c>
      <c r="D16" s="64" t="s">
        <v>11</v>
      </c>
      <c r="E16" s="53">
        <v>6</v>
      </c>
      <c r="F16" s="53">
        <v>18</v>
      </c>
      <c r="G16" s="82"/>
      <c r="H16" s="82"/>
      <c r="I16" s="153">
        <f t="shared" si="0"/>
        <v>0</v>
      </c>
      <c r="J16" s="82"/>
      <c r="K16" s="135"/>
    </row>
    <row r="17" spans="1:11" ht="14.25" customHeight="1" x14ac:dyDescent="0.2">
      <c r="A17" s="36"/>
      <c r="B17" s="63" t="s">
        <v>208</v>
      </c>
      <c r="C17" s="64" t="s">
        <v>218</v>
      </c>
      <c r="D17" s="64" t="s">
        <v>11</v>
      </c>
      <c r="E17" s="53">
        <v>1</v>
      </c>
      <c r="F17" s="53">
        <v>1</v>
      </c>
      <c r="G17" s="82"/>
      <c r="H17" s="82"/>
      <c r="I17" s="153">
        <f t="shared" si="0"/>
        <v>0</v>
      </c>
      <c r="J17" s="82"/>
      <c r="K17" s="135"/>
    </row>
    <row r="18" spans="1:11" ht="14.25" customHeight="1" x14ac:dyDescent="0.2">
      <c r="A18" s="36"/>
      <c r="B18" s="63" t="s">
        <v>24</v>
      </c>
      <c r="C18" s="64" t="s">
        <v>218</v>
      </c>
      <c r="D18" s="64" t="s">
        <v>11</v>
      </c>
      <c r="E18" s="53">
        <v>1</v>
      </c>
      <c r="F18" s="53">
        <v>1</v>
      </c>
      <c r="G18" s="82"/>
      <c r="H18" s="82"/>
      <c r="I18" s="153">
        <f t="shared" si="0"/>
        <v>0</v>
      </c>
      <c r="J18" s="82"/>
      <c r="K18" s="135"/>
    </row>
    <row r="19" spans="1:11" ht="14.25" customHeight="1" x14ac:dyDescent="0.2">
      <c r="A19" s="36"/>
      <c r="B19" s="63" t="s">
        <v>145</v>
      </c>
      <c r="C19" s="64" t="s">
        <v>218</v>
      </c>
      <c r="D19" s="64" t="s">
        <v>11</v>
      </c>
      <c r="E19" s="53">
        <v>1</v>
      </c>
      <c r="F19" s="53">
        <v>1</v>
      </c>
      <c r="G19" s="82"/>
      <c r="H19" s="82"/>
      <c r="I19" s="153">
        <f t="shared" si="0"/>
        <v>0</v>
      </c>
      <c r="J19" s="82"/>
      <c r="K19" s="135"/>
    </row>
    <row r="20" spans="1:11" ht="14.25" customHeight="1" x14ac:dyDescent="0.2">
      <c r="A20" s="36"/>
      <c r="B20" s="63" t="s">
        <v>209</v>
      </c>
      <c r="C20" s="64" t="s">
        <v>218</v>
      </c>
      <c r="D20" s="64" t="s">
        <v>11</v>
      </c>
      <c r="E20" s="53">
        <v>1</v>
      </c>
      <c r="F20" s="53">
        <v>1</v>
      </c>
      <c r="G20" s="82"/>
      <c r="H20" s="82"/>
      <c r="I20" s="153">
        <f t="shared" si="0"/>
        <v>0</v>
      </c>
      <c r="J20" s="82"/>
      <c r="K20" s="135"/>
    </row>
    <row r="21" spans="1:11" ht="14.25" customHeight="1" x14ac:dyDescent="0.2">
      <c r="A21" s="36"/>
      <c r="B21" s="63" t="s">
        <v>210</v>
      </c>
      <c r="C21" s="64" t="s">
        <v>218</v>
      </c>
      <c r="D21" s="64" t="s">
        <v>11</v>
      </c>
      <c r="E21" s="53">
        <v>1</v>
      </c>
      <c r="F21" s="53">
        <v>1</v>
      </c>
      <c r="G21" s="82"/>
      <c r="H21" s="82"/>
      <c r="I21" s="153">
        <f t="shared" si="0"/>
        <v>0</v>
      </c>
      <c r="J21" s="82"/>
      <c r="K21" s="135"/>
    </row>
    <row r="22" spans="1:11" ht="14.25" customHeight="1" x14ac:dyDescent="0.2">
      <c r="A22" s="36"/>
      <c r="B22" s="63" t="s">
        <v>157</v>
      </c>
      <c r="C22" s="64" t="s">
        <v>218</v>
      </c>
      <c r="D22" s="64" t="s">
        <v>11</v>
      </c>
      <c r="E22" s="53">
        <v>1</v>
      </c>
      <c r="F22" s="53">
        <v>1</v>
      </c>
      <c r="G22" s="82"/>
      <c r="H22" s="82"/>
      <c r="I22" s="153">
        <f t="shared" si="0"/>
        <v>0</v>
      </c>
      <c r="J22" s="82"/>
      <c r="K22" s="135"/>
    </row>
    <row r="23" spans="1:11" ht="14.25" customHeight="1" x14ac:dyDescent="0.2">
      <c r="A23" s="36"/>
      <c r="B23" s="63" t="s">
        <v>158</v>
      </c>
      <c r="C23" s="64" t="s">
        <v>218</v>
      </c>
      <c r="D23" s="64" t="s">
        <v>11</v>
      </c>
      <c r="E23" s="53">
        <v>1</v>
      </c>
      <c r="F23" s="53">
        <v>1</v>
      </c>
      <c r="G23" s="82"/>
      <c r="H23" s="82"/>
      <c r="I23" s="153">
        <f t="shared" si="0"/>
        <v>0</v>
      </c>
      <c r="J23" s="82"/>
      <c r="K23" s="135"/>
    </row>
    <row r="24" spans="1:11" ht="14.25" customHeight="1" x14ac:dyDescent="0.2">
      <c r="A24" s="36"/>
      <c r="B24" s="63" t="s">
        <v>211</v>
      </c>
      <c r="C24" s="64" t="s">
        <v>218</v>
      </c>
      <c r="D24" s="64" t="s">
        <v>11</v>
      </c>
      <c r="E24" s="53">
        <v>1</v>
      </c>
      <c r="F24" s="53">
        <v>1</v>
      </c>
      <c r="G24" s="82"/>
      <c r="H24" s="82"/>
      <c r="I24" s="153">
        <f t="shared" si="0"/>
        <v>0</v>
      </c>
      <c r="J24" s="82"/>
      <c r="K24" s="135"/>
    </row>
    <row r="25" spans="1:11" ht="14.25" customHeight="1" x14ac:dyDescent="0.2">
      <c r="A25" s="36"/>
      <c r="B25" s="63" t="s">
        <v>3</v>
      </c>
      <c r="C25" s="64" t="s">
        <v>218</v>
      </c>
      <c r="D25" s="64" t="s">
        <v>11</v>
      </c>
      <c r="E25" s="53">
        <v>1</v>
      </c>
      <c r="F25" s="53">
        <v>6</v>
      </c>
      <c r="G25" s="82"/>
      <c r="H25" s="82"/>
      <c r="I25" s="153">
        <f t="shared" si="0"/>
        <v>0</v>
      </c>
      <c r="J25" s="82"/>
      <c r="K25" s="135"/>
    </row>
    <row r="26" spans="1:11" ht="14.25" customHeight="1" x14ac:dyDescent="0.2">
      <c r="A26" s="36"/>
      <c r="B26" s="63" t="s">
        <v>160</v>
      </c>
      <c r="C26" s="64" t="s">
        <v>218</v>
      </c>
      <c r="D26" s="64" t="s">
        <v>11</v>
      </c>
      <c r="E26" s="53">
        <v>1</v>
      </c>
      <c r="F26" s="53">
        <v>1</v>
      </c>
      <c r="G26" s="82"/>
      <c r="H26" s="82"/>
      <c r="I26" s="153">
        <f t="shared" si="0"/>
        <v>0</v>
      </c>
      <c r="J26" s="82"/>
      <c r="K26" s="135"/>
    </row>
    <row r="27" spans="1:11" ht="14.25" customHeight="1" x14ac:dyDescent="0.2">
      <c r="A27" s="36"/>
      <c r="B27" s="63" t="s">
        <v>161</v>
      </c>
      <c r="C27" s="64" t="s">
        <v>218</v>
      </c>
      <c r="D27" s="64" t="s">
        <v>11</v>
      </c>
      <c r="E27" s="53">
        <v>1</v>
      </c>
      <c r="F27" s="53">
        <v>1</v>
      </c>
      <c r="G27" s="82"/>
      <c r="H27" s="82"/>
      <c r="I27" s="153">
        <f t="shared" si="0"/>
        <v>0</v>
      </c>
      <c r="J27" s="82"/>
      <c r="K27" s="135"/>
    </row>
    <row r="28" spans="1:11" ht="14.25" customHeight="1" x14ac:dyDescent="0.2">
      <c r="A28" s="36"/>
      <c r="B28" s="63" t="s">
        <v>27</v>
      </c>
      <c r="C28" s="64" t="s">
        <v>218</v>
      </c>
      <c r="D28" s="64" t="s">
        <v>11</v>
      </c>
      <c r="E28" s="53">
        <v>1</v>
      </c>
      <c r="F28" s="53">
        <v>1</v>
      </c>
      <c r="G28" s="82"/>
      <c r="H28" s="82"/>
      <c r="I28" s="153">
        <f t="shared" si="0"/>
        <v>0</v>
      </c>
      <c r="J28" s="82"/>
      <c r="K28" s="135"/>
    </row>
    <row r="29" spans="1:11" ht="14.25" customHeight="1" x14ac:dyDescent="0.2">
      <c r="A29" s="36"/>
      <c r="B29" s="63" t="s">
        <v>40</v>
      </c>
      <c r="C29" s="64" t="s">
        <v>218</v>
      </c>
      <c r="D29" s="64" t="s">
        <v>11</v>
      </c>
      <c r="E29" s="53">
        <v>1</v>
      </c>
      <c r="F29" s="53">
        <v>1</v>
      </c>
      <c r="G29" s="82"/>
      <c r="H29" s="82"/>
      <c r="I29" s="153">
        <f t="shared" si="0"/>
        <v>0</v>
      </c>
      <c r="J29" s="82"/>
      <c r="K29" s="135"/>
    </row>
    <row r="30" spans="1:11" ht="14.25" customHeight="1" x14ac:dyDescent="0.2">
      <c r="A30" s="36"/>
      <c r="B30" s="63" t="s">
        <v>166</v>
      </c>
      <c r="C30" s="64" t="s">
        <v>218</v>
      </c>
      <c r="D30" s="64" t="s">
        <v>11</v>
      </c>
      <c r="E30" s="53">
        <v>1</v>
      </c>
      <c r="F30" s="53">
        <v>3</v>
      </c>
      <c r="G30" s="82"/>
      <c r="H30" s="82"/>
      <c r="I30" s="153">
        <f t="shared" si="0"/>
        <v>0</v>
      </c>
      <c r="J30" s="82"/>
      <c r="K30" s="135"/>
    </row>
    <row r="31" spans="1:11" ht="14.25" customHeight="1" x14ac:dyDescent="0.2">
      <c r="A31" s="36"/>
      <c r="B31" s="63" t="s">
        <v>212</v>
      </c>
      <c r="C31" s="64" t="s">
        <v>218</v>
      </c>
      <c r="D31" s="64" t="s">
        <v>11</v>
      </c>
      <c r="E31" s="53">
        <v>1</v>
      </c>
      <c r="F31" s="53">
        <v>1</v>
      </c>
      <c r="G31" s="82"/>
      <c r="H31" s="82"/>
      <c r="I31" s="153">
        <f t="shared" si="0"/>
        <v>0</v>
      </c>
      <c r="J31" s="82"/>
      <c r="K31" s="135"/>
    </row>
    <row r="32" spans="1:11" ht="14.25" customHeight="1" x14ac:dyDescent="0.2">
      <c r="A32" s="36"/>
      <c r="B32" s="63" t="s">
        <v>168</v>
      </c>
      <c r="C32" s="64" t="s">
        <v>218</v>
      </c>
      <c r="D32" s="64" t="s">
        <v>11</v>
      </c>
      <c r="E32" s="53">
        <v>1</v>
      </c>
      <c r="F32" s="53">
        <v>6</v>
      </c>
      <c r="G32" s="82"/>
      <c r="H32" s="82"/>
      <c r="I32" s="153">
        <f t="shared" si="0"/>
        <v>0</v>
      </c>
      <c r="J32" s="82"/>
      <c r="K32" s="135"/>
    </row>
    <row r="33" spans="1:11" ht="14.25" customHeight="1" x14ac:dyDescent="0.2">
      <c r="A33" s="36"/>
      <c r="B33" s="63" t="s">
        <v>169</v>
      </c>
      <c r="C33" s="64" t="s">
        <v>218</v>
      </c>
      <c r="D33" s="64" t="s">
        <v>11</v>
      </c>
      <c r="E33" s="53">
        <v>1</v>
      </c>
      <c r="F33" s="53">
        <v>2</v>
      </c>
      <c r="G33" s="82"/>
      <c r="H33" s="82"/>
      <c r="I33" s="153">
        <f t="shared" si="0"/>
        <v>0</v>
      </c>
      <c r="J33" s="82"/>
      <c r="K33" s="135"/>
    </row>
    <row r="34" spans="1:11" ht="14.25" customHeight="1" x14ac:dyDescent="0.2">
      <c r="A34" s="36"/>
      <c r="B34" s="63" t="s">
        <v>213</v>
      </c>
      <c r="C34" s="64" t="s">
        <v>218</v>
      </c>
      <c r="D34" s="64" t="s">
        <v>11</v>
      </c>
      <c r="E34" s="53">
        <v>1</v>
      </c>
      <c r="F34" s="53">
        <v>1</v>
      </c>
      <c r="G34" s="82"/>
      <c r="H34" s="82"/>
      <c r="I34" s="153">
        <f t="shared" si="0"/>
        <v>0</v>
      </c>
      <c r="J34" s="82"/>
      <c r="K34" s="135"/>
    </row>
    <row r="35" spans="1:11" ht="14.25" customHeight="1" x14ac:dyDescent="0.2">
      <c r="A35" s="36"/>
      <c r="B35" s="63" t="s">
        <v>214</v>
      </c>
      <c r="C35" s="64" t="s">
        <v>218</v>
      </c>
      <c r="D35" s="64" t="s">
        <v>11</v>
      </c>
      <c r="E35" s="53">
        <v>1</v>
      </c>
      <c r="F35" s="53">
        <v>1</v>
      </c>
      <c r="G35" s="82"/>
      <c r="H35" s="82"/>
      <c r="I35" s="153">
        <f t="shared" si="0"/>
        <v>0</v>
      </c>
      <c r="J35" s="82"/>
      <c r="K35" s="135"/>
    </row>
    <row r="36" spans="1:11" ht="14.25" customHeight="1" x14ac:dyDescent="0.2">
      <c r="A36" s="36"/>
      <c r="B36" s="63" t="s">
        <v>174</v>
      </c>
      <c r="C36" s="64" t="s">
        <v>218</v>
      </c>
      <c r="D36" s="64" t="s">
        <v>11</v>
      </c>
      <c r="E36" s="53">
        <v>1</v>
      </c>
      <c r="F36" s="53">
        <v>1</v>
      </c>
      <c r="G36" s="82"/>
      <c r="H36" s="82"/>
      <c r="I36" s="153">
        <f t="shared" si="0"/>
        <v>0</v>
      </c>
      <c r="J36" s="82"/>
      <c r="K36" s="135"/>
    </row>
    <row r="37" spans="1:11" ht="14.25" customHeight="1" x14ac:dyDescent="0.2">
      <c r="A37" s="36"/>
      <c r="B37" s="63" t="s">
        <v>179</v>
      </c>
      <c r="C37" s="64" t="s">
        <v>218</v>
      </c>
      <c r="D37" s="64" t="s">
        <v>11</v>
      </c>
      <c r="E37" s="53">
        <v>1</v>
      </c>
      <c r="F37" s="53">
        <v>1</v>
      </c>
      <c r="G37" s="82"/>
      <c r="H37" s="82"/>
      <c r="I37" s="153">
        <f t="shared" si="0"/>
        <v>0</v>
      </c>
      <c r="J37" s="82"/>
      <c r="K37" s="135"/>
    </row>
    <row r="38" spans="1:11" ht="14.25" customHeight="1" x14ac:dyDescent="0.2">
      <c r="A38" s="36"/>
      <c r="B38" s="63" t="s">
        <v>28</v>
      </c>
      <c r="C38" s="64" t="s">
        <v>218</v>
      </c>
      <c r="D38" s="64" t="s">
        <v>11</v>
      </c>
      <c r="E38" s="53">
        <v>1</v>
      </c>
      <c r="F38" s="53">
        <v>1</v>
      </c>
      <c r="G38" s="82"/>
      <c r="H38" s="82"/>
      <c r="I38" s="153">
        <f t="shared" si="0"/>
        <v>0</v>
      </c>
      <c r="J38" s="82"/>
      <c r="K38" s="135"/>
    </row>
    <row r="39" spans="1:11" ht="14.25" customHeight="1" x14ac:dyDescent="0.2">
      <c r="A39" s="36"/>
      <c r="B39" s="63" t="s">
        <v>14</v>
      </c>
      <c r="C39" s="64" t="s">
        <v>218</v>
      </c>
      <c r="D39" s="64" t="s">
        <v>11</v>
      </c>
      <c r="E39" s="53">
        <v>1</v>
      </c>
      <c r="F39" s="53">
        <v>1</v>
      </c>
      <c r="G39" s="82"/>
      <c r="H39" s="82"/>
      <c r="I39" s="153">
        <f t="shared" si="0"/>
        <v>0</v>
      </c>
      <c r="J39" s="82"/>
      <c r="K39" s="135"/>
    </row>
    <row r="40" spans="1:11" ht="14.25" customHeight="1" x14ac:dyDescent="0.2">
      <c r="A40" s="36"/>
      <c r="B40" s="63" t="s">
        <v>30</v>
      </c>
      <c r="C40" s="64" t="s">
        <v>218</v>
      </c>
      <c r="D40" s="64" t="s">
        <v>11</v>
      </c>
      <c r="E40" s="53">
        <v>1</v>
      </c>
      <c r="F40" s="53">
        <v>1</v>
      </c>
      <c r="G40" s="82"/>
      <c r="H40" s="82"/>
      <c r="I40" s="153">
        <f t="shared" si="0"/>
        <v>0</v>
      </c>
      <c r="J40" s="82"/>
      <c r="K40" s="135"/>
    </row>
    <row r="41" spans="1:11" ht="14.25" customHeight="1" x14ac:dyDescent="0.2">
      <c r="A41" s="36"/>
      <c r="B41" s="63" t="s">
        <v>215</v>
      </c>
      <c r="C41" s="64" t="s">
        <v>218</v>
      </c>
      <c r="D41" s="64" t="s">
        <v>11</v>
      </c>
      <c r="E41" s="53">
        <v>1</v>
      </c>
      <c r="F41" s="53">
        <v>1</v>
      </c>
      <c r="G41" s="82"/>
      <c r="H41" s="82"/>
      <c r="I41" s="153">
        <f t="shared" si="0"/>
        <v>0</v>
      </c>
      <c r="J41" s="82"/>
      <c r="K41" s="135"/>
    </row>
    <row r="42" spans="1:11" ht="14.25" customHeight="1" x14ac:dyDescent="0.2">
      <c r="A42" s="36"/>
      <c r="B42" s="63" t="s">
        <v>31</v>
      </c>
      <c r="C42" s="64" t="s">
        <v>218</v>
      </c>
      <c r="D42" s="64" t="s">
        <v>11</v>
      </c>
      <c r="E42" s="53">
        <v>1</v>
      </c>
      <c r="F42" s="53">
        <v>1</v>
      </c>
      <c r="G42" s="82"/>
      <c r="H42" s="82"/>
      <c r="I42" s="153">
        <f t="shared" si="0"/>
        <v>0</v>
      </c>
      <c r="J42" s="82"/>
      <c r="K42" s="135"/>
    </row>
    <row r="43" spans="1:11" ht="14.25" customHeight="1" x14ac:dyDescent="0.2">
      <c r="A43" s="36"/>
      <c r="B43" s="63" t="s">
        <v>216</v>
      </c>
      <c r="C43" s="64" t="s">
        <v>218</v>
      </c>
      <c r="D43" s="64" t="s">
        <v>11</v>
      </c>
      <c r="E43" s="53">
        <v>1</v>
      </c>
      <c r="F43" s="53">
        <v>1</v>
      </c>
      <c r="G43" s="82"/>
      <c r="H43" s="82"/>
      <c r="I43" s="153">
        <f t="shared" si="0"/>
        <v>0</v>
      </c>
      <c r="J43" s="82"/>
      <c r="K43" s="135"/>
    </row>
    <row r="44" spans="1:11" ht="14.25" customHeight="1" x14ac:dyDescent="0.2">
      <c r="A44" s="36"/>
      <c r="B44" s="63" t="s">
        <v>185</v>
      </c>
      <c r="C44" s="64" t="s">
        <v>218</v>
      </c>
      <c r="D44" s="64" t="s">
        <v>11</v>
      </c>
      <c r="E44" s="53">
        <v>1</v>
      </c>
      <c r="F44" s="53">
        <v>1</v>
      </c>
      <c r="G44" s="82"/>
      <c r="H44" s="82"/>
      <c r="I44" s="153">
        <f t="shared" si="0"/>
        <v>0</v>
      </c>
      <c r="J44" s="82"/>
      <c r="K44" s="135"/>
    </row>
    <row r="45" spans="1:11" ht="14.25" customHeight="1" x14ac:dyDescent="0.2">
      <c r="A45" s="36"/>
      <c r="B45" s="63" t="s">
        <v>187</v>
      </c>
      <c r="C45" s="64" t="s">
        <v>218</v>
      </c>
      <c r="D45" s="64" t="s">
        <v>11</v>
      </c>
      <c r="E45" s="53">
        <v>5</v>
      </c>
      <c r="F45" s="53">
        <v>18</v>
      </c>
      <c r="G45" s="82"/>
      <c r="H45" s="82"/>
      <c r="I45" s="153">
        <f t="shared" si="0"/>
        <v>0</v>
      </c>
      <c r="J45" s="82"/>
      <c r="K45" s="135"/>
    </row>
    <row r="46" spans="1:11" ht="14.25" customHeight="1" x14ac:dyDescent="0.2">
      <c r="A46" s="36"/>
      <c r="B46" s="63" t="s">
        <v>188</v>
      </c>
      <c r="C46" s="64" t="s">
        <v>218</v>
      </c>
      <c r="D46" s="64" t="s">
        <v>11</v>
      </c>
      <c r="E46" s="53">
        <v>1</v>
      </c>
      <c r="F46" s="53">
        <v>1</v>
      </c>
      <c r="G46" s="82"/>
      <c r="H46" s="82"/>
      <c r="I46" s="153">
        <f t="shared" si="0"/>
        <v>0</v>
      </c>
      <c r="J46" s="82"/>
      <c r="K46" s="135"/>
    </row>
    <row r="47" spans="1:11" ht="14.25" customHeight="1" x14ac:dyDescent="0.2">
      <c r="A47" s="36"/>
      <c r="B47" s="63" t="s">
        <v>190</v>
      </c>
      <c r="C47" s="64" t="s">
        <v>218</v>
      </c>
      <c r="D47" s="64" t="s">
        <v>11</v>
      </c>
      <c r="E47" s="53">
        <v>1</v>
      </c>
      <c r="F47" s="53">
        <v>1</v>
      </c>
      <c r="G47" s="82"/>
      <c r="H47" s="82"/>
      <c r="I47" s="153">
        <f t="shared" si="0"/>
        <v>0</v>
      </c>
      <c r="J47" s="82"/>
      <c r="K47" s="135"/>
    </row>
    <row r="48" spans="1:11" ht="14.25" customHeight="1" x14ac:dyDescent="0.2">
      <c r="A48" s="36"/>
      <c r="B48" s="63" t="s">
        <v>191</v>
      </c>
      <c r="C48" s="64" t="s">
        <v>218</v>
      </c>
      <c r="D48" s="64" t="s">
        <v>11</v>
      </c>
      <c r="E48" s="53">
        <v>1</v>
      </c>
      <c r="F48" s="53">
        <v>1</v>
      </c>
      <c r="G48" s="82"/>
      <c r="H48" s="82"/>
      <c r="I48" s="153">
        <f t="shared" si="0"/>
        <v>0</v>
      </c>
      <c r="J48" s="82"/>
      <c r="K48" s="135"/>
    </row>
    <row r="49" spans="1:11" ht="14.25" customHeight="1" x14ac:dyDescent="0.2">
      <c r="A49" s="36"/>
      <c r="B49" s="63" t="s">
        <v>192</v>
      </c>
      <c r="C49" s="64" t="s">
        <v>218</v>
      </c>
      <c r="D49" s="64" t="s">
        <v>11</v>
      </c>
      <c r="E49" s="53">
        <v>1</v>
      </c>
      <c r="F49" s="53">
        <v>1</v>
      </c>
      <c r="G49" s="82"/>
      <c r="H49" s="82"/>
      <c r="I49" s="153">
        <f t="shared" si="0"/>
        <v>0</v>
      </c>
      <c r="J49" s="82"/>
      <c r="K49" s="135"/>
    </row>
    <row r="50" spans="1:11" ht="14.25" customHeight="1" x14ac:dyDescent="0.2">
      <c r="A50" s="36"/>
      <c r="B50" s="63" t="s">
        <v>194</v>
      </c>
      <c r="C50" s="64" t="s">
        <v>218</v>
      </c>
      <c r="D50" s="64" t="s">
        <v>11</v>
      </c>
      <c r="E50" s="53">
        <v>1</v>
      </c>
      <c r="F50" s="53">
        <v>2</v>
      </c>
      <c r="G50" s="82"/>
      <c r="H50" s="82"/>
      <c r="I50" s="153">
        <f t="shared" si="0"/>
        <v>0</v>
      </c>
      <c r="J50" s="82"/>
      <c r="K50" s="135"/>
    </row>
    <row r="51" spans="1:11" ht="14.25" customHeight="1" x14ac:dyDescent="0.2">
      <c r="A51" s="36"/>
      <c r="B51" s="63" t="s">
        <v>217</v>
      </c>
      <c r="C51" s="64" t="s">
        <v>218</v>
      </c>
      <c r="D51" s="64" t="s">
        <v>11</v>
      </c>
      <c r="E51" s="53">
        <v>1</v>
      </c>
      <c r="F51" s="53">
        <v>1</v>
      </c>
      <c r="G51" s="82"/>
      <c r="H51" s="82"/>
      <c r="I51" s="153">
        <f t="shared" si="0"/>
        <v>0</v>
      </c>
      <c r="J51" s="82"/>
      <c r="K51" s="135"/>
    </row>
    <row r="52" spans="1:11" ht="14.25" customHeight="1" x14ac:dyDescent="0.2">
      <c r="A52" s="36"/>
      <c r="B52" s="63" t="s">
        <v>5</v>
      </c>
      <c r="C52" s="64" t="s">
        <v>218</v>
      </c>
      <c r="D52" s="64" t="s">
        <v>11</v>
      </c>
      <c r="E52" s="53">
        <v>1</v>
      </c>
      <c r="F52" s="53">
        <v>1</v>
      </c>
      <c r="G52" s="82"/>
      <c r="H52" s="82"/>
      <c r="I52" s="153">
        <f t="shared" si="0"/>
        <v>0</v>
      </c>
      <c r="J52" s="82"/>
      <c r="K52" s="135"/>
    </row>
    <row r="53" spans="1:11" ht="14.25" customHeight="1" x14ac:dyDescent="0.2">
      <c r="A53" s="36"/>
      <c r="B53" s="63" t="s">
        <v>197</v>
      </c>
      <c r="C53" s="64" t="s">
        <v>218</v>
      </c>
      <c r="D53" s="64" t="s">
        <v>11</v>
      </c>
      <c r="E53" s="53">
        <v>1</v>
      </c>
      <c r="F53" s="53">
        <v>2</v>
      </c>
      <c r="G53" s="82"/>
      <c r="H53" s="82"/>
      <c r="I53" s="153">
        <f t="shared" si="0"/>
        <v>0</v>
      </c>
      <c r="J53" s="82"/>
      <c r="K53" s="135"/>
    </row>
    <row r="54" spans="1:11" ht="14.25" customHeight="1" x14ac:dyDescent="0.2">
      <c r="A54" s="36"/>
      <c r="B54" s="63" t="s">
        <v>198</v>
      </c>
      <c r="C54" s="64" t="s">
        <v>218</v>
      </c>
      <c r="D54" s="64" t="s">
        <v>11</v>
      </c>
      <c r="E54" s="53">
        <v>1</v>
      </c>
      <c r="F54" s="53">
        <v>1</v>
      </c>
      <c r="G54" s="82"/>
      <c r="H54" s="82"/>
      <c r="I54" s="153">
        <f t="shared" si="0"/>
        <v>0</v>
      </c>
      <c r="J54" s="82"/>
      <c r="K54" s="135"/>
    </row>
    <row r="55" spans="1:11" s="137" customFormat="1" x14ac:dyDescent="0.2">
      <c r="A55" s="59" t="s">
        <v>13</v>
      </c>
      <c r="B55" s="59"/>
      <c r="C55" s="60"/>
      <c r="D55" s="61"/>
      <c r="E55" s="62">
        <f>SUM(E2:E54)</f>
        <v>69</v>
      </c>
      <c r="F55" s="62">
        <f>SUM(F2:F54)</f>
        <v>151</v>
      </c>
      <c r="G55" s="154"/>
      <c r="H55" s="154"/>
      <c r="I55" s="155">
        <f>SUM(I2:I54)</f>
        <v>0</v>
      </c>
      <c r="J55" s="154"/>
      <c r="K55" s="135"/>
    </row>
    <row r="56" spans="1:11" ht="14.25" customHeight="1" x14ac:dyDescent="0.2">
      <c r="B56" s="4" t="s">
        <v>332</v>
      </c>
      <c r="K56" s="135"/>
    </row>
    <row r="57" spans="1:11" ht="27" customHeight="1" x14ac:dyDescent="0.2">
      <c r="A57" s="55" t="s">
        <v>10</v>
      </c>
      <c r="B57" s="55" t="s">
        <v>6</v>
      </c>
      <c r="C57" s="55" t="s">
        <v>19</v>
      </c>
      <c r="D57" s="55" t="s">
        <v>20</v>
      </c>
      <c r="E57" s="55" t="s">
        <v>7</v>
      </c>
      <c r="F57" s="55" t="s">
        <v>11</v>
      </c>
      <c r="G57" s="56" t="s">
        <v>74</v>
      </c>
      <c r="H57" s="56" t="s">
        <v>75</v>
      </c>
      <c r="I57" s="143" t="s">
        <v>76</v>
      </c>
      <c r="J57" s="56" t="s">
        <v>200</v>
      </c>
      <c r="K57" s="135"/>
    </row>
    <row r="58" spans="1:11" ht="14.25" customHeight="1" x14ac:dyDescent="0.2">
      <c r="A58" s="36"/>
      <c r="B58" s="63" t="s">
        <v>133</v>
      </c>
      <c r="C58" s="51" t="s">
        <v>219</v>
      </c>
      <c r="D58" s="52" t="s">
        <v>11</v>
      </c>
      <c r="E58" s="53">
        <v>20</v>
      </c>
      <c r="F58" s="53">
        <v>73</v>
      </c>
      <c r="G58" s="30"/>
      <c r="H58" s="30"/>
      <c r="I58" s="144">
        <f>E58*G58+H58*F58</f>
        <v>0</v>
      </c>
      <c r="J58" s="30"/>
      <c r="K58" s="135"/>
    </row>
    <row r="59" spans="1:11" ht="14.25" customHeight="1" x14ac:dyDescent="0.2">
      <c r="A59" s="36"/>
      <c r="B59" s="63" t="s">
        <v>136</v>
      </c>
      <c r="C59" s="51" t="s">
        <v>219</v>
      </c>
      <c r="D59" s="52" t="s">
        <v>11</v>
      </c>
      <c r="E59" s="53">
        <v>8</v>
      </c>
      <c r="F59" s="53">
        <v>30</v>
      </c>
      <c r="G59" s="30"/>
      <c r="H59" s="30"/>
      <c r="I59" s="144">
        <f t="shared" ref="I59:I87" si="1">E59*G59+H59*F59</f>
        <v>0</v>
      </c>
      <c r="J59" s="30"/>
      <c r="K59" s="135"/>
    </row>
    <row r="60" spans="1:11" ht="14.25" customHeight="1" x14ac:dyDescent="0.2">
      <c r="A60" s="36"/>
      <c r="B60" s="63" t="s">
        <v>137</v>
      </c>
      <c r="C60" s="51" t="s">
        <v>219</v>
      </c>
      <c r="D60" s="52" t="s">
        <v>11</v>
      </c>
      <c r="E60" s="53">
        <v>28</v>
      </c>
      <c r="F60" s="53">
        <v>78</v>
      </c>
      <c r="G60" s="30"/>
      <c r="H60" s="30"/>
      <c r="I60" s="144">
        <f t="shared" si="1"/>
        <v>0</v>
      </c>
      <c r="J60" s="30"/>
      <c r="K60" s="135"/>
    </row>
    <row r="61" spans="1:11" ht="14.25" customHeight="1" x14ac:dyDescent="0.2">
      <c r="A61" s="36"/>
      <c r="B61" s="63" t="s">
        <v>201</v>
      </c>
      <c r="C61" s="51" t="s">
        <v>219</v>
      </c>
      <c r="D61" s="52" t="s">
        <v>11</v>
      </c>
      <c r="E61" s="53">
        <v>1</v>
      </c>
      <c r="F61" s="53">
        <v>1</v>
      </c>
      <c r="G61" s="30"/>
      <c r="H61" s="30"/>
      <c r="I61" s="144">
        <f t="shared" si="1"/>
        <v>0</v>
      </c>
      <c r="J61" s="30"/>
      <c r="K61" s="135"/>
    </row>
    <row r="62" spans="1:11" ht="14.25" customHeight="1" x14ac:dyDescent="0.2">
      <c r="A62" s="36"/>
      <c r="B62" s="63" t="s">
        <v>143</v>
      </c>
      <c r="C62" s="51" t="s">
        <v>219</v>
      </c>
      <c r="D62" s="52" t="s">
        <v>11</v>
      </c>
      <c r="E62" s="53">
        <v>2</v>
      </c>
      <c r="F62" s="53">
        <v>3</v>
      </c>
      <c r="G62" s="30"/>
      <c r="H62" s="30"/>
      <c r="I62" s="144">
        <f t="shared" si="1"/>
        <v>0</v>
      </c>
      <c r="J62" s="30"/>
      <c r="K62" s="135"/>
    </row>
    <row r="63" spans="1:11" ht="14.25" customHeight="1" x14ac:dyDescent="0.2">
      <c r="A63" s="36"/>
      <c r="B63" s="63" t="s">
        <v>9</v>
      </c>
      <c r="C63" s="51" t="s">
        <v>219</v>
      </c>
      <c r="D63" s="52" t="s">
        <v>11</v>
      </c>
      <c r="E63" s="53">
        <v>5</v>
      </c>
      <c r="F63" s="53">
        <v>19</v>
      </c>
      <c r="G63" s="30"/>
      <c r="H63" s="30"/>
      <c r="I63" s="144">
        <f t="shared" si="1"/>
        <v>0</v>
      </c>
      <c r="J63" s="30"/>
      <c r="K63" s="135"/>
    </row>
    <row r="64" spans="1:11" ht="14.25" customHeight="1" x14ac:dyDescent="0.2">
      <c r="A64" s="36"/>
      <c r="B64" s="63" t="s">
        <v>147</v>
      </c>
      <c r="C64" s="51" t="s">
        <v>219</v>
      </c>
      <c r="D64" s="52" t="s">
        <v>11</v>
      </c>
      <c r="E64" s="53">
        <v>1</v>
      </c>
      <c r="F64" s="53">
        <v>1</v>
      </c>
      <c r="G64" s="30"/>
      <c r="H64" s="30"/>
      <c r="I64" s="144">
        <f t="shared" si="1"/>
        <v>0</v>
      </c>
      <c r="J64" s="30"/>
      <c r="K64" s="135"/>
    </row>
    <row r="65" spans="1:11" ht="14.25" customHeight="1" x14ac:dyDescent="0.2">
      <c r="A65" s="36"/>
      <c r="B65" s="63" t="s">
        <v>148</v>
      </c>
      <c r="C65" s="51" t="s">
        <v>219</v>
      </c>
      <c r="D65" s="52" t="s">
        <v>11</v>
      </c>
      <c r="E65" s="53">
        <v>1</v>
      </c>
      <c r="F65" s="53">
        <v>4</v>
      </c>
      <c r="G65" s="30"/>
      <c r="H65" s="30"/>
      <c r="I65" s="144">
        <f t="shared" si="1"/>
        <v>0</v>
      </c>
      <c r="J65" s="30"/>
      <c r="K65" s="135"/>
    </row>
    <row r="66" spans="1:11" ht="14.25" customHeight="1" x14ac:dyDescent="0.2">
      <c r="A66" s="36"/>
      <c r="B66" s="63" t="s">
        <v>202</v>
      </c>
      <c r="C66" s="51" t="s">
        <v>219</v>
      </c>
      <c r="D66" s="52" t="s">
        <v>11</v>
      </c>
      <c r="E66" s="53">
        <v>1</v>
      </c>
      <c r="F66" s="53">
        <v>1</v>
      </c>
      <c r="G66" s="30"/>
      <c r="H66" s="30"/>
      <c r="I66" s="144">
        <f t="shared" si="1"/>
        <v>0</v>
      </c>
      <c r="J66" s="30"/>
      <c r="K66" s="135"/>
    </row>
    <row r="67" spans="1:11" ht="14.25" customHeight="1" x14ac:dyDescent="0.2">
      <c r="A67" s="36"/>
      <c r="B67" s="63" t="s">
        <v>38</v>
      </c>
      <c r="C67" s="51" t="s">
        <v>219</v>
      </c>
      <c r="D67" s="52" t="s">
        <v>11</v>
      </c>
      <c r="E67" s="53">
        <v>2</v>
      </c>
      <c r="F67" s="53">
        <v>7</v>
      </c>
      <c r="G67" s="30"/>
      <c r="H67" s="30"/>
      <c r="I67" s="144">
        <f t="shared" si="1"/>
        <v>0</v>
      </c>
      <c r="J67" s="30"/>
      <c r="K67" s="135"/>
    </row>
    <row r="68" spans="1:11" ht="14.25" customHeight="1" x14ac:dyDescent="0.2">
      <c r="A68" s="36"/>
      <c r="B68" s="63" t="s">
        <v>149</v>
      </c>
      <c r="C68" s="51" t="s">
        <v>219</v>
      </c>
      <c r="D68" s="52" t="s">
        <v>11</v>
      </c>
      <c r="E68" s="53">
        <v>117</v>
      </c>
      <c r="F68" s="53">
        <v>321</v>
      </c>
      <c r="G68" s="30"/>
      <c r="H68" s="30"/>
      <c r="I68" s="144">
        <f t="shared" si="1"/>
        <v>0</v>
      </c>
      <c r="J68" s="30"/>
      <c r="K68" s="135"/>
    </row>
    <row r="69" spans="1:11" ht="14.25" customHeight="1" x14ac:dyDescent="0.2">
      <c r="A69" s="36"/>
      <c r="B69" s="63" t="s">
        <v>151</v>
      </c>
      <c r="C69" s="51" t="s">
        <v>219</v>
      </c>
      <c r="D69" s="52" t="s">
        <v>11</v>
      </c>
      <c r="E69" s="53">
        <v>8</v>
      </c>
      <c r="F69" s="53">
        <v>17</v>
      </c>
      <c r="G69" s="30"/>
      <c r="H69" s="30"/>
      <c r="I69" s="144">
        <f t="shared" si="1"/>
        <v>0</v>
      </c>
      <c r="J69" s="30"/>
      <c r="K69" s="135"/>
    </row>
    <row r="70" spans="1:11" ht="14.25" customHeight="1" x14ac:dyDescent="0.2">
      <c r="A70" s="36"/>
      <c r="B70" s="63" t="s">
        <v>155</v>
      </c>
      <c r="C70" s="51" t="s">
        <v>219</v>
      </c>
      <c r="D70" s="52" t="s">
        <v>11</v>
      </c>
      <c r="E70" s="53">
        <v>3</v>
      </c>
      <c r="F70" s="53">
        <v>8</v>
      </c>
      <c r="G70" s="30"/>
      <c r="H70" s="30"/>
      <c r="I70" s="144">
        <f t="shared" si="1"/>
        <v>0</v>
      </c>
      <c r="J70" s="30"/>
      <c r="K70" s="135"/>
    </row>
    <row r="71" spans="1:11" ht="14.25" customHeight="1" x14ac:dyDescent="0.2">
      <c r="A71" s="36"/>
      <c r="B71" s="63" t="s">
        <v>203</v>
      </c>
      <c r="C71" s="51" t="s">
        <v>219</v>
      </c>
      <c r="D71" s="52" t="s">
        <v>11</v>
      </c>
      <c r="E71" s="53">
        <v>4</v>
      </c>
      <c r="F71" s="53">
        <v>11</v>
      </c>
      <c r="G71" s="30"/>
      <c r="H71" s="30"/>
      <c r="I71" s="144">
        <f t="shared" si="1"/>
        <v>0</v>
      </c>
      <c r="J71" s="30"/>
      <c r="K71" s="135"/>
    </row>
    <row r="72" spans="1:11" ht="14.25" customHeight="1" x14ac:dyDescent="0.2">
      <c r="A72" s="36"/>
      <c r="B72" s="63" t="s">
        <v>39</v>
      </c>
      <c r="C72" s="51" t="s">
        <v>219</v>
      </c>
      <c r="D72" s="52" t="s">
        <v>11</v>
      </c>
      <c r="E72" s="53">
        <v>3</v>
      </c>
      <c r="F72" s="53">
        <v>7</v>
      </c>
      <c r="G72" s="30"/>
      <c r="H72" s="30"/>
      <c r="I72" s="144">
        <f t="shared" si="1"/>
        <v>0</v>
      </c>
      <c r="J72" s="30"/>
      <c r="K72" s="135"/>
    </row>
    <row r="73" spans="1:11" ht="14.25" customHeight="1" x14ac:dyDescent="0.2">
      <c r="A73" s="36"/>
      <c r="B73" s="63" t="s">
        <v>159</v>
      </c>
      <c r="C73" s="51" t="s">
        <v>219</v>
      </c>
      <c r="D73" s="52" t="s">
        <v>11</v>
      </c>
      <c r="E73" s="53">
        <v>63</v>
      </c>
      <c r="F73" s="53">
        <v>214</v>
      </c>
      <c r="G73" s="30"/>
      <c r="H73" s="30"/>
      <c r="I73" s="144">
        <f t="shared" si="1"/>
        <v>0</v>
      </c>
      <c r="J73" s="30"/>
      <c r="K73" s="135"/>
    </row>
    <row r="74" spans="1:11" ht="14.25" customHeight="1" x14ac:dyDescent="0.2">
      <c r="A74" s="36"/>
      <c r="B74" s="63" t="s">
        <v>162</v>
      </c>
      <c r="C74" s="51" t="s">
        <v>219</v>
      </c>
      <c r="D74" s="52" t="s">
        <v>11</v>
      </c>
      <c r="E74" s="53">
        <v>1</v>
      </c>
      <c r="F74" s="53">
        <v>1</v>
      </c>
      <c r="G74" s="30"/>
      <c r="H74" s="30"/>
      <c r="I74" s="144">
        <f t="shared" si="1"/>
        <v>0</v>
      </c>
      <c r="J74" s="30"/>
      <c r="K74" s="135"/>
    </row>
    <row r="75" spans="1:11" ht="14.25" customHeight="1" x14ac:dyDescent="0.2">
      <c r="A75" s="36"/>
      <c r="B75" s="63" t="s">
        <v>164</v>
      </c>
      <c r="C75" s="51" t="s">
        <v>219</v>
      </c>
      <c r="D75" s="52" t="s">
        <v>11</v>
      </c>
      <c r="E75" s="53">
        <v>1</v>
      </c>
      <c r="F75" s="53">
        <v>1</v>
      </c>
      <c r="G75" s="30"/>
      <c r="H75" s="30"/>
      <c r="I75" s="144">
        <f t="shared" si="1"/>
        <v>0</v>
      </c>
      <c r="J75" s="30"/>
      <c r="K75" s="135"/>
    </row>
    <row r="76" spans="1:11" ht="14.25" customHeight="1" x14ac:dyDescent="0.2">
      <c r="A76" s="36"/>
      <c r="B76" s="63" t="s">
        <v>165</v>
      </c>
      <c r="C76" s="51" t="s">
        <v>219</v>
      </c>
      <c r="D76" s="52" t="s">
        <v>11</v>
      </c>
      <c r="E76" s="53">
        <v>1</v>
      </c>
      <c r="F76" s="53">
        <v>3</v>
      </c>
      <c r="G76" s="30"/>
      <c r="H76" s="30"/>
      <c r="I76" s="144">
        <f t="shared" si="1"/>
        <v>0</v>
      </c>
      <c r="J76" s="30"/>
      <c r="K76" s="135"/>
    </row>
    <row r="77" spans="1:11" ht="14.25" customHeight="1" x14ac:dyDescent="0.2">
      <c r="A77" s="36"/>
      <c r="B77" s="63" t="s">
        <v>36</v>
      </c>
      <c r="C77" s="51" t="s">
        <v>219</v>
      </c>
      <c r="D77" s="52" t="s">
        <v>11</v>
      </c>
      <c r="E77" s="53">
        <v>1</v>
      </c>
      <c r="F77" s="53">
        <v>1</v>
      </c>
      <c r="G77" s="30"/>
      <c r="H77" s="30"/>
      <c r="I77" s="144">
        <f t="shared" si="1"/>
        <v>0</v>
      </c>
      <c r="J77" s="30"/>
      <c r="K77" s="135"/>
    </row>
    <row r="78" spans="1:11" ht="14.25" customHeight="1" x14ac:dyDescent="0.2">
      <c r="A78" s="36"/>
      <c r="B78" s="63" t="s">
        <v>170</v>
      </c>
      <c r="C78" s="51" t="s">
        <v>219</v>
      </c>
      <c r="D78" s="52" t="s">
        <v>11</v>
      </c>
      <c r="E78" s="53">
        <v>1</v>
      </c>
      <c r="F78" s="53">
        <v>1</v>
      </c>
      <c r="G78" s="30"/>
      <c r="H78" s="30"/>
      <c r="I78" s="144">
        <f t="shared" si="1"/>
        <v>0</v>
      </c>
      <c r="J78" s="30"/>
      <c r="K78" s="135"/>
    </row>
    <row r="79" spans="1:11" ht="14.25" customHeight="1" x14ac:dyDescent="0.2">
      <c r="A79" s="36"/>
      <c r="B79" s="63" t="s">
        <v>8</v>
      </c>
      <c r="C79" s="51" t="s">
        <v>219</v>
      </c>
      <c r="D79" s="52" t="s">
        <v>11</v>
      </c>
      <c r="E79" s="53">
        <v>1</v>
      </c>
      <c r="F79" s="53">
        <v>2</v>
      </c>
      <c r="G79" s="30"/>
      <c r="H79" s="30"/>
      <c r="I79" s="144">
        <f t="shared" si="1"/>
        <v>0</v>
      </c>
      <c r="J79" s="30"/>
      <c r="K79" s="135"/>
    </row>
    <row r="80" spans="1:11" ht="14.25" customHeight="1" x14ac:dyDescent="0.2">
      <c r="A80" s="36"/>
      <c r="B80" s="63" t="s">
        <v>175</v>
      </c>
      <c r="C80" s="51" t="s">
        <v>219</v>
      </c>
      <c r="D80" s="52" t="s">
        <v>11</v>
      </c>
      <c r="E80" s="53">
        <v>9</v>
      </c>
      <c r="F80" s="53">
        <v>32</v>
      </c>
      <c r="G80" s="30"/>
      <c r="H80" s="30"/>
      <c r="I80" s="144">
        <f t="shared" si="1"/>
        <v>0</v>
      </c>
      <c r="J80" s="30"/>
      <c r="K80" s="135"/>
    </row>
    <row r="81" spans="1:11" ht="14.25" customHeight="1" x14ac:dyDescent="0.2">
      <c r="A81" s="36"/>
      <c r="B81" s="63" t="s">
        <v>180</v>
      </c>
      <c r="C81" s="51" t="s">
        <v>219</v>
      </c>
      <c r="D81" s="52" t="s">
        <v>11</v>
      </c>
      <c r="E81" s="53">
        <v>4</v>
      </c>
      <c r="F81" s="53">
        <v>14</v>
      </c>
      <c r="G81" s="30"/>
      <c r="H81" s="30"/>
      <c r="I81" s="144">
        <f t="shared" si="1"/>
        <v>0</v>
      </c>
      <c r="J81" s="30"/>
      <c r="K81" s="135"/>
    </row>
    <row r="82" spans="1:11" ht="14.25" customHeight="1" x14ac:dyDescent="0.2">
      <c r="A82" s="36"/>
      <c r="B82" s="63" t="s">
        <v>4</v>
      </c>
      <c r="C82" s="51" t="s">
        <v>219</v>
      </c>
      <c r="D82" s="52" t="s">
        <v>11</v>
      </c>
      <c r="E82" s="53">
        <v>16</v>
      </c>
      <c r="F82" s="53">
        <v>49</v>
      </c>
      <c r="G82" s="30"/>
      <c r="H82" s="30"/>
      <c r="I82" s="144">
        <f t="shared" si="1"/>
        <v>0</v>
      </c>
      <c r="J82" s="30"/>
      <c r="K82" s="135"/>
    </row>
    <row r="83" spans="1:11" ht="14.25" customHeight="1" x14ac:dyDescent="0.2">
      <c r="A83" s="36"/>
      <c r="B83" s="63" t="s">
        <v>182</v>
      </c>
      <c r="C83" s="51" t="s">
        <v>219</v>
      </c>
      <c r="D83" s="52" t="s">
        <v>11</v>
      </c>
      <c r="E83" s="53">
        <v>1</v>
      </c>
      <c r="F83" s="53">
        <v>4</v>
      </c>
      <c r="G83" s="30"/>
      <c r="H83" s="30"/>
      <c r="I83" s="144">
        <f t="shared" si="1"/>
        <v>0</v>
      </c>
      <c r="J83" s="30"/>
      <c r="K83" s="135"/>
    </row>
    <row r="84" spans="1:11" ht="14.25" customHeight="1" x14ac:dyDescent="0.2">
      <c r="A84" s="36"/>
      <c r="B84" s="63" t="s">
        <v>183</v>
      </c>
      <c r="C84" s="51" t="s">
        <v>219</v>
      </c>
      <c r="D84" s="52" t="s">
        <v>11</v>
      </c>
      <c r="E84" s="53">
        <v>1</v>
      </c>
      <c r="F84" s="53">
        <v>2</v>
      </c>
      <c r="G84" s="30"/>
      <c r="H84" s="30"/>
      <c r="I84" s="144">
        <f t="shared" si="1"/>
        <v>0</v>
      </c>
      <c r="J84" s="30"/>
      <c r="K84" s="135"/>
    </row>
    <row r="85" spans="1:11" ht="14.25" customHeight="1" x14ac:dyDescent="0.2">
      <c r="A85" s="36"/>
      <c r="B85" s="63" t="s">
        <v>186</v>
      </c>
      <c r="C85" s="51" t="s">
        <v>219</v>
      </c>
      <c r="D85" s="52" t="s">
        <v>11</v>
      </c>
      <c r="E85" s="53">
        <v>1</v>
      </c>
      <c r="F85" s="53">
        <v>6</v>
      </c>
      <c r="G85" s="30"/>
      <c r="H85" s="30"/>
      <c r="I85" s="144">
        <f t="shared" si="1"/>
        <v>0</v>
      </c>
      <c r="J85" s="30"/>
      <c r="K85" s="135"/>
    </row>
    <row r="86" spans="1:11" ht="14.25" customHeight="1" x14ac:dyDescent="0.2">
      <c r="A86" s="36"/>
      <c r="B86" s="63" t="s">
        <v>193</v>
      </c>
      <c r="C86" s="51" t="s">
        <v>219</v>
      </c>
      <c r="D86" s="52" t="s">
        <v>11</v>
      </c>
      <c r="E86" s="53">
        <v>19</v>
      </c>
      <c r="F86" s="53">
        <v>52</v>
      </c>
      <c r="G86" s="30"/>
      <c r="H86" s="30"/>
      <c r="I86" s="144">
        <f t="shared" si="1"/>
        <v>0</v>
      </c>
      <c r="J86" s="30"/>
      <c r="K86" s="135"/>
    </row>
    <row r="87" spans="1:11" ht="14.25" customHeight="1" x14ac:dyDescent="0.2">
      <c r="A87" s="36"/>
      <c r="B87" s="63" t="s">
        <v>199</v>
      </c>
      <c r="C87" s="51" t="s">
        <v>219</v>
      </c>
      <c r="D87" s="52" t="s">
        <v>11</v>
      </c>
      <c r="E87" s="53">
        <v>1</v>
      </c>
      <c r="F87" s="53">
        <v>1</v>
      </c>
      <c r="G87" s="30"/>
      <c r="H87" s="30"/>
      <c r="I87" s="144">
        <f t="shared" si="1"/>
        <v>0</v>
      </c>
      <c r="J87" s="30"/>
      <c r="K87" s="135"/>
    </row>
    <row r="88" spans="1:11" s="137" customFormat="1" ht="14.25" customHeight="1" x14ac:dyDescent="0.2">
      <c r="A88" s="59" t="s">
        <v>13</v>
      </c>
      <c r="B88" s="59"/>
      <c r="C88" s="60"/>
      <c r="D88" s="61"/>
      <c r="E88" s="62">
        <f>SUM(E58:E87)</f>
        <v>325</v>
      </c>
      <c r="F88" s="62">
        <f>SUM(F58:F87)</f>
        <v>964</v>
      </c>
      <c r="G88" s="62"/>
      <c r="H88" s="62"/>
      <c r="I88" s="145">
        <f>SUM(I58:I87)</f>
        <v>0</v>
      </c>
      <c r="J88" s="62"/>
      <c r="K88" s="135"/>
    </row>
    <row r="89" spans="1:11" ht="14.25" customHeight="1" x14ac:dyDescent="0.2">
      <c r="B89" s="4" t="s">
        <v>332</v>
      </c>
    </row>
  </sheetData>
  <printOptions horizontalCentered="1"/>
  <pageMargins left="0.70866141732283472" right="0.70866141732283472" top="0.74803149606299213" bottom="0.74803149606299213" header="0.31496062992125984" footer="0.31496062992125984"/>
  <pageSetup paperSize="9" scale="61" fitToHeight="2" orientation="landscape" horizontalDpi="4294967292" r:id="rId1"/>
  <headerFooter>
    <oddHeader>&amp;LAjuntament de Barcelona&amp;C&amp;A</oddHeader>
  </headerFooter>
  <rowBreaks count="1" manualBreakCount="1">
    <brk id="55" max="9"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J78"/>
  <sheetViews>
    <sheetView zoomScaleNormal="100" workbookViewId="0">
      <pane ySplit="1" topLeftCell="A2" activePane="bottomLeft" state="frozen"/>
      <selection pane="bottomLeft" activeCell="G2" sqref="G2"/>
    </sheetView>
  </sheetViews>
  <sheetFormatPr baseColWidth="10" defaultColWidth="18.42578125" defaultRowHeight="12.75" customHeight="1" x14ac:dyDescent="0.2"/>
  <cols>
    <col min="1" max="3" width="18.42578125" style="136"/>
    <col min="4" max="8" width="12.7109375" style="136" customWidth="1"/>
    <col min="9" max="9" width="12.7109375" style="142" customWidth="1"/>
    <col min="10" max="10" width="12.7109375" style="136" customWidth="1"/>
    <col min="11" max="16384" width="18.42578125" style="136"/>
  </cols>
  <sheetData>
    <row r="1" spans="1:10" s="147" customFormat="1" ht="22.5" x14ac:dyDescent="0.2">
      <c r="A1" s="55" t="s">
        <v>10</v>
      </c>
      <c r="B1" s="55" t="s">
        <v>6</v>
      </c>
      <c r="C1" s="55" t="s">
        <v>19</v>
      </c>
      <c r="D1" s="55" t="s">
        <v>20</v>
      </c>
      <c r="E1" s="55" t="s">
        <v>35</v>
      </c>
      <c r="F1" s="55"/>
      <c r="G1" s="56" t="s">
        <v>77</v>
      </c>
      <c r="H1" s="56"/>
      <c r="I1" s="141" t="s">
        <v>76</v>
      </c>
      <c r="J1" s="56" t="s">
        <v>200</v>
      </c>
    </row>
    <row r="2" spans="1:10" s="137" customFormat="1" ht="14.25" x14ac:dyDescent="0.2">
      <c r="A2" s="51"/>
      <c r="B2" s="51" t="s">
        <v>132</v>
      </c>
      <c r="C2" s="51" t="s">
        <v>220</v>
      </c>
      <c r="D2" s="52" t="s">
        <v>35</v>
      </c>
      <c r="E2" s="53">
        <v>1</v>
      </c>
      <c r="F2" s="66"/>
      <c r="G2" s="2"/>
      <c r="H2" s="3"/>
      <c r="I2" s="139">
        <f>E2*G2+H2*F2</f>
        <v>0</v>
      </c>
      <c r="J2" s="2"/>
    </row>
    <row r="3" spans="1:10" s="137" customFormat="1" ht="14.25" x14ac:dyDescent="0.2">
      <c r="A3" s="51"/>
      <c r="B3" s="51" t="s">
        <v>134</v>
      </c>
      <c r="C3" s="51" t="s">
        <v>220</v>
      </c>
      <c r="D3" s="52" t="s">
        <v>35</v>
      </c>
      <c r="E3" s="53">
        <v>1</v>
      </c>
      <c r="F3" s="66"/>
      <c r="G3" s="2"/>
      <c r="H3" s="3"/>
      <c r="I3" s="139">
        <f t="shared" ref="I3:I47" si="0">E3*G3+H3*F3</f>
        <v>0</v>
      </c>
      <c r="J3" s="2"/>
    </row>
    <row r="4" spans="1:10" s="137" customFormat="1" ht="14.25" x14ac:dyDescent="0.2">
      <c r="A4" s="51"/>
      <c r="B4" s="51" t="s">
        <v>0</v>
      </c>
      <c r="C4" s="51" t="s">
        <v>220</v>
      </c>
      <c r="D4" s="52" t="s">
        <v>35</v>
      </c>
      <c r="E4" s="53">
        <v>1</v>
      </c>
      <c r="F4" s="66"/>
      <c r="G4" s="2"/>
      <c r="H4" s="3"/>
      <c r="I4" s="139">
        <f t="shared" si="0"/>
        <v>0</v>
      </c>
      <c r="J4" s="2"/>
    </row>
    <row r="5" spans="1:10" s="137" customFormat="1" ht="14.25" x14ac:dyDescent="0.2">
      <c r="A5" s="51"/>
      <c r="B5" s="51" t="s">
        <v>17</v>
      </c>
      <c r="C5" s="51" t="s">
        <v>220</v>
      </c>
      <c r="D5" s="52" t="s">
        <v>35</v>
      </c>
      <c r="E5" s="53">
        <v>1</v>
      </c>
      <c r="F5" s="66"/>
      <c r="G5" s="2"/>
      <c r="H5" s="3"/>
      <c r="I5" s="139">
        <f t="shared" si="0"/>
        <v>0</v>
      </c>
      <c r="J5" s="2"/>
    </row>
    <row r="6" spans="1:10" s="137" customFormat="1" ht="14.25" x14ac:dyDescent="0.2">
      <c r="A6" s="51"/>
      <c r="B6" s="51" t="s">
        <v>135</v>
      </c>
      <c r="C6" s="51" t="s">
        <v>220</v>
      </c>
      <c r="D6" s="52" t="s">
        <v>35</v>
      </c>
      <c r="E6" s="53">
        <v>1</v>
      </c>
      <c r="F6" s="66"/>
      <c r="G6" s="2"/>
      <c r="H6" s="3"/>
      <c r="I6" s="139">
        <f t="shared" si="0"/>
        <v>0</v>
      </c>
      <c r="J6" s="2"/>
    </row>
    <row r="7" spans="1:10" s="137" customFormat="1" ht="14.25" x14ac:dyDescent="0.2">
      <c r="A7" s="51"/>
      <c r="B7" s="51" t="s">
        <v>204</v>
      </c>
      <c r="C7" s="51" t="s">
        <v>220</v>
      </c>
      <c r="D7" s="52" t="s">
        <v>35</v>
      </c>
      <c r="E7" s="53">
        <v>1</v>
      </c>
      <c r="F7" s="66"/>
      <c r="G7" s="2"/>
      <c r="H7" s="3"/>
      <c r="I7" s="139">
        <f t="shared" si="0"/>
        <v>0</v>
      </c>
      <c r="J7" s="2"/>
    </row>
    <row r="8" spans="1:10" s="137" customFormat="1" ht="14.25" x14ac:dyDescent="0.2">
      <c r="A8" s="51"/>
      <c r="B8" s="51" t="s">
        <v>139</v>
      </c>
      <c r="C8" s="51" t="s">
        <v>220</v>
      </c>
      <c r="D8" s="52" t="s">
        <v>35</v>
      </c>
      <c r="E8" s="53">
        <v>1</v>
      </c>
      <c r="F8" s="66"/>
      <c r="G8" s="2"/>
      <c r="H8" s="3"/>
      <c r="I8" s="139">
        <f t="shared" si="0"/>
        <v>0</v>
      </c>
      <c r="J8" s="2"/>
    </row>
    <row r="9" spans="1:10" s="137" customFormat="1" ht="14.25" x14ac:dyDescent="0.2">
      <c r="A9" s="51"/>
      <c r="B9" s="51" t="s">
        <v>1</v>
      </c>
      <c r="C9" s="51" t="s">
        <v>220</v>
      </c>
      <c r="D9" s="52" t="s">
        <v>35</v>
      </c>
      <c r="E9" s="53">
        <v>1</v>
      </c>
      <c r="F9" s="66"/>
      <c r="G9" s="2"/>
      <c r="H9" s="3"/>
      <c r="I9" s="139">
        <f t="shared" si="0"/>
        <v>0</v>
      </c>
      <c r="J9" s="2"/>
    </row>
    <row r="10" spans="1:10" s="137" customFormat="1" ht="14.25" x14ac:dyDescent="0.2">
      <c r="A10" s="51"/>
      <c r="B10" s="51" t="s">
        <v>222</v>
      </c>
      <c r="C10" s="51" t="s">
        <v>220</v>
      </c>
      <c r="D10" s="52" t="s">
        <v>35</v>
      </c>
      <c r="E10" s="53">
        <v>1</v>
      </c>
      <c r="F10" s="66"/>
      <c r="G10" s="2"/>
      <c r="H10" s="3"/>
      <c r="I10" s="139">
        <f t="shared" si="0"/>
        <v>0</v>
      </c>
      <c r="J10" s="2"/>
    </row>
    <row r="11" spans="1:10" s="137" customFormat="1" ht="14.25" x14ac:dyDescent="0.2">
      <c r="A11" s="51"/>
      <c r="B11" s="51" t="s">
        <v>205</v>
      </c>
      <c r="C11" s="51" t="s">
        <v>220</v>
      </c>
      <c r="D11" s="52" t="s">
        <v>35</v>
      </c>
      <c r="E11" s="53">
        <v>1</v>
      </c>
      <c r="F11" s="66"/>
      <c r="G11" s="2"/>
      <c r="H11" s="3"/>
      <c r="I11" s="139">
        <f t="shared" si="0"/>
        <v>0</v>
      </c>
      <c r="J11" s="2"/>
    </row>
    <row r="12" spans="1:10" s="137" customFormat="1" ht="14.25" x14ac:dyDescent="0.2">
      <c r="A12" s="51"/>
      <c r="B12" s="51" t="s">
        <v>206</v>
      </c>
      <c r="C12" s="51" t="s">
        <v>220</v>
      </c>
      <c r="D12" s="52" t="s">
        <v>35</v>
      </c>
      <c r="E12" s="53">
        <v>1</v>
      </c>
      <c r="F12" s="66"/>
      <c r="G12" s="2"/>
      <c r="H12" s="3"/>
      <c r="I12" s="139">
        <f t="shared" si="0"/>
        <v>0</v>
      </c>
      <c r="J12" s="2"/>
    </row>
    <row r="13" spans="1:10" s="137" customFormat="1" ht="14.25" x14ac:dyDescent="0.2">
      <c r="A13" s="51"/>
      <c r="B13" s="51" t="s">
        <v>207</v>
      </c>
      <c r="C13" s="51" t="s">
        <v>220</v>
      </c>
      <c r="D13" s="52" t="s">
        <v>35</v>
      </c>
      <c r="E13" s="53">
        <v>1</v>
      </c>
      <c r="F13" s="66"/>
      <c r="G13" s="2"/>
      <c r="H13" s="3"/>
      <c r="I13" s="139">
        <f t="shared" si="0"/>
        <v>0</v>
      </c>
      <c r="J13" s="2"/>
    </row>
    <row r="14" spans="1:10" s="137" customFormat="1" ht="14.25" x14ac:dyDescent="0.2">
      <c r="A14" s="51"/>
      <c r="B14" s="51" t="s">
        <v>140</v>
      </c>
      <c r="C14" s="51" t="s">
        <v>220</v>
      </c>
      <c r="D14" s="52" t="s">
        <v>35</v>
      </c>
      <c r="E14" s="53">
        <v>1</v>
      </c>
      <c r="F14" s="66"/>
      <c r="G14" s="2"/>
      <c r="H14" s="3"/>
      <c r="I14" s="139">
        <f t="shared" si="0"/>
        <v>0</v>
      </c>
      <c r="J14" s="2"/>
    </row>
    <row r="15" spans="1:10" s="137" customFormat="1" ht="14.25" x14ac:dyDescent="0.2">
      <c r="A15" s="51"/>
      <c r="B15" s="51" t="s">
        <v>141</v>
      </c>
      <c r="C15" s="51" t="s">
        <v>220</v>
      </c>
      <c r="D15" s="52" t="s">
        <v>35</v>
      </c>
      <c r="E15" s="53">
        <v>1</v>
      </c>
      <c r="F15" s="66"/>
      <c r="G15" s="2"/>
      <c r="H15" s="3"/>
      <c r="I15" s="139">
        <f t="shared" si="0"/>
        <v>0</v>
      </c>
      <c r="J15" s="2"/>
    </row>
    <row r="16" spans="1:10" s="137" customFormat="1" ht="14.25" x14ac:dyDescent="0.2">
      <c r="A16" s="51"/>
      <c r="B16" s="51" t="s">
        <v>23</v>
      </c>
      <c r="C16" s="51" t="s">
        <v>220</v>
      </c>
      <c r="D16" s="52" t="s">
        <v>35</v>
      </c>
      <c r="E16" s="53">
        <v>1</v>
      </c>
      <c r="F16" s="66"/>
      <c r="G16" s="2"/>
      <c r="H16" s="3"/>
      <c r="I16" s="139">
        <f t="shared" si="0"/>
        <v>0</v>
      </c>
      <c r="J16" s="2"/>
    </row>
    <row r="17" spans="1:10" s="137" customFormat="1" ht="14.25" x14ac:dyDescent="0.2">
      <c r="A17" s="51"/>
      <c r="B17" s="51" t="s">
        <v>2</v>
      </c>
      <c r="C17" s="51" t="s">
        <v>220</v>
      </c>
      <c r="D17" s="52" t="s">
        <v>35</v>
      </c>
      <c r="E17" s="53">
        <v>1</v>
      </c>
      <c r="F17" s="66"/>
      <c r="G17" s="2"/>
      <c r="H17" s="3"/>
      <c r="I17" s="139">
        <f t="shared" si="0"/>
        <v>0</v>
      </c>
      <c r="J17" s="2"/>
    </row>
    <row r="18" spans="1:10" s="137" customFormat="1" ht="14.25" x14ac:dyDescent="0.2">
      <c r="A18" s="51"/>
      <c r="B18" s="51" t="s">
        <v>18</v>
      </c>
      <c r="C18" s="51" t="s">
        <v>220</v>
      </c>
      <c r="D18" s="52" t="s">
        <v>35</v>
      </c>
      <c r="E18" s="53">
        <v>2</v>
      </c>
      <c r="F18" s="66"/>
      <c r="G18" s="2"/>
      <c r="H18" s="3"/>
      <c r="I18" s="139">
        <f t="shared" si="0"/>
        <v>0</v>
      </c>
      <c r="J18" s="2"/>
    </row>
    <row r="19" spans="1:10" s="137" customFormat="1" ht="14.25" x14ac:dyDescent="0.2">
      <c r="A19" s="51"/>
      <c r="B19" s="51" t="s">
        <v>208</v>
      </c>
      <c r="C19" s="51" t="s">
        <v>220</v>
      </c>
      <c r="D19" s="52" t="s">
        <v>35</v>
      </c>
      <c r="E19" s="53">
        <v>1</v>
      </c>
      <c r="F19" s="66"/>
      <c r="G19" s="2"/>
      <c r="H19" s="3"/>
      <c r="I19" s="139">
        <f t="shared" si="0"/>
        <v>0</v>
      </c>
      <c r="J19" s="2"/>
    </row>
    <row r="20" spans="1:10" s="137" customFormat="1" ht="14.25" x14ac:dyDescent="0.2">
      <c r="A20" s="51"/>
      <c r="B20" s="51" t="s">
        <v>24</v>
      </c>
      <c r="C20" s="51" t="s">
        <v>220</v>
      </c>
      <c r="D20" s="52" t="s">
        <v>35</v>
      </c>
      <c r="E20" s="53">
        <v>1</v>
      </c>
      <c r="F20" s="66"/>
      <c r="G20" s="2"/>
      <c r="H20" s="3"/>
      <c r="I20" s="139">
        <f t="shared" si="0"/>
        <v>0</v>
      </c>
      <c r="J20" s="2"/>
    </row>
    <row r="21" spans="1:10" s="137" customFormat="1" ht="14.25" x14ac:dyDescent="0.2">
      <c r="A21" s="51"/>
      <c r="B21" s="51" t="s">
        <v>209</v>
      </c>
      <c r="C21" s="51" t="s">
        <v>220</v>
      </c>
      <c r="D21" s="52" t="s">
        <v>35</v>
      </c>
      <c r="E21" s="53">
        <v>1</v>
      </c>
      <c r="F21" s="66"/>
      <c r="G21" s="2"/>
      <c r="H21" s="3"/>
      <c r="I21" s="139">
        <f t="shared" si="0"/>
        <v>0</v>
      </c>
      <c r="J21" s="2"/>
    </row>
    <row r="22" spans="1:10" s="137" customFormat="1" ht="14.25" x14ac:dyDescent="0.2">
      <c r="A22" s="51"/>
      <c r="B22" s="51" t="s">
        <v>210</v>
      </c>
      <c r="C22" s="51" t="s">
        <v>220</v>
      </c>
      <c r="D22" s="52" t="s">
        <v>35</v>
      </c>
      <c r="E22" s="53">
        <v>1</v>
      </c>
      <c r="F22" s="66"/>
      <c r="G22" s="2"/>
      <c r="H22" s="3"/>
      <c r="I22" s="139">
        <f t="shared" si="0"/>
        <v>0</v>
      </c>
      <c r="J22" s="2"/>
    </row>
    <row r="23" spans="1:10" s="137" customFormat="1" ht="14.25" x14ac:dyDescent="0.2">
      <c r="A23" s="51"/>
      <c r="B23" s="51" t="s">
        <v>157</v>
      </c>
      <c r="C23" s="51" t="s">
        <v>220</v>
      </c>
      <c r="D23" s="52" t="s">
        <v>35</v>
      </c>
      <c r="E23" s="53">
        <v>1</v>
      </c>
      <c r="F23" s="66"/>
      <c r="G23" s="2"/>
      <c r="H23" s="3"/>
      <c r="I23" s="139">
        <f t="shared" si="0"/>
        <v>0</v>
      </c>
      <c r="J23" s="2"/>
    </row>
    <row r="24" spans="1:10" s="137" customFormat="1" ht="14.25" x14ac:dyDescent="0.2">
      <c r="A24" s="51"/>
      <c r="B24" s="51" t="s">
        <v>158</v>
      </c>
      <c r="C24" s="51" t="s">
        <v>220</v>
      </c>
      <c r="D24" s="52" t="s">
        <v>35</v>
      </c>
      <c r="E24" s="53">
        <v>3</v>
      </c>
      <c r="F24" s="66"/>
      <c r="G24" s="2"/>
      <c r="H24" s="3"/>
      <c r="I24" s="139">
        <f t="shared" si="0"/>
        <v>0</v>
      </c>
      <c r="J24" s="2"/>
    </row>
    <row r="25" spans="1:10" s="137" customFormat="1" ht="14.25" x14ac:dyDescent="0.2">
      <c r="A25" s="51"/>
      <c r="B25" s="51" t="s">
        <v>211</v>
      </c>
      <c r="C25" s="51" t="s">
        <v>220</v>
      </c>
      <c r="D25" s="52" t="s">
        <v>35</v>
      </c>
      <c r="E25" s="53">
        <v>1</v>
      </c>
      <c r="F25" s="66"/>
      <c r="G25" s="2"/>
      <c r="H25" s="3"/>
      <c r="I25" s="139">
        <f t="shared" si="0"/>
        <v>0</v>
      </c>
      <c r="J25" s="2"/>
    </row>
    <row r="26" spans="1:10" s="137" customFormat="1" ht="14.25" x14ac:dyDescent="0.2">
      <c r="A26" s="51"/>
      <c r="B26" s="51" t="s">
        <v>3</v>
      </c>
      <c r="C26" s="51" t="s">
        <v>220</v>
      </c>
      <c r="D26" s="52" t="s">
        <v>35</v>
      </c>
      <c r="E26" s="53">
        <v>1</v>
      </c>
      <c r="F26" s="66"/>
      <c r="G26" s="2"/>
      <c r="H26" s="3"/>
      <c r="I26" s="139">
        <f t="shared" si="0"/>
        <v>0</v>
      </c>
      <c r="J26" s="2"/>
    </row>
    <row r="27" spans="1:10" s="137" customFormat="1" ht="14.25" x14ac:dyDescent="0.2">
      <c r="A27" s="51"/>
      <c r="B27" s="51" t="s">
        <v>160</v>
      </c>
      <c r="C27" s="51" t="s">
        <v>220</v>
      </c>
      <c r="D27" s="52" t="s">
        <v>35</v>
      </c>
      <c r="E27" s="53">
        <v>1</v>
      </c>
      <c r="F27" s="66"/>
      <c r="G27" s="2"/>
      <c r="H27" s="3"/>
      <c r="I27" s="139">
        <f t="shared" si="0"/>
        <v>0</v>
      </c>
      <c r="J27" s="2"/>
    </row>
    <row r="28" spans="1:10" s="137" customFormat="1" ht="14.25" x14ac:dyDescent="0.2">
      <c r="A28" s="51"/>
      <c r="B28" s="51" t="s">
        <v>161</v>
      </c>
      <c r="C28" s="51" t="s">
        <v>220</v>
      </c>
      <c r="D28" s="52" t="s">
        <v>35</v>
      </c>
      <c r="E28" s="53">
        <v>1</v>
      </c>
      <c r="F28" s="66"/>
      <c r="G28" s="2"/>
      <c r="H28" s="3"/>
      <c r="I28" s="139">
        <f t="shared" si="0"/>
        <v>0</v>
      </c>
      <c r="J28" s="2"/>
    </row>
    <row r="29" spans="1:10" s="137" customFormat="1" ht="14.25" x14ac:dyDescent="0.2">
      <c r="A29" s="51"/>
      <c r="B29" s="51" t="s">
        <v>223</v>
      </c>
      <c r="C29" s="51" t="s">
        <v>220</v>
      </c>
      <c r="D29" s="52" t="s">
        <v>35</v>
      </c>
      <c r="E29" s="53">
        <v>1</v>
      </c>
      <c r="F29" s="66"/>
      <c r="G29" s="2"/>
      <c r="H29" s="3"/>
      <c r="I29" s="139">
        <f t="shared" si="0"/>
        <v>0</v>
      </c>
      <c r="J29" s="2"/>
    </row>
    <row r="30" spans="1:10" s="137" customFormat="1" ht="14.25" x14ac:dyDescent="0.2">
      <c r="A30" s="51"/>
      <c r="B30" s="51" t="s">
        <v>40</v>
      </c>
      <c r="C30" s="51" t="s">
        <v>220</v>
      </c>
      <c r="D30" s="52" t="s">
        <v>35</v>
      </c>
      <c r="E30" s="53">
        <v>1</v>
      </c>
      <c r="F30" s="66"/>
      <c r="G30" s="2"/>
      <c r="H30" s="3"/>
      <c r="I30" s="139">
        <f t="shared" si="0"/>
        <v>0</v>
      </c>
      <c r="J30" s="2"/>
    </row>
    <row r="31" spans="1:10" s="137" customFormat="1" ht="14.25" x14ac:dyDescent="0.2">
      <c r="A31" s="51"/>
      <c r="B31" s="51" t="s">
        <v>224</v>
      </c>
      <c r="C31" s="51" t="s">
        <v>220</v>
      </c>
      <c r="D31" s="52" t="s">
        <v>35</v>
      </c>
      <c r="E31" s="53">
        <v>1</v>
      </c>
      <c r="F31" s="66"/>
      <c r="G31" s="2"/>
      <c r="H31" s="3"/>
      <c r="I31" s="139">
        <f t="shared" si="0"/>
        <v>0</v>
      </c>
      <c r="J31" s="2"/>
    </row>
    <row r="32" spans="1:10" s="137" customFormat="1" ht="14.25" x14ac:dyDescent="0.2">
      <c r="A32" s="51"/>
      <c r="B32" s="51" t="s">
        <v>225</v>
      </c>
      <c r="C32" s="51" t="s">
        <v>220</v>
      </c>
      <c r="D32" s="52" t="s">
        <v>35</v>
      </c>
      <c r="E32" s="53">
        <v>1</v>
      </c>
      <c r="F32" s="66"/>
      <c r="G32" s="2"/>
      <c r="H32" s="3"/>
      <c r="I32" s="139">
        <f t="shared" si="0"/>
        <v>0</v>
      </c>
      <c r="J32" s="2"/>
    </row>
    <row r="33" spans="1:10" s="137" customFormat="1" ht="14.25" x14ac:dyDescent="0.2">
      <c r="A33" s="51"/>
      <c r="B33" s="51" t="s">
        <v>166</v>
      </c>
      <c r="C33" s="51" t="s">
        <v>220</v>
      </c>
      <c r="D33" s="52" t="s">
        <v>35</v>
      </c>
      <c r="E33" s="53">
        <v>1</v>
      </c>
      <c r="F33" s="66"/>
      <c r="G33" s="2"/>
      <c r="H33" s="3"/>
      <c r="I33" s="139">
        <f t="shared" si="0"/>
        <v>0</v>
      </c>
      <c r="J33" s="2"/>
    </row>
    <row r="34" spans="1:10" s="137" customFormat="1" ht="14.25" x14ac:dyDescent="0.2">
      <c r="A34" s="51"/>
      <c r="B34" s="51" t="s">
        <v>168</v>
      </c>
      <c r="C34" s="51" t="s">
        <v>220</v>
      </c>
      <c r="D34" s="52" t="s">
        <v>35</v>
      </c>
      <c r="E34" s="53">
        <v>1</v>
      </c>
      <c r="F34" s="66"/>
      <c r="G34" s="2"/>
      <c r="H34" s="3"/>
      <c r="I34" s="139">
        <f t="shared" si="0"/>
        <v>0</v>
      </c>
      <c r="J34" s="2"/>
    </row>
    <row r="35" spans="1:10" s="137" customFormat="1" ht="14.25" x14ac:dyDescent="0.2">
      <c r="A35" s="51"/>
      <c r="B35" s="51" t="s">
        <v>169</v>
      </c>
      <c r="C35" s="51" t="s">
        <v>220</v>
      </c>
      <c r="D35" s="52" t="s">
        <v>35</v>
      </c>
      <c r="E35" s="53">
        <v>1</v>
      </c>
      <c r="F35" s="66"/>
      <c r="G35" s="2"/>
      <c r="H35" s="3"/>
      <c r="I35" s="139">
        <f t="shared" si="0"/>
        <v>0</v>
      </c>
      <c r="J35" s="2"/>
    </row>
    <row r="36" spans="1:10" s="137" customFormat="1" ht="14.25" x14ac:dyDescent="0.2">
      <c r="A36" s="51"/>
      <c r="B36" s="51" t="s">
        <v>226</v>
      </c>
      <c r="C36" s="51" t="s">
        <v>220</v>
      </c>
      <c r="D36" s="52" t="s">
        <v>35</v>
      </c>
      <c r="E36" s="53">
        <v>1</v>
      </c>
      <c r="F36" s="66"/>
      <c r="G36" s="2"/>
      <c r="H36" s="3"/>
      <c r="I36" s="139">
        <f t="shared" si="0"/>
        <v>0</v>
      </c>
      <c r="J36" s="2"/>
    </row>
    <row r="37" spans="1:10" s="137" customFormat="1" ht="14.25" x14ac:dyDescent="0.2">
      <c r="A37" s="51"/>
      <c r="B37" s="51" t="s">
        <v>213</v>
      </c>
      <c r="C37" s="51" t="s">
        <v>220</v>
      </c>
      <c r="D37" s="52" t="s">
        <v>35</v>
      </c>
      <c r="E37" s="53">
        <v>1</v>
      </c>
      <c r="F37" s="66"/>
      <c r="G37" s="2"/>
      <c r="H37" s="3"/>
      <c r="I37" s="139">
        <f t="shared" si="0"/>
        <v>0</v>
      </c>
      <c r="J37" s="2"/>
    </row>
    <row r="38" spans="1:10" s="137" customFormat="1" ht="14.25" x14ac:dyDescent="0.2">
      <c r="A38" s="51"/>
      <c r="B38" s="51" t="s">
        <v>28</v>
      </c>
      <c r="C38" s="51" t="s">
        <v>220</v>
      </c>
      <c r="D38" s="52" t="s">
        <v>35</v>
      </c>
      <c r="E38" s="53">
        <v>1</v>
      </c>
      <c r="F38" s="66"/>
      <c r="G38" s="2"/>
      <c r="H38" s="3"/>
      <c r="I38" s="139">
        <f t="shared" si="0"/>
        <v>0</v>
      </c>
      <c r="J38" s="2"/>
    </row>
    <row r="39" spans="1:10" s="137" customFormat="1" ht="14.25" x14ac:dyDescent="0.2">
      <c r="A39" s="51"/>
      <c r="B39" s="51" t="s">
        <v>215</v>
      </c>
      <c r="C39" s="51" t="s">
        <v>220</v>
      </c>
      <c r="D39" s="52" t="s">
        <v>35</v>
      </c>
      <c r="E39" s="53">
        <v>1</v>
      </c>
      <c r="F39" s="66"/>
      <c r="G39" s="2"/>
      <c r="H39" s="3"/>
      <c r="I39" s="139">
        <f t="shared" si="0"/>
        <v>0</v>
      </c>
      <c r="J39" s="2"/>
    </row>
    <row r="40" spans="1:10" s="137" customFormat="1" ht="14.25" x14ac:dyDescent="0.2">
      <c r="A40" s="51"/>
      <c r="B40" s="51" t="s">
        <v>187</v>
      </c>
      <c r="C40" s="51" t="s">
        <v>220</v>
      </c>
      <c r="D40" s="52" t="s">
        <v>35</v>
      </c>
      <c r="E40" s="53">
        <v>1</v>
      </c>
      <c r="F40" s="66"/>
      <c r="G40" s="2"/>
      <c r="H40" s="3"/>
      <c r="I40" s="139">
        <f t="shared" si="0"/>
        <v>0</v>
      </c>
      <c r="J40" s="2"/>
    </row>
    <row r="41" spans="1:10" s="137" customFormat="1" ht="14.25" x14ac:dyDescent="0.2">
      <c r="A41" s="51"/>
      <c r="B41" s="51" t="s">
        <v>188</v>
      </c>
      <c r="C41" s="51" t="s">
        <v>220</v>
      </c>
      <c r="D41" s="52" t="s">
        <v>35</v>
      </c>
      <c r="E41" s="53">
        <v>1</v>
      </c>
      <c r="F41" s="66"/>
      <c r="G41" s="2"/>
      <c r="H41" s="3"/>
      <c r="I41" s="139">
        <f t="shared" si="0"/>
        <v>0</v>
      </c>
      <c r="J41" s="2"/>
    </row>
    <row r="42" spans="1:10" s="137" customFormat="1" ht="14.25" x14ac:dyDescent="0.2">
      <c r="A42" s="51"/>
      <c r="B42" s="51" t="s">
        <v>190</v>
      </c>
      <c r="C42" s="51" t="s">
        <v>220</v>
      </c>
      <c r="D42" s="52" t="s">
        <v>35</v>
      </c>
      <c r="E42" s="53">
        <v>1</v>
      </c>
      <c r="F42" s="66"/>
      <c r="G42" s="2"/>
      <c r="H42" s="3"/>
      <c r="I42" s="139">
        <f t="shared" si="0"/>
        <v>0</v>
      </c>
      <c r="J42" s="2"/>
    </row>
    <row r="43" spans="1:10" s="137" customFormat="1" ht="14.25" x14ac:dyDescent="0.2">
      <c r="A43" s="51"/>
      <c r="B43" s="51" t="s">
        <v>191</v>
      </c>
      <c r="C43" s="51" t="s">
        <v>220</v>
      </c>
      <c r="D43" s="52" t="s">
        <v>35</v>
      </c>
      <c r="E43" s="53">
        <v>1</v>
      </c>
      <c r="F43" s="66"/>
      <c r="G43" s="2"/>
      <c r="H43" s="3"/>
      <c r="I43" s="139">
        <f t="shared" si="0"/>
        <v>0</v>
      </c>
      <c r="J43" s="2"/>
    </row>
    <row r="44" spans="1:10" s="137" customFormat="1" ht="14.25" x14ac:dyDescent="0.2">
      <c r="A44" s="51"/>
      <c r="B44" s="51" t="s">
        <v>194</v>
      </c>
      <c r="C44" s="51" t="s">
        <v>220</v>
      </c>
      <c r="D44" s="52" t="s">
        <v>35</v>
      </c>
      <c r="E44" s="53">
        <v>1</v>
      </c>
      <c r="F44" s="66"/>
      <c r="G44" s="2"/>
      <c r="H44" s="3"/>
      <c r="I44" s="139">
        <f t="shared" si="0"/>
        <v>0</v>
      </c>
      <c r="J44" s="2"/>
    </row>
    <row r="45" spans="1:10" s="137" customFormat="1" ht="14.25" x14ac:dyDescent="0.2">
      <c r="A45" s="51"/>
      <c r="B45" s="51" t="s">
        <v>217</v>
      </c>
      <c r="C45" s="51" t="s">
        <v>220</v>
      </c>
      <c r="D45" s="52" t="s">
        <v>35</v>
      </c>
      <c r="E45" s="53">
        <v>1</v>
      </c>
      <c r="F45" s="66"/>
      <c r="G45" s="2"/>
      <c r="H45" s="3"/>
      <c r="I45" s="139">
        <f t="shared" si="0"/>
        <v>0</v>
      </c>
      <c r="J45" s="2"/>
    </row>
    <row r="46" spans="1:10" s="137" customFormat="1" ht="14.25" x14ac:dyDescent="0.2">
      <c r="A46" s="51"/>
      <c r="B46" s="51" t="s">
        <v>197</v>
      </c>
      <c r="C46" s="51" t="s">
        <v>220</v>
      </c>
      <c r="D46" s="52" t="s">
        <v>35</v>
      </c>
      <c r="E46" s="53">
        <v>1</v>
      </c>
      <c r="F46" s="66"/>
      <c r="G46" s="2"/>
      <c r="H46" s="3"/>
      <c r="I46" s="139">
        <f t="shared" si="0"/>
        <v>0</v>
      </c>
      <c r="J46" s="2"/>
    </row>
    <row r="47" spans="1:10" s="137" customFormat="1" ht="14.25" x14ac:dyDescent="0.2">
      <c r="A47" s="51"/>
      <c r="B47" s="51" t="s">
        <v>198</v>
      </c>
      <c r="C47" s="51" t="s">
        <v>220</v>
      </c>
      <c r="D47" s="52" t="s">
        <v>35</v>
      </c>
      <c r="E47" s="53">
        <v>1</v>
      </c>
      <c r="F47" s="66"/>
      <c r="G47" s="2"/>
      <c r="H47" s="3"/>
      <c r="I47" s="139">
        <f t="shared" si="0"/>
        <v>0</v>
      </c>
      <c r="J47" s="2"/>
    </row>
    <row r="48" spans="1:10" s="137" customFormat="1" ht="14.25" x14ac:dyDescent="0.2">
      <c r="A48" s="59" t="s">
        <v>13</v>
      </c>
      <c r="B48" s="59"/>
      <c r="C48" s="60"/>
      <c r="D48" s="61"/>
      <c r="E48" s="62">
        <f>SUM(E2:E47)</f>
        <v>49</v>
      </c>
      <c r="F48" s="62"/>
      <c r="G48" s="62"/>
      <c r="H48" s="62"/>
      <c r="I48" s="140">
        <f>SUM(I2:I47)</f>
        <v>0</v>
      </c>
      <c r="J48" s="62"/>
    </row>
    <row r="49" spans="1:10" s="137" customFormat="1" ht="12.75" customHeight="1" x14ac:dyDescent="0.2">
      <c r="A49" s="4" t="s">
        <v>332</v>
      </c>
      <c r="I49" s="148"/>
    </row>
    <row r="50" spans="1:10" s="147" customFormat="1" ht="22.5" x14ac:dyDescent="0.2">
      <c r="A50" s="55" t="s">
        <v>10</v>
      </c>
      <c r="B50" s="55" t="s">
        <v>6</v>
      </c>
      <c r="C50" s="55" t="s">
        <v>19</v>
      </c>
      <c r="D50" s="55" t="s">
        <v>20</v>
      </c>
      <c r="E50" s="55" t="s">
        <v>35</v>
      </c>
      <c r="F50" s="55"/>
      <c r="G50" s="56" t="s">
        <v>77</v>
      </c>
      <c r="H50" s="56"/>
      <c r="I50" s="141" t="s">
        <v>76</v>
      </c>
      <c r="J50" s="56" t="s">
        <v>200</v>
      </c>
    </row>
    <row r="51" spans="1:10" s="137" customFormat="1" ht="14.25" x14ac:dyDescent="0.2">
      <c r="A51" s="51"/>
      <c r="B51" s="51" t="s">
        <v>133</v>
      </c>
      <c r="C51" s="51" t="s">
        <v>221</v>
      </c>
      <c r="D51" s="52" t="s">
        <v>35</v>
      </c>
      <c r="E51" s="53">
        <v>10</v>
      </c>
      <c r="F51" s="66"/>
      <c r="G51" s="2"/>
      <c r="H51" s="3"/>
      <c r="I51" s="139">
        <f>E51*G51+H51*F51</f>
        <v>0</v>
      </c>
      <c r="J51" s="2"/>
    </row>
    <row r="52" spans="1:10" s="137" customFormat="1" ht="14.25" x14ac:dyDescent="0.2">
      <c r="A52" s="51"/>
      <c r="B52" s="51" t="s">
        <v>136</v>
      </c>
      <c r="C52" s="51" t="s">
        <v>221</v>
      </c>
      <c r="D52" s="52" t="s">
        <v>35</v>
      </c>
      <c r="E52" s="53">
        <v>4</v>
      </c>
      <c r="F52" s="66"/>
      <c r="G52" s="2"/>
      <c r="H52" s="3"/>
      <c r="I52" s="139">
        <f t="shared" ref="I52:I76" si="1">E52*G52+H52*F52</f>
        <v>0</v>
      </c>
      <c r="J52" s="2"/>
    </row>
    <row r="53" spans="1:10" s="137" customFormat="1" ht="14.25" x14ac:dyDescent="0.2">
      <c r="A53" s="51"/>
      <c r="B53" s="51" t="s">
        <v>137</v>
      </c>
      <c r="C53" s="51" t="s">
        <v>221</v>
      </c>
      <c r="D53" s="52" t="s">
        <v>35</v>
      </c>
      <c r="E53" s="53">
        <v>12</v>
      </c>
      <c r="F53" s="66"/>
      <c r="G53" s="2"/>
      <c r="H53" s="3"/>
      <c r="I53" s="139">
        <f t="shared" si="1"/>
        <v>0</v>
      </c>
      <c r="J53" s="2"/>
    </row>
    <row r="54" spans="1:10" s="137" customFormat="1" ht="14.25" x14ac:dyDescent="0.2">
      <c r="A54" s="51"/>
      <c r="B54" s="51" t="s">
        <v>201</v>
      </c>
      <c r="C54" s="51" t="s">
        <v>221</v>
      </c>
      <c r="D54" s="52" t="s">
        <v>35</v>
      </c>
      <c r="E54" s="53">
        <v>1</v>
      </c>
      <c r="F54" s="66"/>
      <c r="G54" s="2"/>
      <c r="H54" s="3"/>
      <c r="I54" s="139">
        <f t="shared" si="1"/>
        <v>0</v>
      </c>
      <c r="J54" s="2"/>
    </row>
    <row r="55" spans="1:10" s="137" customFormat="1" ht="14.25" x14ac:dyDescent="0.2">
      <c r="A55" s="51"/>
      <c r="B55" s="51" t="s">
        <v>143</v>
      </c>
      <c r="C55" s="51" t="s">
        <v>221</v>
      </c>
      <c r="D55" s="52" t="s">
        <v>35</v>
      </c>
      <c r="E55" s="53">
        <v>1</v>
      </c>
      <c r="F55" s="66"/>
      <c r="G55" s="2"/>
      <c r="H55" s="3"/>
      <c r="I55" s="139">
        <f t="shared" si="1"/>
        <v>0</v>
      </c>
      <c r="J55" s="2"/>
    </row>
    <row r="56" spans="1:10" s="137" customFormat="1" ht="14.25" x14ac:dyDescent="0.2">
      <c r="A56" s="51"/>
      <c r="B56" s="51" t="s">
        <v>9</v>
      </c>
      <c r="C56" s="51" t="s">
        <v>221</v>
      </c>
      <c r="D56" s="52" t="s">
        <v>35</v>
      </c>
      <c r="E56" s="53">
        <v>1</v>
      </c>
      <c r="F56" s="66"/>
      <c r="G56" s="2"/>
      <c r="H56" s="3"/>
      <c r="I56" s="139">
        <f t="shared" si="1"/>
        <v>0</v>
      </c>
      <c r="J56" s="2"/>
    </row>
    <row r="57" spans="1:10" s="137" customFormat="1" ht="14.25" x14ac:dyDescent="0.2">
      <c r="A57" s="51"/>
      <c r="B57" s="51" t="s">
        <v>147</v>
      </c>
      <c r="C57" s="51" t="s">
        <v>221</v>
      </c>
      <c r="D57" s="52" t="s">
        <v>35</v>
      </c>
      <c r="E57" s="53">
        <v>1</v>
      </c>
      <c r="F57" s="66"/>
      <c r="G57" s="2"/>
      <c r="H57" s="3"/>
      <c r="I57" s="139">
        <f t="shared" si="1"/>
        <v>0</v>
      </c>
      <c r="J57" s="2"/>
    </row>
    <row r="58" spans="1:10" s="137" customFormat="1" ht="14.25" x14ac:dyDescent="0.2">
      <c r="A58" s="51"/>
      <c r="B58" s="51" t="s">
        <v>148</v>
      </c>
      <c r="C58" s="51" t="s">
        <v>221</v>
      </c>
      <c r="D58" s="52" t="s">
        <v>35</v>
      </c>
      <c r="E58" s="53">
        <v>1</v>
      </c>
      <c r="F58" s="66"/>
      <c r="G58" s="2"/>
      <c r="H58" s="3"/>
      <c r="I58" s="139">
        <f t="shared" si="1"/>
        <v>0</v>
      </c>
      <c r="J58" s="2"/>
    </row>
    <row r="59" spans="1:10" s="137" customFormat="1" ht="14.25" x14ac:dyDescent="0.2">
      <c r="A59" s="51"/>
      <c r="B59" s="51" t="s">
        <v>38</v>
      </c>
      <c r="C59" s="51" t="s">
        <v>221</v>
      </c>
      <c r="D59" s="52" t="s">
        <v>35</v>
      </c>
      <c r="E59" s="53">
        <v>1</v>
      </c>
      <c r="F59" s="66"/>
      <c r="G59" s="2"/>
      <c r="H59" s="3"/>
      <c r="I59" s="139">
        <f t="shared" si="1"/>
        <v>0</v>
      </c>
      <c r="J59" s="2"/>
    </row>
    <row r="60" spans="1:10" s="137" customFormat="1" ht="14.25" x14ac:dyDescent="0.2">
      <c r="A60" s="51"/>
      <c r="B60" s="51" t="s">
        <v>149</v>
      </c>
      <c r="C60" s="51" t="s">
        <v>221</v>
      </c>
      <c r="D60" s="52" t="s">
        <v>35</v>
      </c>
      <c r="E60" s="53">
        <v>32</v>
      </c>
      <c r="F60" s="66"/>
      <c r="G60" s="2"/>
      <c r="H60" s="3"/>
      <c r="I60" s="139">
        <f t="shared" si="1"/>
        <v>0</v>
      </c>
      <c r="J60" s="2"/>
    </row>
    <row r="61" spans="1:10" s="137" customFormat="1" ht="14.25" x14ac:dyDescent="0.2">
      <c r="A61" s="51"/>
      <c r="B61" s="51" t="s">
        <v>151</v>
      </c>
      <c r="C61" s="51" t="s">
        <v>221</v>
      </c>
      <c r="D61" s="52" t="s">
        <v>35</v>
      </c>
      <c r="E61" s="53">
        <v>3</v>
      </c>
      <c r="F61" s="66"/>
      <c r="G61" s="2"/>
      <c r="H61" s="3"/>
      <c r="I61" s="139">
        <f t="shared" si="1"/>
        <v>0</v>
      </c>
      <c r="J61" s="2"/>
    </row>
    <row r="62" spans="1:10" s="137" customFormat="1" ht="14.25" x14ac:dyDescent="0.2">
      <c r="A62" s="51"/>
      <c r="B62" s="51" t="s">
        <v>155</v>
      </c>
      <c r="C62" s="51" t="s">
        <v>221</v>
      </c>
      <c r="D62" s="52" t="s">
        <v>35</v>
      </c>
      <c r="E62" s="53">
        <v>1</v>
      </c>
      <c r="F62" s="66"/>
      <c r="G62" s="2"/>
      <c r="H62" s="3"/>
      <c r="I62" s="139">
        <f t="shared" si="1"/>
        <v>0</v>
      </c>
      <c r="J62" s="2"/>
    </row>
    <row r="63" spans="1:10" s="137" customFormat="1" ht="14.25" x14ac:dyDescent="0.2">
      <c r="A63" s="51"/>
      <c r="B63" s="51" t="s">
        <v>203</v>
      </c>
      <c r="C63" s="51" t="s">
        <v>221</v>
      </c>
      <c r="D63" s="52" t="s">
        <v>35</v>
      </c>
      <c r="E63" s="53">
        <v>1</v>
      </c>
      <c r="F63" s="66"/>
      <c r="G63" s="2"/>
      <c r="H63" s="3"/>
      <c r="I63" s="139">
        <f t="shared" si="1"/>
        <v>0</v>
      </c>
      <c r="J63" s="2"/>
    </row>
    <row r="64" spans="1:10" s="137" customFormat="1" ht="14.25" x14ac:dyDescent="0.2">
      <c r="A64" s="51"/>
      <c r="B64" s="51" t="s">
        <v>39</v>
      </c>
      <c r="C64" s="51" t="s">
        <v>221</v>
      </c>
      <c r="D64" s="52" t="s">
        <v>35</v>
      </c>
      <c r="E64" s="53">
        <v>1</v>
      </c>
      <c r="F64" s="66"/>
      <c r="G64" s="2"/>
      <c r="H64" s="3"/>
      <c r="I64" s="139">
        <f t="shared" si="1"/>
        <v>0</v>
      </c>
      <c r="J64" s="2"/>
    </row>
    <row r="65" spans="1:10" s="137" customFormat="1" ht="14.25" x14ac:dyDescent="0.2">
      <c r="A65" s="51"/>
      <c r="B65" s="51" t="s">
        <v>159</v>
      </c>
      <c r="C65" s="51" t="s">
        <v>221</v>
      </c>
      <c r="D65" s="52" t="s">
        <v>35</v>
      </c>
      <c r="E65" s="53">
        <v>34</v>
      </c>
      <c r="F65" s="66"/>
      <c r="G65" s="2"/>
      <c r="H65" s="3"/>
      <c r="I65" s="139">
        <f t="shared" si="1"/>
        <v>0</v>
      </c>
      <c r="J65" s="2"/>
    </row>
    <row r="66" spans="1:10" s="137" customFormat="1" ht="14.25" x14ac:dyDescent="0.2">
      <c r="A66" s="51"/>
      <c r="B66" s="51" t="s">
        <v>164</v>
      </c>
      <c r="C66" s="51" t="s">
        <v>221</v>
      </c>
      <c r="D66" s="52" t="s">
        <v>35</v>
      </c>
      <c r="E66" s="53">
        <v>1</v>
      </c>
      <c r="F66" s="66"/>
      <c r="G66" s="2"/>
      <c r="H66" s="3"/>
      <c r="I66" s="139">
        <f t="shared" si="1"/>
        <v>0</v>
      </c>
      <c r="J66" s="2"/>
    </row>
    <row r="67" spans="1:10" s="137" customFormat="1" ht="14.25" x14ac:dyDescent="0.2">
      <c r="A67" s="51"/>
      <c r="B67" s="51" t="s">
        <v>165</v>
      </c>
      <c r="C67" s="51" t="s">
        <v>221</v>
      </c>
      <c r="D67" s="52" t="s">
        <v>35</v>
      </c>
      <c r="E67" s="53">
        <v>1</v>
      </c>
      <c r="F67" s="66"/>
      <c r="G67" s="2"/>
      <c r="H67" s="3"/>
      <c r="I67" s="139">
        <f t="shared" si="1"/>
        <v>0</v>
      </c>
      <c r="J67" s="2"/>
    </row>
    <row r="68" spans="1:10" s="137" customFormat="1" ht="14.25" x14ac:dyDescent="0.2">
      <c r="A68" s="51"/>
      <c r="B68" s="51" t="s">
        <v>36</v>
      </c>
      <c r="C68" s="51" t="s">
        <v>221</v>
      </c>
      <c r="D68" s="52" t="s">
        <v>35</v>
      </c>
      <c r="E68" s="53">
        <v>1</v>
      </c>
      <c r="F68" s="66"/>
      <c r="G68" s="2"/>
      <c r="H68" s="3"/>
      <c r="I68" s="139">
        <f t="shared" si="1"/>
        <v>0</v>
      </c>
      <c r="J68" s="2"/>
    </row>
    <row r="69" spans="1:10" s="137" customFormat="1" ht="14.25" x14ac:dyDescent="0.2">
      <c r="A69" s="51"/>
      <c r="B69" s="51" t="s">
        <v>8</v>
      </c>
      <c r="C69" s="51" t="s">
        <v>221</v>
      </c>
      <c r="D69" s="52" t="s">
        <v>35</v>
      </c>
      <c r="E69" s="53">
        <v>1</v>
      </c>
      <c r="F69" s="66"/>
      <c r="G69" s="2"/>
      <c r="H69" s="3"/>
      <c r="I69" s="139">
        <f t="shared" si="1"/>
        <v>0</v>
      </c>
      <c r="J69" s="2"/>
    </row>
    <row r="70" spans="1:10" s="137" customFormat="1" ht="14.25" x14ac:dyDescent="0.2">
      <c r="A70" s="51"/>
      <c r="B70" s="51" t="s">
        <v>175</v>
      </c>
      <c r="C70" s="51" t="s">
        <v>221</v>
      </c>
      <c r="D70" s="52" t="s">
        <v>35</v>
      </c>
      <c r="E70" s="53">
        <v>4</v>
      </c>
      <c r="F70" s="66"/>
      <c r="G70" s="2"/>
      <c r="H70" s="3"/>
      <c r="I70" s="139">
        <f t="shared" si="1"/>
        <v>0</v>
      </c>
      <c r="J70" s="2"/>
    </row>
    <row r="71" spans="1:10" s="137" customFormat="1" ht="14.25" x14ac:dyDescent="0.2">
      <c r="A71" s="51"/>
      <c r="B71" s="51" t="s">
        <v>180</v>
      </c>
      <c r="C71" s="51" t="s">
        <v>221</v>
      </c>
      <c r="D71" s="52" t="s">
        <v>35</v>
      </c>
      <c r="E71" s="53">
        <v>1</v>
      </c>
      <c r="F71" s="66"/>
      <c r="G71" s="2"/>
      <c r="H71" s="3"/>
      <c r="I71" s="139">
        <f t="shared" si="1"/>
        <v>0</v>
      </c>
      <c r="J71" s="2"/>
    </row>
    <row r="72" spans="1:10" s="137" customFormat="1" ht="14.25" x14ac:dyDescent="0.2">
      <c r="A72" s="51"/>
      <c r="B72" s="51" t="s">
        <v>4</v>
      </c>
      <c r="C72" s="51" t="s">
        <v>221</v>
      </c>
      <c r="D72" s="52" t="s">
        <v>35</v>
      </c>
      <c r="E72" s="53">
        <v>2</v>
      </c>
      <c r="F72" s="66"/>
      <c r="G72" s="2"/>
      <c r="H72" s="3"/>
      <c r="I72" s="139">
        <f t="shared" si="1"/>
        <v>0</v>
      </c>
      <c r="J72" s="2"/>
    </row>
    <row r="73" spans="1:10" s="137" customFormat="1" ht="14.25" x14ac:dyDescent="0.2">
      <c r="A73" s="51"/>
      <c r="B73" s="51" t="s">
        <v>182</v>
      </c>
      <c r="C73" s="51" t="s">
        <v>221</v>
      </c>
      <c r="D73" s="52" t="s">
        <v>35</v>
      </c>
      <c r="E73" s="53">
        <v>1</v>
      </c>
      <c r="F73" s="66"/>
      <c r="G73" s="2"/>
      <c r="H73" s="3"/>
      <c r="I73" s="139">
        <f t="shared" si="1"/>
        <v>0</v>
      </c>
      <c r="J73" s="2"/>
    </row>
    <row r="74" spans="1:10" s="137" customFormat="1" ht="14.25" x14ac:dyDescent="0.2">
      <c r="A74" s="51"/>
      <c r="B74" s="51" t="s">
        <v>183</v>
      </c>
      <c r="C74" s="51" t="s">
        <v>221</v>
      </c>
      <c r="D74" s="52" t="s">
        <v>35</v>
      </c>
      <c r="E74" s="53">
        <v>1</v>
      </c>
      <c r="F74" s="66"/>
      <c r="G74" s="2"/>
      <c r="H74" s="3"/>
      <c r="I74" s="139">
        <f t="shared" si="1"/>
        <v>0</v>
      </c>
      <c r="J74" s="2"/>
    </row>
    <row r="75" spans="1:10" s="137" customFormat="1" ht="14.25" x14ac:dyDescent="0.2">
      <c r="A75" s="51"/>
      <c r="B75" s="51" t="s">
        <v>186</v>
      </c>
      <c r="C75" s="51" t="s">
        <v>221</v>
      </c>
      <c r="D75" s="52" t="s">
        <v>35</v>
      </c>
      <c r="E75" s="53">
        <v>1</v>
      </c>
      <c r="F75" s="66"/>
      <c r="G75" s="2"/>
      <c r="H75" s="3"/>
      <c r="I75" s="139">
        <f t="shared" si="1"/>
        <v>0</v>
      </c>
      <c r="J75" s="2"/>
    </row>
    <row r="76" spans="1:10" s="137" customFormat="1" ht="14.25" x14ac:dyDescent="0.2">
      <c r="A76" s="51"/>
      <c r="B76" s="51" t="s">
        <v>193</v>
      </c>
      <c r="C76" s="51" t="s">
        <v>221</v>
      </c>
      <c r="D76" s="52" t="s">
        <v>35</v>
      </c>
      <c r="E76" s="53">
        <v>7</v>
      </c>
      <c r="F76" s="66"/>
      <c r="G76" s="2"/>
      <c r="H76" s="3"/>
      <c r="I76" s="139">
        <f t="shared" si="1"/>
        <v>0</v>
      </c>
      <c r="J76" s="2"/>
    </row>
    <row r="77" spans="1:10" s="137" customFormat="1" ht="14.25" x14ac:dyDescent="0.2">
      <c r="A77" s="59" t="s">
        <v>13</v>
      </c>
      <c r="B77" s="59"/>
      <c r="C77" s="60"/>
      <c r="D77" s="61"/>
      <c r="E77" s="62">
        <f>SUM(E51:E76)</f>
        <v>125</v>
      </c>
      <c r="F77" s="62"/>
      <c r="G77" s="62"/>
      <c r="H77" s="62"/>
      <c r="I77" s="140">
        <f>SUM(I51:I76)</f>
        <v>0</v>
      </c>
      <c r="J77" s="62"/>
    </row>
    <row r="78" spans="1:10" ht="12.75" customHeight="1" x14ac:dyDescent="0.2">
      <c r="A78" s="4" t="s">
        <v>332</v>
      </c>
    </row>
  </sheetData>
  <printOptions horizontalCentered="1"/>
  <pageMargins left="0.70866141732283472" right="0.70866141732283472" top="0.74803149606299213" bottom="0.74803149606299213" header="0.31496062992125984" footer="0.31496062992125984"/>
  <pageSetup paperSize="9" scale="69" fitToHeight="2" orientation="landscape" r:id="rId1"/>
  <headerFooter>
    <oddHeader>&amp;LAjuntament de Barcelona&amp;C&amp;A</oddHeader>
  </headerFooter>
  <rowBreaks count="1" manualBreakCount="1">
    <brk id="48" max="9"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K105"/>
  <sheetViews>
    <sheetView zoomScaleNormal="100" workbookViewId="0">
      <pane ySplit="1" topLeftCell="A2" activePane="bottomLeft" state="frozen"/>
      <selection pane="bottomLeft" activeCell="H5" sqref="H5"/>
    </sheetView>
  </sheetViews>
  <sheetFormatPr baseColWidth="10" defaultColWidth="10.85546875" defaultRowHeight="12.75" customHeight="1" x14ac:dyDescent="0.2"/>
  <cols>
    <col min="1" max="2" width="21.42578125" style="136" customWidth="1"/>
    <col min="3" max="3" width="25.42578125" style="136" bestFit="1" customWidth="1"/>
    <col min="4" max="6" width="11.140625" style="136" customWidth="1"/>
    <col min="7" max="8" width="10.85546875" style="136"/>
    <col min="9" max="9" width="10.85546875" style="142"/>
    <col min="10" max="10" width="15.140625" style="136" customWidth="1"/>
    <col min="11" max="16384" width="10.85546875" style="136"/>
  </cols>
  <sheetData>
    <row r="1" spans="1:11" s="134" customFormat="1" ht="22.5" x14ac:dyDescent="0.2">
      <c r="A1" s="55" t="s">
        <v>10</v>
      </c>
      <c r="B1" s="55" t="s">
        <v>6</v>
      </c>
      <c r="C1" s="55" t="s">
        <v>19</v>
      </c>
      <c r="D1" s="55" t="s">
        <v>20</v>
      </c>
      <c r="E1" s="55" t="s">
        <v>15</v>
      </c>
      <c r="F1" s="55" t="s">
        <v>16</v>
      </c>
      <c r="G1" s="55" t="s">
        <v>238</v>
      </c>
      <c r="H1" s="56" t="s">
        <v>78</v>
      </c>
      <c r="I1" s="141" t="s">
        <v>76</v>
      </c>
      <c r="J1" s="56" t="s">
        <v>200</v>
      </c>
    </row>
    <row r="2" spans="1:11" s="137" customFormat="1" ht="12.75" customHeight="1" x14ac:dyDescent="0.2">
      <c r="A2" s="51"/>
      <c r="B2" s="51" t="s">
        <v>132</v>
      </c>
      <c r="C2" s="51" t="s">
        <v>228</v>
      </c>
      <c r="D2" s="52" t="s">
        <v>37</v>
      </c>
      <c r="E2" s="53">
        <v>30</v>
      </c>
      <c r="F2" s="53">
        <v>91</v>
      </c>
      <c r="G2" s="3"/>
      <c r="H2" s="2"/>
      <c r="I2" s="139">
        <f>E2*G2+H2*F2</f>
        <v>0</v>
      </c>
      <c r="J2" s="2"/>
      <c r="K2" s="149"/>
    </row>
    <row r="3" spans="1:11" s="137" customFormat="1" ht="12.75" customHeight="1" x14ac:dyDescent="0.2">
      <c r="A3" s="51"/>
      <c r="B3" s="51" t="s">
        <v>134</v>
      </c>
      <c r="C3" s="51" t="s">
        <v>228</v>
      </c>
      <c r="D3" s="52" t="s">
        <v>37</v>
      </c>
      <c r="E3" s="53">
        <v>16</v>
      </c>
      <c r="F3" s="53">
        <v>10</v>
      </c>
      <c r="G3" s="3"/>
      <c r="H3" s="2"/>
      <c r="I3" s="139">
        <f t="shared" ref="I3:I67" si="0">E3*G3+H3*F3</f>
        <v>0</v>
      </c>
      <c r="J3" s="2"/>
      <c r="K3" s="149"/>
    </row>
    <row r="4" spans="1:11" s="137" customFormat="1" ht="12.75" customHeight="1" x14ac:dyDescent="0.2">
      <c r="A4" s="51"/>
      <c r="B4" s="51" t="s">
        <v>0</v>
      </c>
      <c r="C4" s="51" t="s">
        <v>228</v>
      </c>
      <c r="D4" s="52" t="s">
        <v>37</v>
      </c>
      <c r="E4" s="53">
        <v>1212</v>
      </c>
      <c r="F4" s="53">
        <v>1106</v>
      </c>
      <c r="G4" s="3"/>
      <c r="H4" s="2"/>
      <c r="I4" s="139">
        <f t="shared" si="0"/>
        <v>0</v>
      </c>
      <c r="J4" s="2"/>
      <c r="K4" s="149"/>
    </row>
    <row r="5" spans="1:11" s="137" customFormat="1" ht="12.75" customHeight="1" x14ac:dyDescent="0.2">
      <c r="A5" s="51"/>
      <c r="B5" s="51" t="s">
        <v>17</v>
      </c>
      <c r="C5" s="51" t="s">
        <v>228</v>
      </c>
      <c r="D5" s="52" t="s">
        <v>37</v>
      </c>
      <c r="E5" s="53">
        <v>239</v>
      </c>
      <c r="F5" s="53">
        <v>753</v>
      </c>
      <c r="G5" s="3"/>
      <c r="H5" s="2"/>
      <c r="I5" s="139">
        <f t="shared" si="0"/>
        <v>0</v>
      </c>
      <c r="J5" s="2"/>
      <c r="K5" s="149"/>
    </row>
    <row r="6" spans="1:11" s="137" customFormat="1" ht="12.75" customHeight="1" x14ac:dyDescent="0.2">
      <c r="A6" s="51"/>
      <c r="B6" s="51" t="s">
        <v>135</v>
      </c>
      <c r="C6" s="51" t="s">
        <v>228</v>
      </c>
      <c r="D6" s="52" t="s">
        <v>37</v>
      </c>
      <c r="E6" s="53">
        <v>13</v>
      </c>
      <c r="F6" s="53">
        <v>80</v>
      </c>
      <c r="G6" s="3"/>
      <c r="H6" s="2"/>
      <c r="I6" s="139">
        <f t="shared" si="0"/>
        <v>0</v>
      </c>
      <c r="J6" s="2"/>
      <c r="K6" s="149"/>
    </row>
    <row r="7" spans="1:11" s="137" customFormat="1" ht="12.75" customHeight="1" x14ac:dyDescent="0.2">
      <c r="A7" s="51"/>
      <c r="B7" s="51" t="s">
        <v>204</v>
      </c>
      <c r="C7" s="51" t="s">
        <v>228</v>
      </c>
      <c r="D7" s="52" t="s">
        <v>37</v>
      </c>
      <c r="E7" s="53">
        <v>41</v>
      </c>
      <c r="F7" s="53">
        <v>36</v>
      </c>
      <c r="G7" s="3"/>
      <c r="H7" s="2"/>
      <c r="I7" s="139">
        <f t="shared" si="0"/>
        <v>0</v>
      </c>
      <c r="J7" s="2"/>
      <c r="K7" s="149"/>
    </row>
    <row r="8" spans="1:11" s="137" customFormat="1" ht="12.75" customHeight="1" x14ac:dyDescent="0.2">
      <c r="A8" s="51"/>
      <c r="B8" s="51" t="s">
        <v>139</v>
      </c>
      <c r="C8" s="51" t="s">
        <v>228</v>
      </c>
      <c r="D8" s="52" t="s">
        <v>37</v>
      </c>
      <c r="E8" s="53">
        <v>33</v>
      </c>
      <c r="F8" s="53">
        <v>105</v>
      </c>
      <c r="G8" s="3"/>
      <c r="H8" s="2"/>
      <c r="I8" s="139">
        <f t="shared" si="0"/>
        <v>0</v>
      </c>
      <c r="J8" s="2"/>
      <c r="K8" s="149"/>
    </row>
    <row r="9" spans="1:11" s="137" customFormat="1" ht="12.75" customHeight="1" x14ac:dyDescent="0.2">
      <c r="A9" s="51"/>
      <c r="B9" s="51" t="s">
        <v>1</v>
      </c>
      <c r="C9" s="51" t="s">
        <v>228</v>
      </c>
      <c r="D9" s="52" t="s">
        <v>37</v>
      </c>
      <c r="E9" s="53">
        <v>12</v>
      </c>
      <c r="F9" s="53">
        <v>15</v>
      </c>
      <c r="G9" s="3"/>
      <c r="H9" s="2"/>
      <c r="I9" s="139">
        <f t="shared" si="0"/>
        <v>0</v>
      </c>
      <c r="J9" s="2"/>
      <c r="K9" s="149"/>
    </row>
    <row r="10" spans="1:11" s="137" customFormat="1" ht="12.75" customHeight="1" x14ac:dyDescent="0.2">
      <c r="A10" s="51"/>
      <c r="B10" s="51" t="s">
        <v>222</v>
      </c>
      <c r="C10" s="51" t="s">
        <v>228</v>
      </c>
      <c r="D10" s="52" t="s">
        <v>37</v>
      </c>
      <c r="E10" s="53">
        <v>1</v>
      </c>
      <c r="F10" s="53">
        <v>1</v>
      </c>
      <c r="G10" s="3"/>
      <c r="H10" s="2"/>
      <c r="I10" s="139">
        <f t="shared" si="0"/>
        <v>0</v>
      </c>
      <c r="J10" s="2"/>
      <c r="K10" s="149"/>
    </row>
    <row r="11" spans="1:11" s="137" customFormat="1" ht="12.75" customHeight="1" x14ac:dyDescent="0.2">
      <c r="A11" s="51"/>
      <c r="B11" s="51" t="s">
        <v>205</v>
      </c>
      <c r="C11" s="51" t="s">
        <v>228</v>
      </c>
      <c r="D11" s="52" t="s">
        <v>37</v>
      </c>
      <c r="E11" s="53">
        <v>54</v>
      </c>
      <c r="F11" s="53">
        <v>66</v>
      </c>
      <c r="G11" s="3"/>
      <c r="H11" s="2"/>
      <c r="I11" s="139">
        <f t="shared" si="0"/>
        <v>0</v>
      </c>
      <c r="J11" s="2"/>
      <c r="K11" s="149"/>
    </row>
    <row r="12" spans="1:11" s="137" customFormat="1" ht="12.75" customHeight="1" x14ac:dyDescent="0.2">
      <c r="A12" s="51"/>
      <c r="B12" s="51" t="s">
        <v>206</v>
      </c>
      <c r="C12" s="51" t="s">
        <v>228</v>
      </c>
      <c r="D12" s="52" t="s">
        <v>37</v>
      </c>
      <c r="E12" s="53">
        <v>23</v>
      </c>
      <c r="F12" s="53">
        <v>197</v>
      </c>
      <c r="G12" s="3"/>
      <c r="H12" s="2"/>
      <c r="I12" s="139">
        <f t="shared" si="0"/>
        <v>0</v>
      </c>
      <c r="J12" s="2"/>
      <c r="K12" s="149"/>
    </row>
    <row r="13" spans="1:11" s="137" customFormat="1" ht="12.75" customHeight="1" x14ac:dyDescent="0.2">
      <c r="A13" s="51"/>
      <c r="B13" s="51" t="s">
        <v>207</v>
      </c>
      <c r="C13" s="51" t="s">
        <v>228</v>
      </c>
      <c r="D13" s="52" t="s">
        <v>37</v>
      </c>
      <c r="E13" s="53">
        <v>1</v>
      </c>
      <c r="F13" s="53">
        <v>1</v>
      </c>
      <c r="G13" s="3"/>
      <c r="H13" s="2"/>
      <c r="I13" s="139">
        <f t="shared" si="0"/>
        <v>0</v>
      </c>
      <c r="J13" s="2"/>
      <c r="K13" s="149"/>
    </row>
    <row r="14" spans="1:11" s="137" customFormat="1" ht="12.75" customHeight="1" x14ac:dyDescent="0.2">
      <c r="A14" s="51"/>
      <c r="B14" s="51" t="s">
        <v>140</v>
      </c>
      <c r="C14" s="51" t="s">
        <v>228</v>
      </c>
      <c r="D14" s="52" t="s">
        <v>37</v>
      </c>
      <c r="E14" s="53">
        <v>102</v>
      </c>
      <c r="F14" s="53">
        <v>266</v>
      </c>
      <c r="G14" s="3"/>
      <c r="H14" s="2"/>
      <c r="I14" s="139">
        <f t="shared" si="0"/>
        <v>0</v>
      </c>
      <c r="J14" s="2"/>
      <c r="K14" s="149"/>
    </row>
    <row r="15" spans="1:11" s="137" customFormat="1" ht="12.75" customHeight="1" x14ac:dyDescent="0.2">
      <c r="A15" s="51"/>
      <c r="B15" s="51" t="s">
        <v>141</v>
      </c>
      <c r="C15" s="51" t="s">
        <v>228</v>
      </c>
      <c r="D15" s="52" t="s">
        <v>37</v>
      </c>
      <c r="E15" s="53">
        <v>28</v>
      </c>
      <c r="F15" s="53">
        <v>35</v>
      </c>
      <c r="G15" s="3"/>
      <c r="H15" s="2"/>
      <c r="I15" s="139">
        <f t="shared" si="0"/>
        <v>0</v>
      </c>
      <c r="J15" s="2"/>
      <c r="K15" s="149"/>
    </row>
    <row r="16" spans="1:11" s="137" customFormat="1" ht="12.75" customHeight="1" x14ac:dyDescent="0.2">
      <c r="A16" s="51"/>
      <c r="B16" s="51" t="s">
        <v>23</v>
      </c>
      <c r="C16" s="51" t="s">
        <v>228</v>
      </c>
      <c r="D16" s="52" t="s">
        <v>37</v>
      </c>
      <c r="E16" s="53">
        <v>3</v>
      </c>
      <c r="F16" s="53">
        <v>30</v>
      </c>
      <c r="G16" s="3"/>
      <c r="H16" s="2"/>
      <c r="I16" s="139">
        <f t="shared" si="0"/>
        <v>0</v>
      </c>
      <c r="J16" s="2"/>
      <c r="K16" s="149"/>
    </row>
    <row r="17" spans="1:11" s="137" customFormat="1" ht="12.75" customHeight="1" x14ac:dyDescent="0.2">
      <c r="A17" s="51"/>
      <c r="B17" s="51" t="s">
        <v>230</v>
      </c>
      <c r="C17" s="51" t="s">
        <v>228</v>
      </c>
      <c r="D17" s="52" t="s">
        <v>37</v>
      </c>
      <c r="E17" s="53">
        <v>19</v>
      </c>
      <c r="F17" s="53">
        <v>18</v>
      </c>
      <c r="G17" s="3"/>
      <c r="H17" s="2"/>
      <c r="I17" s="139">
        <f t="shared" si="0"/>
        <v>0</v>
      </c>
      <c r="J17" s="2"/>
      <c r="K17" s="149"/>
    </row>
    <row r="18" spans="1:11" s="137" customFormat="1" ht="12.75" customHeight="1" x14ac:dyDescent="0.2">
      <c r="A18" s="51"/>
      <c r="B18" s="51" t="s">
        <v>144</v>
      </c>
      <c r="C18" s="51" t="s">
        <v>228</v>
      </c>
      <c r="D18" s="52" t="s">
        <v>37</v>
      </c>
      <c r="E18" s="53">
        <v>3</v>
      </c>
      <c r="F18" s="53">
        <v>6</v>
      </c>
      <c r="G18" s="3"/>
      <c r="H18" s="2"/>
      <c r="I18" s="139">
        <f t="shared" si="0"/>
        <v>0</v>
      </c>
      <c r="J18" s="2"/>
      <c r="K18" s="149"/>
    </row>
    <row r="19" spans="1:11" s="137" customFormat="1" ht="12.75" customHeight="1" x14ac:dyDescent="0.2">
      <c r="A19" s="51"/>
      <c r="B19" s="51" t="s">
        <v>18</v>
      </c>
      <c r="C19" s="51" t="s">
        <v>228</v>
      </c>
      <c r="D19" s="52" t="s">
        <v>37</v>
      </c>
      <c r="E19" s="53">
        <v>969</v>
      </c>
      <c r="F19" s="53">
        <v>2531</v>
      </c>
      <c r="G19" s="3"/>
      <c r="H19" s="2"/>
      <c r="I19" s="139">
        <f t="shared" si="0"/>
        <v>0</v>
      </c>
      <c r="J19" s="2"/>
      <c r="K19" s="149"/>
    </row>
    <row r="20" spans="1:11" s="137" customFormat="1" ht="12.75" customHeight="1" x14ac:dyDescent="0.2">
      <c r="A20" s="51"/>
      <c r="B20" s="51" t="s">
        <v>208</v>
      </c>
      <c r="C20" s="51" t="s">
        <v>228</v>
      </c>
      <c r="D20" s="52" t="s">
        <v>37</v>
      </c>
      <c r="E20" s="53">
        <v>19</v>
      </c>
      <c r="F20" s="53">
        <v>42</v>
      </c>
      <c r="G20" s="3"/>
      <c r="H20" s="2"/>
      <c r="I20" s="139">
        <f t="shared" si="0"/>
        <v>0</v>
      </c>
      <c r="J20" s="2"/>
      <c r="K20" s="149"/>
    </row>
    <row r="21" spans="1:11" s="137" customFormat="1" ht="12.75" customHeight="1" x14ac:dyDescent="0.2">
      <c r="A21" s="51"/>
      <c r="B21" s="51" t="s">
        <v>24</v>
      </c>
      <c r="C21" s="51" t="s">
        <v>228</v>
      </c>
      <c r="D21" s="52" t="s">
        <v>37</v>
      </c>
      <c r="E21" s="53">
        <v>16</v>
      </c>
      <c r="F21" s="53">
        <v>12</v>
      </c>
      <c r="G21" s="3"/>
      <c r="H21" s="2"/>
      <c r="I21" s="139">
        <f t="shared" si="0"/>
        <v>0</v>
      </c>
      <c r="J21" s="2"/>
      <c r="K21" s="149"/>
    </row>
    <row r="22" spans="1:11" s="137" customFormat="1" ht="12.75" customHeight="1" x14ac:dyDescent="0.2">
      <c r="A22" s="51"/>
      <c r="B22" s="51" t="s">
        <v>145</v>
      </c>
      <c r="C22" s="51" t="s">
        <v>228</v>
      </c>
      <c r="D22" s="52" t="s">
        <v>37</v>
      </c>
      <c r="E22" s="53">
        <v>58</v>
      </c>
      <c r="F22" s="53">
        <v>101</v>
      </c>
      <c r="G22" s="3"/>
      <c r="H22" s="2"/>
      <c r="I22" s="139">
        <f t="shared" si="0"/>
        <v>0</v>
      </c>
      <c r="J22" s="2"/>
      <c r="K22" s="149"/>
    </row>
    <row r="23" spans="1:11" s="137" customFormat="1" ht="12.75" customHeight="1" x14ac:dyDescent="0.2">
      <c r="A23" s="51"/>
      <c r="B23" s="51" t="s">
        <v>231</v>
      </c>
      <c r="C23" s="51" t="s">
        <v>228</v>
      </c>
      <c r="D23" s="52" t="s">
        <v>37</v>
      </c>
      <c r="E23" s="53">
        <v>1</v>
      </c>
      <c r="F23" s="53">
        <v>4</v>
      </c>
      <c r="G23" s="3"/>
      <c r="H23" s="2"/>
      <c r="I23" s="139">
        <f t="shared" si="0"/>
        <v>0</v>
      </c>
      <c r="J23" s="2"/>
      <c r="K23" s="149"/>
    </row>
    <row r="24" spans="1:11" s="137" customFormat="1" ht="12.75" customHeight="1" x14ac:dyDescent="0.2">
      <c r="A24" s="51"/>
      <c r="B24" s="51" t="s">
        <v>150</v>
      </c>
      <c r="C24" s="51" t="s">
        <v>228</v>
      </c>
      <c r="D24" s="52" t="s">
        <v>37</v>
      </c>
      <c r="E24" s="53">
        <v>1</v>
      </c>
      <c r="F24" s="53">
        <v>3</v>
      </c>
      <c r="G24" s="3"/>
      <c r="H24" s="2"/>
      <c r="I24" s="139">
        <f t="shared" si="0"/>
        <v>0</v>
      </c>
      <c r="J24" s="2"/>
      <c r="K24" s="149"/>
    </row>
    <row r="25" spans="1:11" s="137" customFormat="1" ht="12.75" customHeight="1" x14ac:dyDescent="0.2">
      <c r="A25" s="51"/>
      <c r="B25" s="51" t="s">
        <v>25</v>
      </c>
      <c r="C25" s="51" t="s">
        <v>228</v>
      </c>
      <c r="D25" s="52" t="s">
        <v>37</v>
      </c>
      <c r="E25" s="53">
        <v>14</v>
      </c>
      <c r="F25" s="53">
        <v>12</v>
      </c>
      <c r="G25" s="3"/>
      <c r="H25" s="2"/>
      <c r="I25" s="139">
        <f t="shared" si="0"/>
        <v>0</v>
      </c>
      <c r="J25" s="2"/>
      <c r="K25" s="149"/>
    </row>
    <row r="26" spans="1:11" s="137" customFormat="1" ht="12.75" customHeight="1" x14ac:dyDescent="0.2">
      <c r="A26" s="51"/>
      <c r="B26" s="51" t="s">
        <v>157</v>
      </c>
      <c r="C26" s="51" t="s">
        <v>228</v>
      </c>
      <c r="D26" s="52" t="s">
        <v>37</v>
      </c>
      <c r="E26" s="53">
        <v>4</v>
      </c>
      <c r="F26" s="53">
        <v>10</v>
      </c>
      <c r="G26" s="3"/>
      <c r="H26" s="2"/>
      <c r="I26" s="139">
        <f t="shared" si="0"/>
        <v>0</v>
      </c>
      <c r="J26" s="2"/>
      <c r="K26" s="149"/>
    </row>
    <row r="27" spans="1:11" s="137" customFormat="1" ht="12.75" customHeight="1" x14ac:dyDescent="0.2">
      <c r="A27" s="51"/>
      <c r="B27" s="51" t="s">
        <v>158</v>
      </c>
      <c r="C27" s="51" t="s">
        <v>228</v>
      </c>
      <c r="D27" s="52" t="s">
        <v>37</v>
      </c>
      <c r="E27" s="53">
        <v>30</v>
      </c>
      <c r="F27" s="53">
        <v>69</v>
      </c>
      <c r="G27" s="3"/>
      <c r="H27" s="2"/>
      <c r="I27" s="139">
        <f t="shared" si="0"/>
        <v>0</v>
      </c>
      <c r="J27" s="2"/>
      <c r="K27" s="149"/>
    </row>
    <row r="28" spans="1:11" s="137" customFormat="1" ht="12.75" customHeight="1" x14ac:dyDescent="0.2">
      <c r="A28" s="51"/>
      <c r="B28" s="51" t="s">
        <v>211</v>
      </c>
      <c r="C28" s="51" t="s">
        <v>228</v>
      </c>
      <c r="D28" s="52" t="s">
        <v>37</v>
      </c>
      <c r="E28" s="53">
        <v>1</v>
      </c>
      <c r="F28" s="53">
        <v>1</v>
      </c>
      <c r="G28" s="3"/>
      <c r="H28" s="2"/>
      <c r="I28" s="139">
        <f t="shared" si="0"/>
        <v>0</v>
      </c>
      <c r="J28" s="2"/>
      <c r="K28" s="149"/>
    </row>
    <row r="29" spans="1:11" s="137" customFormat="1" ht="12.75" customHeight="1" x14ac:dyDescent="0.2">
      <c r="A29" s="51"/>
      <c r="B29" s="51" t="s">
        <v>3</v>
      </c>
      <c r="C29" s="51" t="s">
        <v>228</v>
      </c>
      <c r="D29" s="52" t="s">
        <v>37</v>
      </c>
      <c r="E29" s="53">
        <v>24</v>
      </c>
      <c r="F29" s="53">
        <v>244</v>
      </c>
      <c r="G29" s="3"/>
      <c r="H29" s="2"/>
      <c r="I29" s="139">
        <f t="shared" si="0"/>
        <v>0</v>
      </c>
      <c r="J29" s="2"/>
      <c r="K29" s="149"/>
    </row>
    <row r="30" spans="1:11" s="137" customFormat="1" ht="12.75" customHeight="1" x14ac:dyDescent="0.2">
      <c r="A30" s="51"/>
      <c r="B30" s="51" t="s">
        <v>232</v>
      </c>
      <c r="C30" s="51" t="s">
        <v>228</v>
      </c>
      <c r="D30" s="52" t="s">
        <v>37</v>
      </c>
      <c r="E30" s="53">
        <v>1</v>
      </c>
      <c r="F30" s="53">
        <v>1</v>
      </c>
      <c r="G30" s="3"/>
      <c r="H30" s="2"/>
      <c r="I30" s="139">
        <f t="shared" si="0"/>
        <v>0</v>
      </c>
      <c r="J30" s="2"/>
      <c r="K30" s="149"/>
    </row>
    <row r="31" spans="1:11" s="137" customFormat="1" ht="12.75" customHeight="1" x14ac:dyDescent="0.2">
      <c r="A31" s="51"/>
      <c r="B31" s="51" t="s">
        <v>160</v>
      </c>
      <c r="C31" s="51" t="s">
        <v>228</v>
      </c>
      <c r="D31" s="52" t="s">
        <v>37</v>
      </c>
      <c r="E31" s="53">
        <v>71</v>
      </c>
      <c r="F31" s="53">
        <v>125</v>
      </c>
      <c r="G31" s="3"/>
      <c r="H31" s="2"/>
      <c r="I31" s="139">
        <f t="shared" si="0"/>
        <v>0</v>
      </c>
      <c r="J31" s="2"/>
      <c r="K31" s="149"/>
    </row>
    <row r="32" spans="1:11" s="137" customFormat="1" ht="12.75" customHeight="1" x14ac:dyDescent="0.2">
      <c r="A32" s="51"/>
      <c r="B32" s="51" t="s">
        <v>161</v>
      </c>
      <c r="C32" s="51" t="s">
        <v>228</v>
      </c>
      <c r="D32" s="52" t="s">
        <v>37</v>
      </c>
      <c r="E32" s="53">
        <v>12</v>
      </c>
      <c r="F32" s="53">
        <v>79</v>
      </c>
      <c r="G32" s="3"/>
      <c r="H32" s="2"/>
      <c r="I32" s="139">
        <f t="shared" si="0"/>
        <v>0</v>
      </c>
      <c r="J32" s="2"/>
      <c r="K32" s="149"/>
    </row>
    <row r="33" spans="1:11" s="137" customFormat="1" ht="12.75" customHeight="1" x14ac:dyDescent="0.2">
      <c r="A33" s="51"/>
      <c r="B33" s="51" t="s">
        <v>27</v>
      </c>
      <c r="C33" s="51" t="s">
        <v>228</v>
      </c>
      <c r="D33" s="52" t="s">
        <v>37</v>
      </c>
      <c r="E33" s="53">
        <v>1</v>
      </c>
      <c r="F33" s="53">
        <v>1</v>
      </c>
      <c r="G33" s="3"/>
      <c r="H33" s="2"/>
      <c r="I33" s="139">
        <f t="shared" si="0"/>
        <v>0</v>
      </c>
      <c r="J33" s="2"/>
      <c r="K33" s="149"/>
    </row>
    <row r="34" spans="1:11" s="137" customFormat="1" ht="12.75" customHeight="1" x14ac:dyDescent="0.2">
      <c r="A34" s="51"/>
      <c r="B34" s="51" t="s">
        <v>223</v>
      </c>
      <c r="C34" s="51" t="s">
        <v>228</v>
      </c>
      <c r="D34" s="52" t="s">
        <v>37</v>
      </c>
      <c r="E34" s="53">
        <v>1</v>
      </c>
      <c r="F34" s="53">
        <v>1</v>
      </c>
      <c r="G34" s="3"/>
      <c r="H34" s="2"/>
      <c r="I34" s="139">
        <f t="shared" si="0"/>
        <v>0</v>
      </c>
      <c r="J34" s="2"/>
      <c r="K34" s="149"/>
    </row>
    <row r="35" spans="1:11" s="137" customFormat="1" ht="12.75" customHeight="1" x14ac:dyDescent="0.2">
      <c r="A35" s="51"/>
      <c r="B35" s="51" t="s">
        <v>33</v>
      </c>
      <c r="C35" s="51" t="s">
        <v>228</v>
      </c>
      <c r="D35" s="52" t="s">
        <v>37</v>
      </c>
      <c r="E35" s="53">
        <v>9</v>
      </c>
      <c r="F35" s="53">
        <v>9</v>
      </c>
      <c r="G35" s="3"/>
      <c r="H35" s="2"/>
      <c r="I35" s="139">
        <f t="shared" si="0"/>
        <v>0</v>
      </c>
      <c r="J35" s="2"/>
      <c r="K35" s="149"/>
    </row>
    <row r="36" spans="1:11" s="137" customFormat="1" ht="12.75" customHeight="1" x14ac:dyDescent="0.2">
      <c r="A36" s="51"/>
      <c r="B36" s="51" t="s">
        <v>40</v>
      </c>
      <c r="C36" s="51" t="s">
        <v>228</v>
      </c>
      <c r="D36" s="52" t="s">
        <v>37</v>
      </c>
      <c r="E36" s="53">
        <v>57</v>
      </c>
      <c r="F36" s="53">
        <v>49</v>
      </c>
      <c r="G36" s="3"/>
      <c r="H36" s="2"/>
      <c r="I36" s="139">
        <f t="shared" si="0"/>
        <v>0</v>
      </c>
      <c r="J36" s="2"/>
      <c r="K36" s="149"/>
    </row>
    <row r="37" spans="1:11" s="137" customFormat="1" ht="12.75" customHeight="1" x14ac:dyDescent="0.2">
      <c r="A37" s="51"/>
      <c r="B37" s="51" t="s">
        <v>233</v>
      </c>
      <c r="C37" s="51" t="s">
        <v>228</v>
      </c>
      <c r="D37" s="52" t="s">
        <v>37</v>
      </c>
      <c r="E37" s="53">
        <v>1</v>
      </c>
      <c r="F37" s="53">
        <v>1</v>
      </c>
      <c r="G37" s="3"/>
      <c r="H37" s="2"/>
      <c r="I37" s="139">
        <f t="shared" si="0"/>
        <v>0</v>
      </c>
      <c r="J37" s="2"/>
      <c r="K37" s="149"/>
    </row>
    <row r="38" spans="1:11" s="137" customFormat="1" ht="12.75" customHeight="1" x14ac:dyDescent="0.2">
      <c r="A38" s="51"/>
      <c r="B38" s="51" t="s">
        <v>224</v>
      </c>
      <c r="C38" s="51" t="s">
        <v>228</v>
      </c>
      <c r="D38" s="52" t="s">
        <v>37</v>
      </c>
      <c r="E38" s="53">
        <v>3</v>
      </c>
      <c r="F38" s="53">
        <v>4</v>
      </c>
      <c r="G38" s="3"/>
      <c r="H38" s="2"/>
      <c r="I38" s="139">
        <f t="shared" si="0"/>
        <v>0</v>
      </c>
      <c r="J38" s="2"/>
      <c r="K38" s="149"/>
    </row>
    <row r="39" spans="1:11" s="137" customFormat="1" ht="12.75" customHeight="1" x14ac:dyDescent="0.2">
      <c r="A39" s="51"/>
      <c r="B39" s="51" t="s">
        <v>166</v>
      </c>
      <c r="C39" s="51" t="s">
        <v>228</v>
      </c>
      <c r="D39" s="52" t="s">
        <v>37</v>
      </c>
      <c r="E39" s="53">
        <v>121</v>
      </c>
      <c r="F39" s="53">
        <v>179</v>
      </c>
      <c r="G39" s="3"/>
      <c r="H39" s="2"/>
      <c r="I39" s="139">
        <f t="shared" si="0"/>
        <v>0</v>
      </c>
      <c r="J39" s="2"/>
      <c r="K39" s="149"/>
    </row>
    <row r="40" spans="1:11" s="137" customFormat="1" ht="12.75" customHeight="1" x14ac:dyDescent="0.2">
      <c r="A40" s="51"/>
      <c r="B40" s="51" t="s">
        <v>212</v>
      </c>
      <c r="C40" s="51" t="s">
        <v>228</v>
      </c>
      <c r="D40" s="52" t="s">
        <v>37</v>
      </c>
      <c r="E40" s="53">
        <v>1</v>
      </c>
      <c r="F40" s="53">
        <v>1</v>
      </c>
      <c r="G40" s="3"/>
      <c r="H40" s="2"/>
      <c r="I40" s="139">
        <f t="shared" si="0"/>
        <v>0</v>
      </c>
      <c r="J40" s="2"/>
      <c r="K40" s="149"/>
    </row>
    <row r="41" spans="1:11" s="137" customFormat="1" ht="12.75" customHeight="1" x14ac:dyDescent="0.2">
      <c r="A41" s="51"/>
      <c r="B41" s="51" t="s">
        <v>168</v>
      </c>
      <c r="C41" s="51" t="s">
        <v>228</v>
      </c>
      <c r="D41" s="52" t="s">
        <v>37</v>
      </c>
      <c r="E41" s="53">
        <v>199</v>
      </c>
      <c r="F41" s="53">
        <v>242</v>
      </c>
      <c r="G41" s="3"/>
      <c r="H41" s="2"/>
      <c r="I41" s="139">
        <f t="shared" si="0"/>
        <v>0</v>
      </c>
      <c r="J41" s="2"/>
      <c r="K41" s="149"/>
    </row>
    <row r="42" spans="1:11" s="137" customFormat="1" ht="12.75" customHeight="1" x14ac:dyDescent="0.2">
      <c r="A42" s="51"/>
      <c r="B42" s="51" t="s">
        <v>169</v>
      </c>
      <c r="C42" s="51" t="s">
        <v>228</v>
      </c>
      <c r="D42" s="52" t="s">
        <v>37</v>
      </c>
      <c r="E42" s="53">
        <v>33</v>
      </c>
      <c r="F42" s="53">
        <v>97</v>
      </c>
      <c r="G42" s="3"/>
      <c r="H42" s="2"/>
      <c r="I42" s="139">
        <f t="shared" si="0"/>
        <v>0</v>
      </c>
      <c r="J42" s="2"/>
      <c r="K42" s="149"/>
    </row>
    <row r="43" spans="1:11" s="137" customFormat="1" ht="12.75" customHeight="1" x14ac:dyDescent="0.2">
      <c r="A43" s="51"/>
      <c r="B43" s="51" t="s">
        <v>234</v>
      </c>
      <c r="C43" s="51" t="s">
        <v>228</v>
      </c>
      <c r="D43" s="52" t="s">
        <v>37</v>
      </c>
      <c r="E43" s="53">
        <v>1</v>
      </c>
      <c r="F43" s="53">
        <v>1</v>
      </c>
      <c r="G43" s="3"/>
      <c r="H43" s="2"/>
      <c r="I43" s="139">
        <f t="shared" si="0"/>
        <v>0</v>
      </c>
      <c r="J43" s="2"/>
      <c r="K43" s="149"/>
    </row>
    <row r="44" spans="1:11" s="137" customFormat="1" ht="12.75" customHeight="1" x14ac:dyDescent="0.2">
      <c r="A44" s="51"/>
      <c r="B44" s="51" t="s">
        <v>226</v>
      </c>
      <c r="C44" s="51" t="s">
        <v>228</v>
      </c>
      <c r="D44" s="52" t="s">
        <v>37</v>
      </c>
      <c r="E44" s="53">
        <v>3</v>
      </c>
      <c r="F44" s="53">
        <v>2</v>
      </c>
      <c r="G44" s="3"/>
      <c r="H44" s="2"/>
      <c r="I44" s="139">
        <f t="shared" si="0"/>
        <v>0</v>
      </c>
      <c r="J44" s="2"/>
      <c r="K44" s="149"/>
    </row>
    <row r="45" spans="1:11" s="137" customFormat="1" ht="12.75" customHeight="1" x14ac:dyDescent="0.2">
      <c r="A45" s="51"/>
      <c r="B45" s="51" t="s">
        <v>213</v>
      </c>
      <c r="C45" s="51" t="s">
        <v>228</v>
      </c>
      <c r="D45" s="52" t="s">
        <v>37</v>
      </c>
      <c r="E45" s="53">
        <v>1</v>
      </c>
      <c r="F45" s="53">
        <v>1</v>
      </c>
      <c r="G45" s="3"/>
      <c r="H45" s="2"/>
      <c r="I45" s="139">
        <f t="shared" si="0"/>
        <v>0</v>
      </c>
      <c r="J45" s="2"/>
      <c r="K45" s="149"/>
    </row>
    <row r="46" spans="1:11" s="137" customFormat="1" ht="12.75" customHeight="1" x14ac:dyDescent="0.2">
      <c r="A46" s="51"/>
      <c r="B46" s="51" t="s">
        <v>214</v>
      </c>
      <c r="C46" s="51" t="s">
        <v>228</v>
      </c>
      <c r="D46" s="52" t="s">
        <v>37</v>
      </c>
      <c r="E46" s="53">
        <v>3</v>
      </c>
      <c r="F46" s="53">
        <v>32</v>
      </c>
      <c r="G46" s="3"/>
      <c r="H46" s="2"/>
      <c r="I46" s="139">
        <f t="shared" si="0"/>
        <v>0</v>
      </c>
      <c r="J46" s="2"/>
      <c r="K46" s="149"/>
    </row>
    <row r="47" spans="1:11" s="137" customFormat="1" ht="12.75" customHeight="1" x14ac:dyDescent="0.2">
      <c r="A47" s="51"/>
      <c r="B47" s="51" t="s">
        <v>174</v>
      </c>
      <c r="C47" s="51" t="s">
        <v>228</v>
      </c>
      <c r="D47" s="52" t="s">
        <v>37</v>
      </c>
      <c r="E47" s="53">
        <v>3</v>
      </c>
      <c r="F47" s="53">
        <v>9</v>
      </c>
      <c r="G47" s="3"/>
      <c r="H47" s="2"/>
      <c r="I47" s="139">
        <f t="shared" si="0"/>
        <v>0</v>
      </c>
      <c r="J47" s="2"/>
      <c r="K47" s="149"/>
    </row>
    <row r="48" spans="1:11" s="137" customFormat="1" ht="12.75" customHeight="1" x14ac:dyDescent="0.2">
      <c r="A48" s="51"/>
      <c r="B48" s="51" t="s">
        <v>235</v>
      </c>
      <c r="C48" s="51" t="s">
        <v>228</v>
      </c>
      <c r="D48" s="52" t="s">
        <v>37</v>
      </c>
      <c r="E48" s="53">
        <v>1</v>
      </c>
      <c r="F48" s="53">
        <v>1</v>
      </c>
      <c r="G48" s="3"/>
      <c r="H48" s="2"/>
      <c r="I48" s="139">
        <f t="shared" si="0"/>
        <v>0</v>
      </c>
      <c r="J48" s="2"/>
      <c r="K48" s="149"/>
    </row>
    <row r="49" spans="1:11" s="137" customFormat="1" ht="12.75" customHeight="1" x14ac:dyDescent="0.2">
      <c r="A49" s="51"/>
      <c r="B49" s="51" t="s">
        <v>178</v>
      </c>
      <c r="C49" s="51" t="s">
        <v>228</v>
      </c>
      <c r="D49" s="52" t="s">
        <v>37</v>
      </c>
      <c r="E49" s="53">
        <v>1</v>
      </c>
      <c r="F49" s="53">
        <v>3</v>
      </c>
      <c r="G49" s="3"/>
      <c r="H49" s="2"/>
      <c r="I49" s="139">
        <f t="shared" si="0"/>
        <v>0</v>
      </c>
      <c r="J49" s="2"/>
      <c r="K49" s="149"/>
    </row>
    <row r="50" spans="1:11" s="137" customFormat="1" ht="12.75" customHeight="1" x14ac:dyDescent="0.2">
      <c r="A50" s="51"/>
      <c r="B50" s="51" t="s">
        <v>28</v>
      </c>
      <c r="C50" s="51" t="s">
        <v>228</v>
      </c>
      <c r="D50" s="52" t="s">
        <v>37</v>
      </c>
      <c r="E50" s="53">
        <v>2</v>
      </c>
      <c r="F50" s="53">
        <v>10</v>
      </c>
      <c r="G50" s="3"/>
      <c r="H50" s="2"/>
      <c r="I50" s="139">
        <f t="shared" si="0"/>
        <v>0</v>
      </c>
      <c r="J50" s="2"/>
      <c r="K50" s="149"/>
    </row>
    <row r="51" spans="1:11" s="137" customFormat="1" ht="12.75" customHeight="1" x14ac:dyDescent="0.2">
      <c r="A51" s="51"/>
      <c r="B51" s="51" t="s">
        <v>29</v>
      </c>
      <c r="C51" s="51" t="s">
        <v>228</v>
      </c>
      <c r="D51" s="52" t="s">
        <v>37</v>
      </c>
      <c r="E51" s="53">
        <v>1</v>
      </c>
      <c r="F51" s="53">
        <v>1</v>
      </c>
      <c r="G51" s="3"/>
      <c r="H51" s="2"/>
      <c r="I51" s="139">
        <f t="shared" si="0"/>
        <v>0</v>
      </c>
      <c r="J51" s="2"/>
      <c r="K51" s="149"/>
    </row>
    <row r="52" spans="1:11" s="137" customFormat="1" ht="12.75" customHeight="1" x14ac:dyDescent="0.2">
      <c r="A52" s="51"/>
      <c r="B52" s="51" t="s">
        <v>14</v>
      </c>
      <c r="C52" s="51" t="s">
        <v>228</v>
      </c>
      <c r="D52" s="52" t="s">
        <v>37</v>
      </c>
      <c r="E52" s="53">
        <v>5</v>
      </c>
      <c r="F52" s="53">
        <v>9</v>
      </c>
      <c r="G52" s="3"/>
      <c r="H52" s="2"/>
      <c r="I52" s="139">
        <f t="shared" si="0"/>
        <v>0</v>
      </c>
      <c r="J52" s="2"/>
      <c r="K52" s="149"/>
    </row>
    <row r="53" spans="1:11" s="137" customFormat="1" ht="12.75" customHeight="1" x14ac:dyDescent="0.2">
      <c r="A53" s="51"/>
      <c r="B53" s="51" t="s">
        <v>30</v>
      </c>
      <c r="C53" s="51" t="s">
        <v>228</v>
      </c>
      <c r="D53" s="52" t="s">
        <v>37</v>
      </c>
      <c r="E53" s="53">
        <v>1</v>
      </c>
      <c r="F53" s="53">
        <v>43</v>
      </c>
      <c r="G53" s="3"/>
      <c r="H53" s="2"/>
      <c r="I53" s="139">
        <f t="shared" si="0"/>
        <v>0</v>
      </c>
      <c r="J53" s="2"/>
      <c r="K53" s="149"/>
    </row>
    <row r="54" spans="1:11" s="137" customFormat="1" ht="12.75" customHeight="1" x14ac:dyDescent="0.2">
      <c r="A54" s="51"/>
      <c r="B54" s="51" t="s">
        <v>215</v>
      </c>
      <c r="C54" s="51" t="s">
        <v>228</v>
      </c>
      <c r="D54" s="52" t="s">
        <v>37</v>
      </c>
      <c r="E54" s="53">
        <v>83</v>
      </c>
      <c r="F54" s="53">
        <v>78</v>
      </c>
      <c r="G54" s="3"/>
      <c r="H54" s="2"/>
      <c r="I54" s="139">
        <f t="shared" si="0"/>
        <v>0</v>
      </c>
      <c r="J54" s="2"/>
      <c r="K54" s="149"/>
    </row>
    <row r="55" spans="1:11" s="137" customFormat="1" ht="12.75" customHeight="1" x14ac:dyDescent="0.2">
      <c r="A55" s="51"/>
      <c r="B55" s="51" t="s">
        <v>216</v>
      </c>
      <c r="C55" s="51" t="s">
        <v>228</v>
      </c>
      <c r="D55" s="52" t="s">
        <v>37</v>
      </c>
      <c r="E55" s="53">
        <v>16</v>
      </c>
      <c r="F55" s="53">
        <v>11</v>
      </c>
      <c r="G55" s="3"/>
      <c r="H55" s="2"/>
      <c r="I55" s="139">
        <f t="shared" si="0"/>
        <v>0</v>
      </c>
      <c r="J55" s="2"/>
      <c r="K55" s="149"/>
    </row>
    <row r="56" spans="1:11" s="137" customFormat="1" ht="12.75" customHeight="1" x14ac:dyDescent="0.2">
      <c r="A56" s="51"/>
      <c r="B56" s="51" t="s">
        <v>32</v>
      </c>
      <c r="C56" s="51" t="s">
        <v>228</v>
      </c>
      <c r="D56" s="52" t="s">
        <v>37</v>
      </c>
      <c r="E56" s="53">
        <v>1</v>
      </c>
      <c r="F56" s="53">
        <v>1</v>
      </c>
      <c r="G56" s="3"/>
      <c r="H56" s="2"/>
      <c r="I56" s="139">
        <f t="shared" si="0"/>
        <v>0</v>
      </c>
      <c r="J56" s="2"/>
      <c r="K56" s="149"/>
    </row>
    <row r="57" spans="1:11" s="137" customFormat="1" ht="12.75" customHeight="1" x14ac:dyDescent="0.2">
      <c r="A57" s="51"/>
      <c r="B57" s="51" t="s">
        <v>185</v>
      </c>
      <c r="C57" s="51" t="s">
        <v>228</v>
      </c>
      <c r="D57" s="52" t="s">
        <v>37</v>
      </c>
      <c r="E57" s="53">
        <v>44</v>
      </c>
      <c r="F57" s="53">
        <v>68</v>
      </c>
      <c r="G57" s="3"/>
      <c r="H57" s="2"/>
      <c r="I57" s="139">
        <f t="shared" si="0"/>
        <v>0</v>
      </c>
      <c r="J57" s="2"/>
      <c r="K57" s="149"/>
    </row>
    <row r="58" spans="1:11" s="137" customFormat="1" ht="12.75" customHeight="1" x14ac:dyDescent="0.2">
      <c r="A58" s="51"/>
      <c r="B58" s="51" t="s">
        <v>187</v>
      </c>
      <c r="C58" s="51" t="s">
        <v>228</v>
      </c>
      <c r="D58" s="52" t="s">
        <v>37</v>
      </c>
      <c r="E58" s="53">
        <v>171</v>
      </c>
      <c r="F58" s="53">
        <v>1093</v>
      </c>
      <c r="G58" s="3"/>
      <c r="H58" s="2"/>
      <c r="I58" s="139">
        <f t="shared" si="0"/>
        <v>0</v>
      </c>
      <c r="J58" s="2"/>
      <c r="K58" s="149"/>
    </row>
    <row r="59" spans="1:11" s="137" customFormat="1" ht="12.75" customHeight="1" x14ac:dyDescent="0.2">
      <c r="A59" s="51"/>
      <c r="B59" s="51" t="s">
        <v>236</v>
      </c>
      <c r="C59" s="51" t="s">
        <v>228</v>
      </c>
      <c r="D59" s="52" t="s">
        <v>37</v>
      </c>
      <c r="E59" s="53">
        <v>1</v>
      </c>
      <c r="F59" s="53">
        <v>1</v>
      </c>
      <c r="G59" s="3"/>
      <c r="H59" s="2"/>
      <c r="I59" s="139">
        <f t="shared" si="0"/>
        <v>0</v>
      </c>
      <c r="J59" s="2"/>
      <c r="K59" s="149"/>
    </row>
    <row r="60" spans="1:11" s="137" customFormat="1" ht="12.75" customHeight="1" x14ac:dyDescent="0.2">
      <c r="A60" s="51"/>
      <c r="B60" s="51" t="s">
        <v>188</v>
      </c>
      <c r="C60" s="51" t="s">
        <v>228</v>
      </c>
      <c r="D60" s="52" t="s">
        <v>37</v>
      </c>
      <c r="E60" s="53">
        <v>371</v>
      </c>
      <c r="F60" s="53">
        <v>370</v>
      </c>
      <c r="G60" s="3"/>
      <c r="H60" s="2"/>
      <c r="I60" s="139">
        <f t="shared" si="0"/>
        <v>0</v>
      </c>
      <c r="J60" s="2"/>
      <c r="K60" s="149"/>
    </row>
    <row r="61" spans="1:11" s="137" customFormat="1" ht="12.75" customHeight="1" x14ac:dyDescent="0.2">
      <c r="A61" s="51"/>
      <c r="B61" s="51" t="s">
        <v>237</v>
      </c>
      <c r="C61" s="51" t="s">
        <v>228</v>
      </c>
      <c r="D61" s="52" t="s">
        <v>37</v>
      </c>
      <c r="E61" s="53">
        <v>2</v>
      </c>
      <c r="F61" s="53">
        <v>12</v>
      </c>
      <c r="G61" s="3"/>
      <c r="H61" s="2"/>
      <c r="I61" s="139">
        <f t="shared" si="0"/>
        <v>0</v>
      </c>
      <c r="J61" s="2"/>
      <c r="K61" s="149"/>
    </row>
    <row r="62" spans="1:11" s="137" customFormat="1" ht="12.75" customHeight="1" x14ac:dyDescent="0.2">
      <c r="A62" s="51"/>
      <c r="B62" s="51" t="s">
        <v>190</v>
      </c>
      <c r="C62" s="51" t="s">
        <v>228</v>
      </c>
      <c r="D62" s="52" t="s">
        <v>37</v>
      </c>
      <c r="E62" s="53">
        <v>12</v>
      </c>
      <c r="F62" s="53">
        <v>10</v>
      </c>
      <c r="G62" s="3"/>
      <c r="H62" s="2"/>
      <c r="I62" s="139">
        <f t="shared" si="0"/>
        <v>0</v>
      </c>
      <c r="J62" s="2"/>
      <c r="K62" s="149"/>
    </row>
    <row r="63" spans="1:11" s="137" customFormat="1" ht="12.75" customHeight="1" x14ac:dyDescent="0.2">
      <c r="A63" s="51"/>
      <c r="B63" s="51" t="s">
        <v>191</v>
      </c>
      <c r="C63" s="51" t="s">
        <v>228</v>
      </c>
      <c r="D63" s="52" t="s">
        <v>37</v>
      </c>
      <c r="E63" s="53">
        <v>31</v>
      </c>
      <c r="F63" s="53">
        <v>175</v>
      </c>
      <c r="G63" s="3"/>
      <c r="H63" s="2"/>
      <c r="I63" s="139">
        <f t="shared" si="0"/>
        <v>0</v>
      </c>
      <c r="J63" s="2"/>
      <c r="K63" s="149"/>
    </row>
    <row r="64" spans="1:11" s="137" customFormat="1" ht="12.75" customHeight="1" x14ac:dyDescent="0.2">
      <c r="A64" s="51"/>
      <c r="B64" s="51" t="s">
        <v>192</v>
      </c>
      <c r="C64" s="51" t="s">
        <v>228</v>
      </c>
      <c r="D64" s="52" t="s">
        <v>37</v>
      </c>
      <c r="E64" s="53">
        <v>6</v>
      </c>
      <c r="F64" s="53">
        <v>15</v>
      </c>
      <c r="G64" s="3"/>
      <c r="H64" s="2"/>
      <c r="I64" s="139">
        <f t="shared" si="0"/>
        <v>0</v>
      </c>
      <c r="J64" s="2"/>
      <c r="K64" s="149"/>
    </row>
    <row r="65" spans="1:11" s="137" customFormat="1" ht="12.75" customHeight="1" x14ac:dyDescent="0.2">
      <c r="A65" s="51"/>
      <c r="B65" s="51" t="s">
        <v>194</v>
      </c>
      <c r="C65" s="51" t="s">
        <v>228</v>
      </c>
      <c r="D65" s="52" t="s">
        <v>37</v>
      </c>
      <c r="E65" s="53">
        <v>103</v>
      </c>
      <c r="F65" s="53">
        <v>219</v>
      </c>
      <c r="G65" s="3"/>
      <c r="H65" s="2"/>
      <c r="I65" s="139">
        <f t="shared" si="0"/>
        <v>0</v>
      </c>
      <c r="J65" s="2"/>
      <c r="K65" s="149"/>
    </row>
    <row r="66" spans="1:11" s="137" customFormat="1" ht="12.75" customHeight="1" x14ac:dyDescent="0.2">
      <c r="A66" s="51"/>
      <c r="B66" s="51" t="s">
        <v>217</v>
      </c>
      <c r="C66" s="51" t="s">
        <v>228</v>
      </c>
      <c r="D66" s="52" t="s">
        <v>37</v>
      </c>
      <c r="E66" s="53">
        <v>6</v>
      </c>
      <c r="F66" s="53">
        <v>160</v>
      </c>
      <c r="G66" s="3"/>
      <c r="H66" s="2"/>
      <c r="I66" s="139">
        <f t="shared" si="0"/>
        <v>0</v>
      </c>
      <c r="J66" s="2"/>
      <c r="K66" s="149"/>
    </row>
    <row r="67" spans="1:11" s="137" customFormat="1" ht="12.75" customHeight="1" x14ac:dyDescent="0.2">
      <c r="A67" s="51"/>
      <c r="B67" s="51" t="s">
        <v>5</v>
      </c>
      <c r="C67" s="51" t="s">
        <v>228</v>
      </c>
      <c r="D67" s="52" t="s">
        <v>37</v>
      </c>
      <c r="E67" s="53">
        <v>1</v>
      </c>
      <c r="F67" s="53">
        <v>1</v>
      </c>
      <c r="G67" s="3"/>
      <c r="H67" s="2"/>
      <c r="I67" s="139">
        <f t="shared" si="0"/>
        <v>0</v>
      </c>
      <c r="J67" s="2"/>
      <c r="K67" s="149"/>
    </row>
    <row r="68" spans="1:11" s="137" customFormat="1" ht="12.75" customHeight="1" x14ac:dyDescent="0.2">
      <c r="A68" s="51"/>
      <c r="B68" s="51" t="s">
        <v>197</v>
      </c>
      <c r="C68" s="51" t="s">
        <v>228</v>
      </c>
      <c r="D68" s="52" t="s">
        <v>37</v>
      </c>
      <c r="E68" s="53">
        <v>49</v>
      </c>
      <c r="F68" s="53">
        <v>283</v>
      </c>
      <c r="G68" s="3"/>
      <c r="H68" s="2"/>
      <c r="I68" s="139">
        <f t="shared" ref="I68:I69" si="1">E68*G68+H68*F68</f>
        <v>0</v>
      </c>
      <c r="J68" s="2"/>
      <c r="K68" s="149"/>
    </row>
    <row r="69" spans="1:11" s="137" customFormat="1" ht="12.75" customHeight="1" x14ac:dyDescent="0.2">
      <c r="A69" s="51"/>
      <c r="B69" s="51" t="s">
        <v>198</v>
      </c>
      <c r="C69" s="51" t="s">
        <v>228</v>
      </c>
      <c r="D69" s="52" t="s">
        <v>37</v>
      </c>
      <c r="E69" s="53">
        <v>31</v>
      </c>
      <c r="F69" s="53">
        <v>371</v>
      </c>
      <c r="G69" s="3"/>
      <c r="H69" s="2"/>
      <c r="I69" s="139">
        <f t="shared" si="1"/>
        <v>0</v>
      </c>
      <c r="J69" s="2"/>
      <c r="K69" s="149"/>
    </row>
    <row r="70" spans="1:11" s="137" customFormat="1" ht="14.25" x14ac:dyDescent="0.2">
      <c r="A70" s="59" t="s">
        <v>13</v>
      </c>
      <c r="B70" s="59"/>
      <c r="C70" s="60"/>
      <c r="D70" s="61"/>
      <c r="E70" s="62">
        <f>SUM(E2:E69)</f>
        <v>4427</v>
      </c>
      <c r="F70" s="62">
        <f>SUM(F2:F69)</f>
        <v>9614</v>
      </c>
      <c r="G70" s="62"/>
      <c r="H70" s="62"/>
      <c r="I70" s="140">
        <f>SUM(I2:I69)</f>
        <v>0</v>
      </c>
      <c r="K70" s="149"/>
    </row>
    <row r="71" spans="1:11" ht="12.75" customHeight="1" x14ac:dyDescent="0.2">
      <c r="A71" s="4" t="s">
        <v>332</v>
      </c>
      <c r="K71" s="149"/>
    </row>
    <row r="72" spans="1:11" s="134" customFormat="1" ht="22.5" x14ac:dyDescent="0.2">
      <c r="A72" s="55" t="s">
        <v>10</v>
      </c>
      <c r="B72" s="55" t="s">
        <v>6</v>
      </c>
      <c r="C72" s="55" t="s">
        <v>19</v>
      </c>
      <c r="D72" s="55" t="s">
        <v>20</v>
      </c>
      <c r="E72" s="55" t="s">
        <v>15</v>
      </c>
      <c r="F72" s="55" t="s">
        <v>16</v>
      </c>
      <c r="G72" s="55" t="s">
        <v>238</v>
      </c>
      <c r="H72" s="56" t="s">
        <v>78</v>
      </c>
      <c r="I72" s="141" t="s">
        <v>76</v>
      </c>
      <c r="J72" s="56" t="s">
        <v>200</v>
      </c>
      <c r="K72" s="149"/>
    </row>
    <row r="73" spans="1:11" s="137" customFormat="1" ht="12.75" customHeight="1" x14ac:dyDescent="0.2">
      <c r="A73" s="51"/>
      <c r="B73" s="51" t="s">
        <v>133</v>
      </c>
      <c r="C73" s="51" t="s">
        <v>242</v>
      </c>
      <c r="D73" s="52" t="s">
        <v>37</v>
      </c>
      <c r="E73" s="53">
        <v>721</v>
      </c>
      <c r="F73" s="53">
        <v>3496</v>
      </c>
      <c r="G73" s="3"/>
      <c r="H73" s="2">
        <v>0</v>
      </c>
      <c r="I73" s="139">
        <f>E73*G73+H73*F73</f>
        <v>0</v>
      </c>
      <c r="J73" s="2" t="s">
        <v>244</v>
      </c>
      <c r="K73" s="149"/>
    </row>
    <row r="74" spans="1:11" s="137" customFormat="1" ht="12.75" customHeight="1" x14ac:dyDescent="0.2">
      <c r="A74" s="51"/>
      <c r="B74" s="51" t="s">
        <v>136</v>
      </c>
      <c r="C74" s="51" t="s">
        <v>242</v>
      </c>
      <c r="D74" s="52" t="s">
        <v>37</v>
      </c>
      <c r="E74" s="53">
        <v>194</v>
      </c>
      <c r="F74" s="53">
        <v>1009</v>
      </c>
      <c r="G74" s="3"/>
      <c r="H74" s="2">
        <v>0</v>
      </c>
      <c r="I74" s="139">
        <f t="shared" ref="I74:I103" si="2">E74*G74+H74*F74</f>
        <v>0</v>
      </c>
      <c r="J74" s="2" t="s">
        <v>244</v>
      </c>
      <c r="K74" s="149"/>
    </row>
    <row r="75" spans="1:11" s="137" customFormat="1" ht="12.75" customHeight="1" x14ac:dyDescent="0.2">
      <c r="A75" s="51"/>
      <c r="B75" s="51" t="s">
        <v>137</v>
      </c>
      <c r="C75" s="51" t="s">
        <v>242</v>
      </c>
      <c r="D75" s="52" t="s">
        <v>37</v>
      </c>
      <c r="E75" s="53">
        <v>751</v>
      </c>
      <c r="F75" s="53">
        <v>4309</v>
      </c>
      <c r="G75" s="3"/>
      <c r="H75" s="2">
        <v>0</v>
      </c>
      <c r="I75" s="139">
        <f t="shared" si="2"/>
        <v>0</v>
      </c>
      <c r="J75" s="2" t="s">
        <v>244</v>
      </c>
      <c r="K75" s="149"/>
    </row>
    <row r="76" spans="1:11" s="137" customFormat="1" ht="12.75" customHeight="1" x14ac:dyDescent="0.2">
      <c r="A76" s="51"/>
      <c r="B76" s="51" t="s">
        <v>201</v>
      </c>
      <c r="C76" s="51" t="s">
        <v>242</v>
      </c>
      <c r="D76" s="52" t="s">
        <v>37</v>
      </c>
      <c r="E76" s="53">
        <v>11</v>
      </c>
      <c r="F76" s="53">
        <v>46</v>
      </c>
      <c r="G76" s="3"/>
      <c r="H76" s="2">
        <v>0</v>
      </c>
      <c r="I76" s="139">
        <f t="shared" si="2"/>
        <v>0</v>
      </c>
      <c r="J76" s="2" t="s">
        <v>244</v>
      </c>
      <c r="K76" s="149"/>
    </row>
    <row r="77" spans="1:11" s="137" customFormat="1" ht="12.75" customHeight="1" x14ac:dyDescent="0.2">
      <c r="A77" s="51"/>
      <c r="B77" s="51" t="s">
        <v>143</v>
      </c>
      <c r="C77" s="51" t="s">
        <v>242</v>
      </c>
      <c r="D77" s="52" t="s">
        <v>37</v>
      </c>
      <c r="E77" s="53">
        <v>117</v>
      </c>
      <c r="F77" s="53">
        <v>979</v>
      </c>
      <c r="G77" s="3"/>
      <c r="H77" s="2">
        <v>0</v>
      </c>
      <c r="I77" s="139">
        <f t="shared" si="2"/>
        <v>0</v>
      </c>
      <c r="J77" s="2" t="s">
        <v>244</v>
      </c>
      <c r="K77" s="149"/>
    </row>
    <row r="78" spans="1:11" s="137" customFormat="1" ht="12.75" customHeight="1" x14ac:dyDescent="0.2">
      <c r="A78" s="51"/>
      <c r="B78" s="51" t="s">
        <v>9</v>
      </c>
      <c r="C78" s="51" t="s">
        <v>242</v>
      </c>
      <c r="D78" s="52" t="s">
        <v>37</v>
      </c>
      <c r="E78" s="53">
        <v>67</v>
      </c>
      <c r="F78" s="53">
        <v>556</v>
      </c>
      <c r="G78" s="3"/>
      <c r="H78" s="2">
        <v>0</v>
      </c>
      <c r="I78" s="139">
        <f t="shared" si="2"/>
        <v>0</v>
      </c>
      <c r="J78" s="2" t="s">
        <v>244</v>
      </c>
      <c r="K78" s="149"/>
    </row>
    <row r="79" spans="1:11" s="137" customFormat="1" ht="12.75" customHeight="1" x14ac:dyDescent="0.2">
      <c r="A79" s="51"/>
      <c r="B79" s="51" t="s">
        <v>147</v>
      </c>
      <c r="C79" s="51" t="s">
        <v>242</v>
      </c>
      <c r="D79" s="52" t="s">
        <v>37</v>
      </c>
      <c r="E79" s="53">
        <v>14</v>
      </c>
      <c r="F79" s="53">
        <v>37</v>
      </c>
      <c r="G79" s="3"/>
      <c r="H79" s="2">
        <v>0</v>
      </c>
      <c r="I79" s="139">
        <f t="shared" si="2"/>
        <v>0</v>
      </c>
      <c r="J79" s="2" t="s">
        <v>244</v>
      </c>
      <c r="K79" s="149"/>
    </row>
    <row r="80" spans="1:11" s="137" customFormat="1" ht="12.75" customHeight="1" x14ac:dyDescent="0.2">
      <c r="A80" s="51"/>
      <c r="B80" s="51" t="s">
        <v>148</v>
      </c>
      <c r="C80" s="51" t="s">
        <v>242</v>
      </c>
      <c r="D80" s="52" t="s">
        <v>37</v>
      </c>
      <c r="E80" s="53">
        <v>43</v>
      </c>
      <c r="F80" s="53">
        <v>183</v>
      </c>
      <c r="G80" s="3"/>
      <c r="H80" s="2">
        <v>0</v>
      </c>
      <c r="I80" s="139">
        <f t="shared" si="2"/>
        <v>0</v>
      </c>
      <c r="J80" s="2" t="s">
        <v>244</v>
      </c>
      <c r="K80" s="149"/>
    </row>
    <row r="81" spans="1:11" s="137" customFormat="1" ht="12.75" customHeight="1" x14ac:dyDescent="0.2">
      <c r="A81" s="51"/>
      <c r="B81" s="51" t="s">
        <v>202</v>
      </c>
      <c r="C81" s="51" t="s">
        <v>242</v>
      </c>
      <c r="D81" s="52" t="s">
        <v>37</v>
      </c>
      <c r="E81" s="53">
        <v>8</v>
      </c>
      <c r="F81" s="53">
        <v>27</v>
      </c>
      <c r="G81" s="3"/>
      <c r="H81" s="2">
        <v>0</v>
      </c>
      <c r="I81" s="139">
        <f t="shared" si="2"/>
        <v>0</v>
      </c>
      <c r="J81" s="2" t="s">
        <v>244</v>
      </c>
      <c r="K81" s="149"/>
    </row>
    <row r="82" spans="1:11" s="137" customFormat="1" ht="12.75" customHeight="1" x14ac:dyDescent="0.2">
      <c r="A82" s="51"/>
      <c r="B82" s="51" t="s">
        <v>38</v>
      </c>
      <c r="C82" s="51" t="s">
        <v>242</v>
      </c>
      <c r="D82" s="52" t="s">
        <v>37</v>
      </c>
      <c r="E82" s="53">
        <v>29</v>
      </c>
      <c r="F82" s="53">
        <v>202</v>
      </c>
      <c r="G82" s="3"/>
      <c r="H82" s="2">
        <v>0</v>
      </c>
      <c r="I82" s="139">
        <f t="shared" si="2"/>
        <v>0</v>
      </c>
      <c r="J82" s="2" t="s">
        <v>244</v>
      </c>
      <c r="K82" s="149"/>
    </row>
    <row r="83" spans="1:11" s="137" customFormat="1" ht="12.75" customHeight="1" x14ac:dyDescent="0.2">
      <c r="A83" s="51"/>
      <c r="B83" s="51" t="s">
        <v>149</v>
      </c>
      <c r="C83" s="51" t="s">
        <v>242</v>
      </c>
      <c r="D83" s="52" t="s">
        <v>37</v>
      </c>
      <c r="E83" s="53">
        <v>3368</v>
      </c>
      <c r="F83" s="53">
        <v>15348</v>
      </c>
      <c r="G83" s="3"/>
      <c r="H83" s="2">
        <v>0</v>
      </c>
      <c r="I83" s="139">
        <f t="shared" si="2"/>
        <v>0</v>
      </c>
      <c r="J83" s="2" t="s">
        <v>244</v>
      </c>
      <c r="K83" s="149"/>
    </row>
    <row r="84" spans="1:11" s="137" customFormat="1" ht="12.75" customHeight="1" x14ac:dyDescent="0.2">
      <c r="A84" s="51"/>
      <c r="B84" s="51" t="s">
        <v>151</v>
      </c>
      <c r="C84" s="51" t="s">
        <v>242</v>
      </c>
      <c r="D84" s="52" t="s">
        <v>37</v>
      </c>
      <c r="E84" s="53">
        <v>263</v>
      </c>
      <c r="F84" s="53">
        <v>1526</v>
      </c>
      <c r="G84" s="3"/>
      <c r="H84" s="2">
        <v>0</v>
      </c>
      <c r="I84" s="139">
        <f t="shared" si="2"/>
        <v>0</v>
      </c>
      <c r="J84" s="2" t="s">
        <v>244</v>
      </c>
      <c r="K84" s="149"/>
    </row>
    <row r="85" spans="1:11" s="137" customFormat="1" ht="12.75" customHeight="1" x14ac:dyDescent="0.2">
      <c r="A85" s="51"/>
      <c r="B85" s="51" t="s">
        <v>155</v>
      </c>
      <c r="C85" s="51" t="s">
        <v>242</v>
      </c>
      <c r="D85" s="52" t="s">
        <v>37</v>
      </c>
      <c r="E85" s="53">
        <v>72</v>
      </c>
      <c r="F85" s="53">
        <v>471</v>
      </c>
      <c r="G85" s="3"/>
      <c r="H85" s="2">
        <v>0</v>
      </c>
      <c r="I85" s="139">
        <f t="shared" si="2"/>
        <v>0</v>
      </c>
      <c r="J85" s="2" t="s">
        <v>244</v>
      </c>
      <c r="K85" s="149"/>
    </row>
    <row r="86" spans="1:11" s="137" customFormat="1" ht="12.75" customHeight="1" x14ac:dyDescent="0.2">
      <c r="A86" s="51"/>
      <c r="B86" s="51" t="s">
        <v>203</v>
      </c>
      <c r="C86" s="51" t="s">
        <v>242</v>
      </c>
      <c r="D86" s="52" t="s">
        <v>37</v>
      </c>
      <c r="E86" s="53">
        <v>101</v>
      </c>
      <c r="F86" s="53">
        <v>635</v>
      </c>
      <c r="G86" s="3"/>
      <c r="H86" s="2">
        <v>0</v>
      </c>
      <c r="I86" s="139">
        <f t="shared" si="2"/>
        <v>0</v>
      </c>
      <c r="J86" s="2" t="s">
        <v>244</v>
      </c>
      <c r="K86" s="149"/>
    </row>
    <row r="87" spans="1:11" s="137" customFormat="1" ht="12.75" customHeight="1" x14ac:dyDescent="0.2">
      <c r="A87" s="51"/>
      <c r="B87" s="51" t="s">
        <v>39</v>
      </c>
      <c r="C87" s="51" t="s">
        <v>242</v>
      </c>
      <c r="D87" s="52" t="s">
        <v>37</v>
      </c>
      <c r="E87" s="53">
        <v>131</v>
      </c>
      <c r="F87" s="53">
        <v>770</v>
      </c>
      <c r="G87" s="3"/>
      <c r="H87" s="2">
        <v>0</v>
      </c>
      <c r="I87" s="139">
        <f t="shared" si="2"/>
        <v>0</v>
      </c>
      <c r="J87" s="2" t="s">
        <v>244</v>
      </c>
      <c r="K87" s="149"/>
    </row>
    <row r="88" spans="1:11" s="137" customFormat="1" ht="12.75" customHeight="1" x14ac:dyDescent="0.2">
      <c r="A88" s="51"/>
      <c r="B88" s="51" t="s">
        <v>159</v>
      </c>
      <c r="C88" s="51" t="s">
        <v>242</v>
      </c>
      <c r="D88" s="52" t="s">
        <v>37</v>
      </c>
      <c r="E88" s="53">
        <v>3116</v>
      </c>
      <c r="F88" s="53">
        <v>10146</v>
      </c>
      <c r="G88" s="3"/>
      <c r="H88" s="2">
        <v>0</v>
      </c>
      <c r="I88" s="139">
        <f t="shared" si="2"/>
        <v>0</v>
      </c>
      <c r="J88" s="2" t="s">
        <v>244</v>
      </c>
      <c r="K88" s="149"/>
    </row>
    <row r="89" spans="1:11" s="137" customFormat="1" ht="12.75" customHeight="1" x14ac:dyDescent="0.2">
      <c r="A89" s="51"/>
      <c r="B89" s="51" t="s">
        <v>162</v>
      </c>
      <c r="C89" s="51" t="s">
        <v>242</v>
      </c>
      <c r="D89" s="52" t="s">
        <v>37</v>
      </c>
      <c r="E89" s="53">
        <v>9</v>
      </c>
      <c r="F89" s="53">
        <v>30</v>
      </c>
      <c r="G89" s="3"/>
      <c r="H89" s="2">
        <v>0</v>
      </c>
      <c r="I89" s="139">
        <f t="shared" si="2"/>
        <v>0</v>
      </c>
      <c r="J89" s="2" t="s">
        <v>244</v>
      </c>
      <c r="K89" s="149"/>
    </row>
    <row r="90" spans="1:11" s="137" customFormat="1" ht="12.75" customHeight="1" x14ac:dyDescent="0.2">
      <c r="A90" s="51"/>
      <c r="B90" s="51" t="s">
        <v>243</v>
      </c>
      <c r="C90" s="51" t="s">
        <v>242</v>
      </c>
      <c r="D90" s="52" t="s">
        <v>37</v>
      </c>
      <c r="E90" s="53">
        <v>1</v>
      </c>
      <c r="F90" s="53">
        <v>1</v>
      </c>
      <c r="G90" s="3"/>
      <c r="H90" s="2">
        <v>0</v>
      </c>
      <c r="I90" s="139">
        <f t="shared" si="2"/>
        <v>0</v>
      </c>
      <c r="J90" s="2" t="s">
        <v>244</v>
      </c>
      <c r="K90" s="149"/>
    </row>
    <row r="91" spans="1:11" s="137" customFormat="1" ht="12.75" customHeight="1" x14ac:dyDescent="0.2">
      <c r="A91" s="51"/>
      <c r="B91" s="51" t="s">
        <v>164</v>
      </c>
      <c r="C91" s="51" t="s">
        <v>242</v>
      </c>
      <c r="D91" s="52" t="s">
        <v>37</v>
      </c>
      <c r="E91" s="53">
        <v>14</v>
      </c>
      <c r="F91" s="53">
        <v>99</v>
      </c>
      <c r="G91" s="3"/>
      <c r="H91" s="2">
        <v>0</v>
      </c>
      <c r="I91" s="139">
        <f t="shared" si="2"/>
        <v>0</v>
      </c>
      <c r="J91" s="2" t="s">
        <v>244</v>
      </c>
      <c r="K91" s="149"/>
    </row>
    <row r="92" spans="1:11" s="137" customFormat="1" ht="12.75" customHeight="1" x14ac:dyDescent="0.2">
      <c r="A92" s="51"/>
      <c r="B92" s="51" t="s">
        <v>165</v>
      </c>
      <c r="C92" s="51" t="s">
        <v>242</v>
      </c>
      <c r="D92" s="52" t="s">
        <v>37</v>
      </c>
      <c r="E92" s="53">
        <v>17</v>
      </c>
      <c r="F92" s="53">
        <v>121</v>
      </c>
      <c r="G92" s="3"/>
      <c r="H92" s="2">
        <v>0</v>
      </c>
      <c r="I92" s="139">
        <f t="shared" si="2"/>
        <v>0</v>
      </c>
      <c r="J92" s="2" t="s">
        <v>244</v>
      </c>
      <c r="K92" s="149"/>
    </row>
    <row r="93" spans="1:11" s="137" customFormat="1" ht="12.75" customHeight="1" x14ac:dyDescent="0.2">
      <c r="A93" s="51"/>
      <c r="B93" s="51" t="s">
        <v>36</v>
      </c>
      <c r="C93" s="51" t="s">
        <v>242</v>
      </c>
      <c r="D93" s="52" t="s">
        <v>37</v>
      </c>
      <c r="E93" s="53">
        <v>11</v>
      </c>
      <c r="F93" s="53">
        <v>37</v>
      </c>
      <c r="G93" s="3"/>
      <c r="H93" s="2">
        <v>0</v>
      </c>
      <c r="I93" s="139">
        <f t="shared" si="2"/>
        <v>0</v>
      </c>
      <c r="J93" s="2" t="s">
        <v>244</v>
      </c>
      <c r="K93" s="149"/>
    </row>
    <row r="94" spans="1:11" s="137" customFormat="1" ht="12.75" customHeight="1" x14ac:dyDescent="0.2">
      <c r="A94" s="51"/>
      <c r="B94" s="51" t="s">
        <v>170</v>
      </c>
      <c r="C94" s="51" t="s">
        <v>242</v>
      </c>
      <c r="D94" s="52" t="s">
        <v>37</v>
      </c>
      <c r="E94" s="53">
        <v>2</v>
      </c>
      <c r="F94" s="53">
        <v>14</v>
      </c>
      <c r="G94" s="3"/>
      <c r="H94" s="2">
        <v>0</v>
      </c>
      <c r="I94" s="139">
        <f t="shared" si="2"/>
        <v>0</v>
      </c>
      <c r="J94" s="2" t="s">
        <v>244</v>
      </c>
      <c r="K94" s="149"/>
    </row>
    <row r="95" spans="1:11" s="137" customFormat="1" ht="12.75" customHeight="1" x14ac:dyDescent="0.2">
      <c r="A95" s="51"/>
      <c r="B95" s="51" t="s">
        <v>8</v>
      </c>
      <c r="C95" s="51" t="s">
        <v>242</v>
      </c>
      <c r="D95" s="52" t="s">
        <v>37</v>
      </c>
      <c r="E95" s="53">
        <v>86</v>
      </c>
      <c r="F95" s="53">
        <v>753</v>
      </c>
      <c r="G95" s="3"/>
      <c r="H95" s="2">
        <v>0</v>
      </c>
      <c r="I95" s="139">
        <f t="shared" si="2"/>
        <v>0</v>
      </c>
      <c r="J95" s="2" t="s">
        <v>244</v>
      </c>
      <c r="K95" s="149"/>
    </row>
    <row r="96" spans="1:11" s="137" customFormat="1" ht="12.75" customHeight="1" x14ac:dyDescent="0.2">
      <c r="A96" s="51"/>
      <c r="B96" s="51" t="s">
        <v>175</v>
      </c>
      <c r="C96" s="51" t="s">
        <v>242</v>
      </c>
      <c r="D96" s="52" t="s">
        <v>37</v>
      </c>
      <c r="E96" s="53">
        <v>278</v>
      </c>
      <c r="F96" s="53">
        <v>2339</v>
      </c>
      <c r="G96" s="3"/>
      <c r="H96" s="2">
        <v>0</v>
      </c>
      <c r="I96" s="139">
        <f t="shared" si="2"/>
        <v>0</v>
      </c>
      <c r="J96" s="2" t="s">
        <v>244</v>
      </c>
      <c r="K96" s="149"/>
    </row>
    <row r="97" spans="1:11" s="137" customFormat="1" ht="12.75" customHeight="1" x14ac:dyDescent="0.2">
      <c r="A97" s="51"/>
      <c r="B97" s="51" t="s">
        <v>180</v>
      </c>
      <c r="C97" s="51" t="s">
        <v>242</v>
      </c>
      <c r="D97" s="52" t="s">
        <v>37</v>
      </c>
      <c r="E97" s="53">
        <v>84</v>
      </c>
      <c r="F97" s="53">
        <v>470</v>
      </c>
      <c r="G97" s="3"/>
      <c r="H97" s="2">
        <v>0</v>
      </c>
      <c r="I97" s="139">
        <f t="shared" si="2"/>
        <v>0</v>
      </c>
      <c r="J97" s="2" t="s">
        <v>244</v>
      </c>
      <c r="K97" s="149"/>
    </row>
    <row r="98" spans="1:11" s="137" customFormat="1" ht="12.75" customHeight="1" x14ac:dyDescent="0.2">
      <c r="A98" s="51"/>
      <c r="B98" s="51" t="s">
        <v>4</v>
      </c>
      <c r="C98" s="51" t="s">
        <v>242</v>
      </c>
      <c r="D98" s="52" t="s">
        <v>37</v>
      </c>
      <c r="E98" s="53">
        <v>382</v>
      </c>
      <c r="F98" s="53">
        <v>2762</v>
      </c>
      <c r="G98" s="3"/>
      <c r="H98" s="2">
        <v>0</v>
      </c>
      <c r="I98" s="139">
        <f t="shared" si="2"/>
        <v>0</v>
      </c>
      <c r="J98" s="2" t="s">
        <v>244</v>
      </c>
      <c r="K98" s="149"/>
    </row>
    <row r="99" spans="1:11" s="137" customFormat="1" ht="12.75" customHeight="1" x14ac:dyDescent="0.2">
      <c r="A99" s="51"/>
      <c r="B99" s="51" t="s">
        <v>182</v>
      </c>
      <c r="C99" s="51" t="s">
        <v>242</v>
      </c>
      <c r="D99" s="52" t="s">
        <v>37</v>
      </c>
      <c r="E99" s="53">
        <v>57</v>
      </c>
      <c r="F99" s="53">
        <v>381</v>
      </c>
      <c r="G99" s="3"/>
      <c r="H99" s="2">
        <v>0</v>
      </c>
      <c r="I99" s="139">
        <f t="shared" si="2"/>
        <v>0</v>
      </c>
      <c r="J99" s="2" t="s">
        <v>244</v>
      </c>
      <c r="K99" s="149"/>
    </row>
    <row r="100" spans="1:11" s="137" customFormat="1" ht="12.75" customHeight="1" x14ac:dyDescent="0.2">
      <c r="A100" s="51"/>
      <c r="B100" s="51" t="s">
        <v>183</v>
      </c>
      <c r="C100" s="51" t="s">
        <v>242</v>
      </c>
      <c r="D100" s="52" t="s">
        <v>37</v>
      </c>
      <c r="E100" s="53">
        <v>44</v>
      </c>
      <c r="F100" s="53">
        <v>199</v>
      </c>
      <c r="G100" s="3"/>
      <c r="H100" s="2">
        <v>0</v>
      </c>
      <c r="I100" s="139">
        <f t="shared" si="2"/>
        <v>0</v>
      </c>
      <c r="J100" s="2" t="s">
        <v>244</v>
      </c>
      <c r="K100" s="149"/>
    </row>
    <row r="101" spans="1:11" s="137" customFormat="1" ht="12.75" customHeight="1" x14ac:dyDescent="0.2">
      <c r="A101" s="51"/>
      <c r="B101" s="51" t="s">
        <v>186</v>
      </c>
      <c r="C101" s="51" t="s">
        <v>242</v>
      </c>
      <c r="D101" s="52" t="s">
        <v>37</v>
      </c>
      <c r="E101" s="53">
        <v>60</v>
      </c>
      <c r="F101" s="53">
        <v>486</v>
      </c>
      <c r="G101" s="3"/>
      <c r="H101" s="2">
        <v>0</v>
      </c>
      <c r="I101" s="139">
        <f t="shared" si="2"/>
        <v>0</v>
      </c>
      <c r="J101" s="2" t="s">
        <v>244</v>
      </c>
      <c r="K101" s="149"/>
    </row>
    <row r="102" spans="1:11" s="137" customFormat="1" ht="12.75" customHeight="1" x14ac:dyDescent="0.2">
      <c r="A102" s="51"/>
      <c r="B102" s="51" t="s">
        <v>193</v>
      </c>
      <c r="C102" s="51" t="s">
        <v>242</v>
      </c>
      <c r="D102" s="52" t="s">
        <v>37</v>
      </c>
      <c r="E102" s="53">
        <v>529</v>
      </c>
      <c r="F102" s="53">
        <v>2515</v>
      </c>
      <c r="G102" s="3"/>
      <c r="H102" s="2">
        <v>0</v>
      </c>
      <c r="I102" s="139">
        <f t="shared" si="2"/>
        <v>0</v>
      </c>
      <c r="J102" s="2" t="s">
        <v>244</v>
      </c>
      <c r="K102" s="149"/>
    </row>
    <row r="103" spans="1:11" s="137" customFormat="1" ht="12.75" customHeight="1" x14ac:dyDescent="0.2">
      <c r="A103" s="51"/>
      <c r="B103" s="51" t="s">
        <v>199</v>
      </c>
      <c r="C103" s="51" t="s">
        <v>242</v>
      </c>
      <c r="D103" s="52" t="s">
        <v>37</v>
      </c>
      <c r="E103" s="53">
        <v>7</v>
      </c>
      <c r="F103" s="53">
        <v>28</v>
      </c>
      <c r="G103" s="3"/>
      <c r="H103" s="2">
        <v>0</v>
      </c>
      <c r="I103" s="139">
        <f t="shared" si="2"/>
        <v>0</v>
      </c>
      <c r="J103" s="2" t="s">
        <v>244</v>
      </c>
      <c r="K103" s="149"/>
    </row>
    <row r="104" spans="1:11" s="137" customFormat="1" ht="14.25" x14ac:dyDescent="0.2">
      <c r="A104" s="59" t="s">
        <v>13</v>
      </c>
      <c r="B104" s="59"/>
      <c r="C104" s="60"/>
      <c r="D104" s="61"/>
      <c r="E104" s="62">
        <f>SUM(E73:E103)</f>
        <v>10587</v>
      </c>
      <c r="F104" s="62">
        <f>SUM(F73:F103)</f>
        <v>49975</v>
      </c>
      <c r="G104" s="62"/>
      <c r="H104" s="62"/>
      <c r="I104" s="140">
        <f>SUM(I73:I103)</f>
        <v>0</v>
      </c>
      <c r="K104" s="149"/>
    </row>
    <row r="105" spans="1:11" ht="12.75" customHeight="1" x14ac:dyDescent="0.2">
      <c r="A105" s="4" t="s">
        <v>332</v>
      </c>
    </row>
  </sheetData>
  <printOptions horizontalCentered="1"/>
  <pageMargins left="0.70866141732283472" right="0.70866141732283472" top="0.74803149606299213" bottom="0.74803149606299213" header="0.31496062992125984" footer="0.31496062992125984"/>
  <pageSetup paperSize="9" scale="54" fitToHeight="2" orientation="landscape" r:id="rId1"/>
  <headerFooter>
    <oddHeader>&amp;LAjuntament de Barcelona&amp;C&amp;A</oddHeader>
  </headerFooter>
  <rowBreaks count="1" manualBreakCount="1">
    <brk id="70" max="9"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H69"/>
  <sheetViews>
    <sheetView workbookViewId="0">
      <selection activeCell="H8" sqref="H1:N1048576"/>
    </sheetView>
  </sheetViews>
  <sheetFormatPr baseColWidth="10" defaultColWidth="11.42578125" defaultRowHeight="15.75" customHeight="1" x14ac:dyDescent="0.2"/>
  <cols>
    <col min="1" max="1" width="82.7109375" style="38" customWidth="1"/>
    <col min="2" max="6" width="13.28515625" style="38" customWidth="1"/>
    <col min="7" max="7" width="11.42578125" style="118"/>
    <col min="8" max="16384" width="11.42578125" style="38"/>
  </cols>
  <sheetData>
    <row r="1" spans="1:8" s="72" customFormat="1" ht="18" x14ac:dyDescent="0.25">
      <c r="A1" s="16" t="s">
        <v>251</v>
      </c>
      <c r="B1" s="71"/>
      <c r="G1" s="73"/>
    </row>
    <row r="2" spans="1:8" s="19" customFormat="1" ht="11.25" x14ac:dyDescent="0.25">
      <c r="A2" s="20" t="s">
        <v>98</v>
      </c>
      <c r="B2" s="21"/>
      <c r="C2" s="21"/>
      <c r="D2" s="21"/>
      <c r="E2" s="21"/>
      <c r="F2" s="21"/>
      <c r="G2" s="119"/>
    </row>
    <row r="3" spans="1:8" s="19" customFormat="1" ht="11.25" x14ac:dyDescent="0.25">
      <c r="A3" s="20" t="s">
        <v>99</v>
      </c>
      <c r="B3" s="21"/>
      <c r="C3" s="21"/>
      <c r="D3" s="21"/>
      <c r="E3" s="21"/>
      <c r="F3" s="21"/>
      <c r="G3" s="119"/>
    </row>
    <row r="4" spans="1:8" s="74" customFormat="1" ht="12.75" x14ac:dyDescent="0.2"/>
    <row r="5" spans="1:8" s="4" customFormat="1" ht="12.75" x14ac:dyDescent="0.2">
      <c r="A5" s="39" t="s">
        <v>250</v>
      </c>
      <c r="B5" s="75"/>
      <c r="C5" s="75"/>
      <c r="D5" s="76"/>
      <c r="E5" s="77"/>
      <c r="F5" s="77"/>
      <c r="G5" s="74"/>
      <c r="H5" s="74"/>
    </row>
    <row r="6" spans="1:8" ht="15.75" customHeight="1" x14ac:dyDescent="0.2">
      <c r="G6" s="74"/>
      <c r="H6" s="74"/>
    </row>
    <row r="7" spans="1:8" ht="54" customHeight="1" x14ac:dyDescent="0.2">
      <c r="A7" s="114" t="s">
        <v>347</v>
      </c>
      <c r="B7" s="5" t="s">
        <v>20</v>
      </c>
      <c r="C7" s="5" t="s">
        <v>346</v>
      </c>
      <c r="D7" s="56" t="s">
        <v>82</v>
      </c>
      <c r="E7" s="56" t="s">
        <v>97</v>
      </c>
      <c r="F7" s="121" t="s">
        <v>336</v>
      </c>
      <c r="G7" s="74"/>
      <c r="H7" s="74"/>
    </row>
    <row r="8" spans="1:8" ht="14.25" customHeight="1" x14ac:dyDescent="0.2">
      <c r="A8" s="115" t="s">
        <v>378</v>
      </c>
      <c r="B8" s="116">
        <v>1</v>
      </c>
      <c r="C8" s="128"/>
      <c r="D8" s="128"/>
      <c r="E8" s="152">
        <f>C8+D8*12</f>
        <v>0</v>
      </c>
      <c r="F8" s="128"/>
      <c r="G8" s="74"/>
      <c r="H8" s="74"/>
    </row>
    <row r="9" spans="1:8" ht="14.25" customHeight="1" x14ac:dyDescent="0.2">
      <c r="A9" s="115" t="s">
        <v>376</v>
      </c>
      <c r="B9" s="116">
        <v>1</v>
      </c>
      <c r="C9" s="128"/>
      <c r="D9" s="128"/>
      <c r="E9" s="152">
        <f t="shared" ref="E9:E61" si="0">C9+D9*12</f>
        <v>0</v>
      </c>
      <c r="F9" s="128"/>
      <c r="G9" s="74"/>
      <c r="H9" s="74"/>
    </row>
    <row r="10" spans="1:8" ht="14.25" customHeight="1" x14ac:dyDescent="0.2">
      <c r="A10" s="115" t="s">
        <v>377</v>
      </c>
      <c r="B10" s="116">
        <v>1</v>
      </c>
      <c r="C10" s="128"/>
      <c r="D10" s="128"/>
      <c r="E10" s="152">
        <f t="shared" si="0"/>
        <v>0</v>
      </c>
      <c r="F10" s="128"/>
      <c r="G10" s="74"/>
      <c r="H10" s="74"/>
    </row>
    <row r="11" spans="1:8" ht="14.25" customHeight="1" x14ac:dyDescent="0.2">
      <c r="A11" s="115" t="s">
        <v>379</v>
      </c>
      <c r="B11" s="116">
        <v>1</v>
      </c>
      <c r="C11" s="128"/>
      <c r="D11" s="128"/>
      <c r="E11" s="152">
        <f t="shared" si="0"/>
        <v>0</v>
      </c>
      <c r="F11" s="128"/>
      <c r="G11" s="74"/>
      <c r="H11" s="74"/>
    </row>
    <row r="12" spans="1:8" ht="14.25" customHeight="1" x14ac:dyDescent="0.2">
      <c r="A12" s="115" t="s">
        <v>380</v>
      </c>
      <c r="B12" s="116">
        <v>1</v>
      </c>
      <c r="C12" s="128"/>
      <c r="D12" s="128"/>
      <c r="E12" s="152">
        <f t="shared" si="0"/>
        <v>0</v>
      </c>
      <c r="F12" s="128"/>
      <c r="G12" s="74"/>
      <c r="H12" s="74"/>
    </row>
    <row r="13" spans="1:8" ht="14.25" customHeight="1" x14ac:dyDescent="0.2">
      <c r="A13" s="115" t="s">
        <v>381</v>
      </c>
      <c r="B13" s="116">
        <v>1</v>
      </c>
      <c r="C13" s="128"/>
      <c r="D13" s="128"/>
      <c r="E13" s="152">
        <f t="shared" si="0"/>
        <v>0</v>
      </c>
      <c r="F13" s="128"/>
      <c r="G13" s="74"/>
      <c r="H13" s="74"/>
    </row>
    <row r="14" spans="1:8" ht="14.25" customHeight="1" x14ac:dyDescent="0.2">
      <c r="A14" s="115" t="s">
        <v>382</v>
      </c>
      <c r="B14" s="116">
        <v>1</v>
      </c>
      <c r="C14" s="128"/>
      <c r="D14" s="128"/>
      <c r="E14" s="152">
        <f t="shared" si="0"/>
        <v>0</v>
      </c>
      <c r="F14" s="128"/>
      <c r="G14" s="74"/>
      <c r="H14" s="74"/>
    </row>
    <row r="15" spans="1:8" ht="14.25" customHeight="1" x14ac:dyDescent="0.2">
      <c r="A15" s="115" t="s">
        <v>383</v>
      </c>
      <c r="B15" s="116">
        <v>1</v>
      </c>
      <c r="C15" s="128"/>
      <c r="D15" s="128"/>
      <c r="E15" s="152">
        <f t="shared" si="0"/>
        <v>0</v>
      </c>
      <c r="F15" s="128"/>
      <c r="G15" s="74"/>
      <c r="H15" s="74"/>
    </row>
    <row r="16" spans="1:8" ht="14.25" customHeight="1" x14ac:dyDescent="0.2">
      <c r="A16" s="115" t="s">
        <v>384</v>
      </c>
      <c r="B16" s="116">
        <v>1</v>
      </c>
      <c r="C16" s="128"/>
      <c r="D16" s="128"/>
      <c r="E16" s="152">
        <f t="shared" si="0"/>
        <v>0</v>
      </c>
      <c r="F16" s="128"/>
      <c r="G16" s="74"/>
      <c r="H16" s="74"/>
    </row>
    <row r="17" spans="1:8" ht="14.25" customHeight="1" x14ac:dyDescent="0.2">
      <c r="A17" s="115" t="s">
        <v>385</v>
      </c>
      <c r="B17" s="116">
        <v>1</v>
      </c>
      <c r="C17" s="128"/>
      <c r="D17" s="128"/>
      <c r="E17" s="152">
        <f t="shared" si="0"/>
        <v>0</v>
      </c>
      <c r="F17" s="128"/>
      <c r="G17" s="74"/>
      <c r="H17" s="74"/>
    </row>
    <row r="18" spans="1:8" ht="14.25" customHeight="1" x14ac:dyDescent="0.2">
      <c r="A18" s="115" t="s">
        <v>386</v>
      </c>
      <c r="B18" s="116">
        <v>1</v>
      </c>
      <c r="C18" s="128"/>
      <c r="D18" s="128"/>
      <c r="E18" s="152">
        <f t="shared" si="0"/>
        <v>0</v>
      </c>
      <c r="F18" s="128"/>
      <c r="G18" s="74"/>
      <c r="H18" s="74"/>
    </row>
    <row r="19" spans="1:8" ht="14.25" customHeight="1" x14ac:dyDescent="0.2">
      <c r="A19" s="115" t="s">
        <v>387</v>
      </c>
      <c r="B19" s="116">
        <v>1</v>
      </c>
      <c r="C19" s="128"/>
      <c r="D19" s="128"/>
      <c r="E19" s="152">
        <f t="shared" si="0"/>
        <v>0</v>
      </c>
      <c r="F19" s="128"/>
      <c r="G19" s="74"/>
      <c r="H19" s="74"/>
    </row>
    <row r="20" spans="1:8" ht="14.25" customHeight="1" x14ac:dyDescent="0.2">
      <c r="A20" s="115" t="s">
        <v>388</v>
      </c>
      <c r="B20" s="116">
        <v>1</v>
      </c>
      <c r="C20" s="128"/>
      <c r="D20" s="128"/>
      <c r="E20" s="152">
        <f t="shared" si="0"/>
        <v>0</v>
      </c>
      <c r="F20" s="128"/>
      <c r="G20" s="74"/>
      <c r="H20" s="74"/>
    </row>
    <row r="21" spans="1:8" ht="14.25" customHeight="1" x14ac:dyDescent="0.2">
      <c r="A21" s="115" t="s">
        <v>389</v>
      </c>
      <c r="B21" s="116">
        <v>1</v>
      </c>
      <c r="C21" s="128"/>
      <c r="D21" s="128"/>
      <c r="E21" s="152">
        <f t="shared" si="0"/>
        <v>0</v>
      </c>
      <c r="F21" s="128"/>
      <c r="G21" s="74"/>
      <c r="H21" s="74"/>
    </row>
    <row r="22" spans="1:8" ht="14.25" customHeight="1" x14ac:dyDescent="0.2">
      <c r="A22" s="115" t="s">
        <v>390</v>
      </c>
      <c r="B22" s="116">
        <v>1</v>
      </c>
      <c r="C22" s="128"/>
      <c r="D22" s="128"/>
      <c r="E22" s="152">
        <f t="shared" si="0"/>
        <v>0</v>
      </c>
      <c r="F22" s="128"/>
      <c r="G22" s="74"/>
      <c r="H22" s="74"/>
    </row>
    <row r="23" spans="1:8" ht="14.25" customHeight="1" x14ac:dyDescent="0.2">
      <c r="A23" s="115" t="s">
        <v>391</v>
      </c>
      <c r="B23" s="116">
        <v>1</v>
      </c>
      <c r="C23" s="128"/>
      <c r="D23" s="128"/>
      <c r="E23" s="152">
        <f t="shared" si="0"/>
        <v>0</v>
      </c>
      <c r="F23" s="128"/>
      <c r="G23" s="74"/>
      <c r="H23" s="74"/>
    </row>
    <row r="24" spans="1:8" ht="14.25" customHeight="1" x14ac:dyDescent="0.2">
      <c r="A24" s="115" t="s">
        <v>392</v>
      </c>
      <c r="B24" s="116">
        <v>1</v>
      </c>
      <c r="C24" s="128"/>
      <c r="D24" s="128"/>
      <c r="E24" s="152">
        <f t="shared" si="0"/>
        <v>0</v>
      </c>
      <c r="F24" s="128"/>
      <c r="G24" s="74"/>
      <c r="H24" s="74"/>
    </row>
    <row r="25" spans="1:8" ht="14.25" customHeight="1" x14ac:dyDescent="0.2">
      <c r="A25" s="115" t="s">
        <v>393</v>
      </c>
      <c r="B25" s="116">
        <v>1</v>
      </c>
      <c r="C25" s="128"/>
      <c r="D25" s="128"/>
      <c r="E25" s="152">
        <f t="shared" si="0"/>
        <v>0</v>
      </c>
      <c r="F25" s="128"/>
      <c r="G25" s="74"/>
      <c r="H25" s="74"/>
    </row>
    <row r="26" spans="1:8" ht="14.25" customHeight="1" x14ac:dyDescent="0.2">
      <c r="A26" s="115" t="s">
        <v>394</v>
      </c>
      <c r="B26" s="116">
        <v>1</v>
      </c>
      <c r="C26" s="128"/>
      <c r="D26" s="128"/>
      <c r="E26" s="152">
        <f t="shared" si="0"/>
        <v>0</v>
      </c>
      <c r="F26" s="128"/>
      <c r="G26" s="74"/>
      <c r="H26" s="74"/>
    </row>
    <row r="27" spans="1:8" ht="14.25" customHeight="1" x14ac:dyDescent="0.2">
      <c r="A27" s="115" t="s">
        <v>395</v>
      </c>
      <c r="B27" s="116">
        <v>1</v>
      </c>
      <c r="C27" s="128"/>
      <c r="D27" s="128"/>
      <c r="E27" s="152">
        <f t="shared" si="0"/>
        <v>0</v>
      </c>
      <c r="F27" s="128"/>
      <c r="G27" s="74"/>
      <c r="H27" s="74"/>
    </row>
    <row r="28" spans="1:8" ht="14.25" customHeight="1" x14ac:dyDescent="0.2">
      <c r="A28" s="115" t="s">
        <v>329</v>
      </c>
      <c r="B28" s="116">
        <v>1</v>
      </c>
      <c r="C28" s="128"/>
      <c r="D28" s="128"/>
      <c r="E28" s="152">
        <f t="shared" si="0"/>
        <v>0</v>
      </c>
      <c r="F28" s="128"/>
      <c r="G28" s="74"/>
      <c r="H28" s="74"/>
    </row>
    <row r="29" spans="1:8" ht="14.25" customHeight="1" x14ac:dyDescent="0.2">
      <c r="A29" s="115" t="s">
        <v>330</v>
      </c>
      <c r="B29" s="116">
        <v>1</v>
      </c>
      <c r="C29" s="128"/>
      <c r="D29" s="128"/>
      <c r="E29" s="152">
        <f t="shared" si="0"/>
        <v>0</v>
      </c>
      <c r="F29" s="128"/>
      <c r="G29" s="74"/>
      <c r="H29" s="74"/>
    </row>
    <row r="30" spans="1:8" ht="14.25" customHeight="1" x14ac:dyDescent="0.2">
      <c r="A30" s="115" t="s">
        <v>333</v>
      </c>
      <c r="B30" s="116">
        <v>1</v>
      </c>
      <c r="C30" s="128"/>
      <c r="D30" s="128"/>
      <c r="E30" s="152">
        <f t="shared" si="0"/>
        <v>0</v>
      </c>
      <c r="F30" s="128"/>
      <c r="G30" s="74"/>
      <c r="H30" s="74"/>
    </row>
    <row r="31" spans="1:8" ht="14.25" customHeight="1" x14ac:dyDescent="0.2">
      <c r="A31" s="115" t="s">
        <v>334</v>
      </c>
      <c r="B31" s="116">
        <v>1</v>
      </c>
      <c r="C31" s="128"/>
      <c r="D31" s="128"/>
      <c r="E31" s="152">
        <f t="shared" si="0"/>
        <v>0</v>
      </c>
      <c r="F31" s="128"/>
      <c r="G31" s="74"/>
      <c r="H31" s="74"/>
    </row>
    <row r="32" spans="1:8" ht="14.25" customHeight="1" x14ac:dyDescent="0.2">
      <c r="A32" s="115" t="s">
        <v>335</v>
      </c>
      <c r="B32" s="116">
        <v>1</v>
      </c>
      <c r="C32" s="128"/>
      <c r="D32" s="128"/>
      <c r="E32" s="152">
        <f t="shared" si="0"/>
        <v>0</v>
      </c>
      <c r="F32" s="128"/>
      <c r="G32" s="74"/>
      <c r="H32" s="74"/>
    </row>
    <row r="33" spans="1:8" ht="22.5" x14ac:dyDescent="0.2">
      <c r="A33" s="115" t="s">
        <v>402</v>
      </c>
      <c r="B33" s="116">
        <v>1</v>
      </c>
      <c r="C33" s="128"/>
      <c r="D33" s="128"/>
      <c r="E33" s="152">
        <f t="shared" ref="E33:E34" si="1">C33+D33*12</f>
        <v>0</v>
      </c>
      <c r="F33" s="128"/>
      <c r="G33" s="74"/>
      <c r="H33" s="74"/>
    </row>
    <row r="34" spans="1:8" ht="22.5" x14ac:dyDescent="0.2">
      <c r="A34" s="115" t="s">
        <v>401</v>
      </c>
      <c r="B34" s="116">
        <v>1</v>
      </c>
      <c r="C34" s="128"/>
      <c r="D34" s="128"/>
      <c r="E34" s="152">
        <f t="shared" si="1"/>
        <v>0</v>
      </c>
      <c r="F34" s="128"/>
      <c r="G34" s="74"/>
      <c r="H34" s="74"/>
    </row>
    <row r="35" spans="1:8" ht="14.25" customHeight="1" x14ac:dyDescent="0.2">
      <c r="A35" s="115" t="s">
        <v>337</v>
      </c>
      <c r="B35" s="116">
        <v>1</v>
      </c>
      <c r="C35" s="128"/>
      <c r="D35" s="128"/>
      <c r="E35" s="152">
        <f t="shared" si="0"/>
        <v>0</v>
      </c>
      <c r="F35" s="128"/>
      <c r="G35" s="74"/>
      <c r="H35" s="74"/>
    </row>
    <row r="36" spans="1:8" ht="14.25" customHeight="1" x14ac:dyDescent="0.2">
      <c r="A36" s="115" t="s">
        <v>339</v>
      </c>
      <c r="B36" s="116">
        <v>1</v>
      </c>
      <c r="C36" s="128"/>
      <c r="D36" s="128"/>
      <c r="E36" s="152">
        <f t="shared" si="0"/>
        <v>0</v>
      </c>
      <c r="F36" s="128"/>
      <c r="G36" s="74"/>
      <c r="H36" s="74"/>
    </row>
    <row r="37" spans="1:8" ht="14.25" customHeight="1" x14ac:dyDescent="0.2">
      <c r="A37" s="115" t="s">
        <v>341</v>
      </c>
      <c r="B37" s="116">
        <v>1</v>
      </c>
      <c r="C37" s="128"/>
      <c r="D37" s="128"/>
      <c r="E37" s="152">
        <f>C37+D37*12</f>
        <v>0</v>
      </c>
      <c r="F37" s="128"/>
      <c r="G37" s="74"/>
      <c r="H37" s="74"/>
    </row>
    <row r="38" spans="1:8" ht="14.25" customHeight="1" x14ac:dyDescent="0.2">
      <c r="A38" s="115" t="s">
        <v>340</v>
      </c>
      <c r="B38" s="116">
        <v>1</v>
      </c>
      <c r="C38" s="128"/>
      <c r="D38" s="128"/>
      <c r="E38" s="152">
        <f t="shared" si="0"/>
        <v>0</v>
      </c>
      <c r="F38" s="128"/>
      <c r="G38" s="74"/>
      <c r="H38" s="74"/>
    </row>
    <row r="39" spans="1:8" ht="14.25" customHeight="1" x14ac:dyDescent="0.2">
      <c r="A39" s="115" t="s">
        <v>342</v>
      </c>
      <c r="B39" s="116">
        <v>1</v>
      </c>
      <c r="C39" s="128"/>
      <c r="D39" s="128"/>
      <c r="E39" s="152">
        <f t="shared" si="0"/>
        <v>0</v>
      </c>
      <c r="F39" s="128"/>
      <c r="G39" s="74"/>
      <c r="H39" s="74"/>
    </row>
    <row r="40" spans="1:8" ht="14.25" customHeight="1" x14ac:dyDescent="0.2">
      <c r="A40" s="115" t="s">
        <v>343</v>
      </c>
      <c r="B40" s="116">
        <v>1</v>
      </c>
      <c r="C40" s="128"/>
      <c r="D40" s="128"/>
      <c r="E40" s="152">
        <f t="shared" si="0"/>
        <v>0</v>
      </c>
      <c r="F40" s="128"/>
      <c r="G40" s="74"/>
      <c r="H40" s="74"/>
    </row>
    <row r="41" spans="1:8" ht="14.25" customHeight="1" x14ac:dyDescent="0.2">
      <c r="A41" s="115" t="s">
        <v>341</v>
      </c>
      <c r="B41" s="116">
        <v>1</v>
      </c>
      <c r="C41" s="128"/>
      <c r="D41" s="128"/>
      <c r="E41" s="152">
        <f>C41+D41*12</f>
        <v>0</v>
      </c>
      <c r="F41" s="128"/>
      <c r="G41" s="74"/>
      <c r="H41" s="74"/>
    </row>
    <row r="42" spans="1:8" ht="14.25" customHeight="1" x14ac:dyDescent="0.2">
      <c r="A42" s="115" t="s">
        <v>344</v>
      </c>
      <c r="B42" s="116">
        <v>1</v>
      </c>
      <c r="C42" s="128"/>
      <c r="D42" s="128"/>
      <c r="E42" s="152">
        <f t="shared" si="0"/>
        <v>0</v>
      </c>
      <c r="F42" s="128"/>
      <c r="G42" s="74"/>
      <c r="H42" s="74"/>
    </row>
    <row r="43" spans="1:8" ht="14.25" customHeight="1" x14ac:dyDescent="0.2">
      <c r="A43" s="115" t="s">
        <v>345</v>
      </c>
      <c r="B43" s="116">
        <v>1</v>
      </c>
      <c r="C43" s="128"/>
      <c r="D43" s="128"/>
      <c r="E43" s="152">
        <f t="shared" si="0"/>
        <v>0</v>
      </c>
      <c r="F43" s="128"/>
      <c r="G43" s="74"/>
      <c r="H43" s="74"/>
    </row>
    <row r="44" spans="1:8" ht="14.25" customHeight="1" x14ac:dyDescent="0.2">
      <c r="A44" s="115" t="s">
        <v>372</v>
      </c>
      <c r="B44" s="116">
        <v>1</v>
      </c>
      <c r="C44" s="128"/>
      <c r="D44" s="128"/>
      <c r="E44" s="152">
        <f t="shared" ref="E44" si="2">C44+D44*12</f>
        <v>0</v>
      </c>
      <c r="F44" s="128"/>
      <c r="G44" s="74"/>
      <c r="H44" s="74"/>
    </row>
    <row r="45" spans="1:8" ht="14.25" customHeight="1" x14ac:dyDescent="0.2">
      <c r="A45" s="115" t="s">
        <v>331</v>
      </c>
      <c r="B45" s="116">
        <v>1</v>
      </c>
      <c r="C45" s="128"/>
      <c r="D45" s="117"/>
      <c r="E45" s="152">
        <f t="shared" si="0"/>
        <v>0</v>
      </c>
      <c r="F45" s="2"/>
      <c r="G45" s="74"/>
      <c r="H45" s="74"/>
    </row>
    <row r="46" spans="1:8" ht="14.25" customHeight="1" x14ac:dyDescent="0.2">
      <c r="A46" s="115" t="s">
        <v>359</v>
      </c>
      <c r="B46" s="116">
        <v>1</v>
      </c>
      <c r="C46" s="128"/>
      <c r="D46" s="117"/>
      <c r="E46" s="152">
        <f t="shared" si="0"/>
        <v>0</v>
      </c>
      <c r="F46" s="2"/>
      <c r="G46" s="74"/>
      <c r="H46" s="74"/>
    </row>
    <row r="47" spans="1:8" ht="14.25" customHeight="1" x14ac:dyDescent="0.2">
      <c r="A47" s="115" t="s">
        <v>364</v>
      </c>
      <c r="B47" s="116">
        <v>1</v>
      </c>
      <c r="C47" s="128"/>
      <c r="D47" s="117"/>
      <c r="E47" s="152">
        <f t="shared" si="0"/>
        <v>0</v>
      </c>
      <c r="F47" s="2"/>
      <c r="G47" s="74"/>
      <c r="H47" s="74"/>
    </row>
    <row r="48" spans="1:8" ht="14.25" customHeight="1" x14ac:dyDescent="0.2">
      <c r="A48" s="115" t="s">
        <v>363</v>
      </c>
      <c r="B48" s="116">
        <v>1</v>
      </c>
      <c r="C48" s="128"/>
      <c r="D48" s="117"/>
      <c r="E48" s="152">
        <f t="shared" si="0"/>
        <v>0</v>
      </c>
      <c r="F48" s="2"/>
      <c r="G48" s="74"/>
      <c r="H48" s="74"/>
    </row>
    <row r="49" spans="1:8" ht="14.25" customHeight="1" x14ac:dyDescent="0.2">
      <c r="A49" s="115" t="s">
        <v>362</v>
      </c>
      <c r="B49" s="116">
        <v>1</v>
      </c>
      <c r="C49" s="128"/>
      <c r="D49" s="117"/>
      <c r="E49" s="152">
        <f t="shared" si="0"/>
        <v>0</v>
      </c>
      <c r="F49" s="2"/>
      <c r="G49" s="74"/>
      <c r="H49" s="74"/>
    </row>
    <row r="50" spans="1:8" ht="14.25" customHeight="1" x14ac:dyDescent="0.2">
      <c r="A50" s="115" t="s">
        <v>361</v>
      </c>
      <c r="B50" s="116">
        <v>1</v>
      </c>
      <c r="C50" s="128"/>
      <c r="D50" s="117"/>
      <c r="E50" s="152">
        <f t="shared" si="0"/>
        <v>0</v>
      </c>
      <c r="F50" s="2"/>
      <c r="G50" s="74"/>
      <c r="H50" s="74"/>
    </row>
    <row r="51" spans="1:8" ht="14.25" customHeight="1" x14ac:dyDescent="0.2">
      <c r="A51" s="115" t="s">
        <v>360</v>
      </c>
      <c r="B51" s="116">
        <v>1</v>
      </c>
      <c r="C51" s="128"/>
      <c r="D51" s="117"/>
      <c r="E51" s="152">
        <f t="shared" si="0"/>
        <v>0</v>
      </c>
      <c r="F51" s="2"/>
      <c r="G51" s="74"/>
      <c r="H51" s="74"/>
    </row>
    <row r="52" spans="1:8" ht="14.25" customHeight="1" x14ac:dyDescent="0.2">
      <c r="A52" s="115" t="s">
        <v>365</v>
      </c>
      <c r="B52" s="116">
        <v>1</v>
      </c>
      <c r="C52" s="128"/>
      <c r="D52" s="117"/>
      <c r="E52" s="152">
        <f t="shared" si="0"/>
        <v>0</v>
      </c>
      <c r="F52" s="2"/>
      <c r="G52" s="74"/>
      <c r="H52" s="74"/>
    </row>
    <row r="53" spans="1:8" ht="14.25" customHeight="1" x14ac:dyDescent="0.2">
      <c r="A53" s="115" t="s">
        <v>366</v>
      </c>
      <c r="B53" s="116">
        <v>1</v>
      </c>
      <c r="C53" s="128"/>
      <c r="D53" s="117"/>
      <c r="E53" s="152">
        <f t="shared" si="0"/>
        <v>0</v>
      </c>
      <c r="F53" s="2"/>
      <c r="G53" s="74"/>
      <c r="H53" s="74"/>
    </row>
    <row r="54" spans="1:8" ht="14.25" customHeight="1" x14ac:dyDescent="0.2">
      <c r="A54" s="115" t="s">
        <v>367</v>
      </c>
      <c r="B54" s="116">
        <v>1</v>
      </c>
      <c r="C54" s="128"/>
      <c r="D54" s="117"/>
      <c r="E54" s="152">
        <f t="shared" si="0"/>
        <v>0</v>
      </c>
      <c r="F54" s="2"/>
      <c r="G54" s="74"/>
      <c r="H54" s="74"/>
    </row>
    <row r="55" spans="1:8" ht="14.25" customHeight="1" x14ac:dyDescent="0.2">
      <c r="A55" s="115" t="s">
        <v>368</v>
      </c>
      <c r="B55" s="116">
        <v>1</v>
      </c>
      <c r="C55" s="128"/>
      <c r="D55" s="117"/>
      <c r="E55" s="152">
        <f t="shared" si="0"/>
        <v>0</v>
      </c>
      <c r="F55" s="2"/>
      <c r="G55" s="74"/>
      <c r="H55" s="74"/>
    </row>
    <row r="56" spans="1:8" ht="14.25" customHeight="1" x14ac:dyDescent="0.2">
      <c r="A56" s="115" t="s">
        <v>369</v>
      </c>
      <c r="B56" s="116">
        <v>1</v>
      </c>
      <c r="C56" s="128"/>
      <c r="D56" s="117"/>
      <c r="E56" s="152">
        <f t="shared" si="0"/>
        <v>0</v>
      </c>
      <c r="F56" s="2"/>
      <c r="G56" s="74"/>
      <c r="H56" s="74"/>
    </row>
    <row r="57" spans="1:8" ht="14.25" customHeight="1" x14ac:dyDescent="0.2">
      <c r="A57" s="115" t="s">
        <v>370</v>
      </c>
      <c r="B57" s="116">
        <v>1</v>
      </c>
      <c r="C57" s="128"/>
      <c r="D57" s="128"/>
      <c r="E57" s="152">
        <f t="shared" si="0"/>
        <v>0</v>
      </c>
      <c r="F57" s="128"/>
      <c r="G57" s="74"/>
      <c r="H57" s="74"/>
    </row>
    <row r="58" spans="1:8" ht="14.25" customHeight="1" x14ac:dyDescent="0.2">
      <c r="A58" s="115" t="s">
        <v>398</v>
      </c>
      <c r="B58" s="116">
        <v>1</v>
      </c>
      <c r="C58" s="128"/>
      <c r="D58" s="128"/>
      <c r="E58" s="152">
        <f t="shared" si="0"/>
        <v>0</v>
      </c>
      <c r="F58" s="128"/>
      <c r="G58" s="74"/>
      <c r="H58" s="74"/>
    </row>
    <row r="59" spans="1:8" ht="14.25" customHeight="1" x14ac:dyDescent="0.2">
      <c r="A59" s="115" t="s">
        <v>399</v>
      </c>
      <c r="B59" s="116">
        <v>1</v>
      </c>
      <c r="C59" s="128"/>
      <c r="D59" s="128"/>
      <c r="E59" s="152">
        <f t="shared" si="0"/>
        <v>0</v>
      </c>
      <c r="F59" s="128"/>
      <c r="G59" s="74"/>
      <c r="H59" s="74"/>
    </row>
    <row r="60" spans="1:8" ht="14.25" customHeight="1" x14ac:dyDescent="0.2">
      <c r="A60" s="115" t="s">
        <v>400</v>
      </c>
      <c r="B60" s="116">
        <v>1</v>
      </c>
      <c r="C60" s="128"/>
      <c r="D60" s="128"/>
      <c r="E60" s="152">
        <f t="shared" si="0"/>
        <v>0</v>
      </c>
      <c r="F60" s="128"/>
      <c r="G60" s="74"/>
      <c r="H60" s="74"/>
    </row>
    <row r="61" spans="1:8" ht="14.25" customHeight="1" x14ac:dyDescent="0.2">
      <c r="A61" s="115" t="s">
        <v>358</v>
      </c>
      <c r="B61" s="116">
        <v>1</v>
      </c>
      <c r="C61" s="128"/>
      <c r="D61" s="128"/>
      <c r="E61" s="152">
        <f t="shared" si="0"/>
        <v>0</v>
      </c>
      <c r="F61" s="128"/>
      <c r="G61" s="74"/>
      <c r="H61" s="74"/>
    </row>
    <row r="62" spans="1:8" ht="15.75" customHeight="1" x14ac:dyDescent="0.2">
      <c r="A62" s="120" t="s">
        <v>338</v>
      </c>
      <c r="G62" s="74"/>
      <c r="H62" s="74"/>
    </row>
    <row r="63" spans="1:8" ht="15.75" customHeight="1" x14ac:dyDescent="0.2">
      <c r="G63" s="74"/>
      <c r="H63" s="74"/>
    </row>
    <row r="64" spans="1:8" ht="33.75" x14ac:dyDescent="0.2">
      <c r="A64" s="127" t="s">
        <v>371</v>
      </c>
      <c r="G64" s="74"/>
      <c r="H64" s="74"/>
    </row>
    <row r="65" spans="7:8" ht="15.75" customHeight="1" x14ac:dyDescent="0.2">
      <c r="G65" s="74"/>
      <c r="H65" s="74"/>
    </row>
    <row r="66" spans="7:8" ht="15.75" customHeight="1" x14ac:dyDescent="0.2">
      <c r="G66" s="74"/>
      <c r="H66" s="74"/>
    </row>
    <row r="67" spans="7:8" ht="15.75" customHeight="1" x14ac:dyDescent="0.2">
      <c r="G67" s="74"/>
      <c r="H67" s="74"/>
    </row>
    <row r="68" spans="7:8" ht="15.75" customHeight="1" x14ac:dyDescent="0.2">
      <c r="G68" s="74"/>
      <c r="H68" s="74"/>
    </row>
    <row r="69" spans="7:8" ht="15.75" customHeight="1" x14ac:dyDescent="0.2">
      <c r="G69" s="74"/>
      <c r="H69" s="74"/>
    </row>
  </sheetData>
  <pageMargins left="0.70866141732283472" right="0.70866141732283472" top="0.74803149606299213" bottom="0.74803149606299213" header="0.31496062992125984" footer="0.31496062992125984"/>
  <pageSetup paperSize="9" scale="96" orientation="landscape" r:id="rId1"/>
  <headerFooter>
    <oddHeader>&amp;LAjuntament de Barcelona&amp;C&amp;A</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9</vt:i4>
      </vt:variant>
      <vt:variant>
        <vt:lpstr>Rangos con nombre</vt:lpstr>
      </vt:variant>
      <vt:variant>
        <vt:i4>10</vt:i4>
      </vt:variant>
    </vt:vector>
  </HeadingPairs>
  <TitlesOfParts>
    <vt:vector size="19" baseType="lpstr">
      <vt:lpstr>ANNEX L2. Resum Prop. Econòmica</vt:lpstr>
      <vt:lpstr>ANNEX L2.Quotes i Subvenció</vt:lpstr>
      <vt:lpstr>ANNEX L2. Tràfic</vt:lpstr>
      <vt:lpstr>ANNEX L2 -Roaming veu realitzat</vt:lpstr>
      <vt:lpstr>ANNEX L2 - Internacional </vt:lpstr>
      <vt:lpstr>ANNEX L2 - Roaming veu rebut</vt:lpstr>
      <vt:lpstr>ANNEX L2- SMS Roaming</vt:lpstr>
      <vt:lpstr>ANNEX L2 - Dades roaming</vt:lpstr>
      <vt:lpstr>ANNEX L2. Preuari</vt:lpstr>
      <vt:lpstr>'ANNEX L2 - Dades roaming'!Área_de_impresión</vt:lpstr>
      <vt:lpstr>'ANNEX L2 - Internacional '!Área_de_impresión</vt:lpstr>
      <vt:lpstr>'ANNEX L2 - Roaming veu rebut'!Área_de_impresión</vt:lpstr>
      <vt:lpstr>'ANNEX L2 -Roaming veu realitzat'!Área_de_impresión</vt:lpstr>
      <vt:lpstr>'ANNEX L2- SMS Roaming'!Área_de_impresión</vt:lpstr>
      <vt:lpstr>'ANNEX L2. Preuari'!Área_de_impresión</vt:lpstr>
      <vt:lpstr>'ANNEX L2. Tràfic'!Área_de_impresión</vt:lpstr>
      <vt:lpstr>'ANNEX L2.Quotes i Subvenció'!Área_de_impresión</vt:lpstr>
      <vt:lpstr>'ANNEX L2 - Internacional '!Títulos_a_imprimir</vt:lpstr>
      <vt:lpstr>'ANNEX L2 -Roaming veu realitzat'!Títulos_a_imprimir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S&amp;C</dc:creator>
  <cp:lastModifiedBy>Miguel Ángel Jara Burgos</cp:lastModifiedBy>
  <cp:lastPrinted>2019-12-10T17:17:19Z</cp:lastPrinted>
  <dcterms:created xsi:type="dcterms:W3CDTF">2013-01-02T09:29:09Z</dcterms:created>
  <dcterms:modified xsi:type="dcterms:W3CDTF">2020-06-26T11:58:19Z</dcterms:modified>
</cp:coreProperties>
</file>