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T:\927_Contractacio\927_Oberts\2019\SAVOSA\S05-19_RetiradaMaterialsDeix\02_PCAP-PPT\"/>
    </mc:Choice>
  </mc:AlternateContent>
  <bookViews>
    <workbookView xWindow="0" yWindow="0" windowWidth="19200" windowHeight="11505" tabRatio="812" firstSheet="1" activeTab="11"/>
  </bookViews>
  <sheets>
    <sheet name="LOT_1 " sheetId="24" r:id="rId1"/>
    <sheet name="LOT_2" sheetId="19" r:id="rId2"/>
    <sheet name="LOT_3" sheetId="21" r:id="rId3"/>
    <sheet name="LOT_4" sheetId="4" r:id="rId4"/>
    <sheet name="LOT_5" sheetId="13" r:id="rId5"/>
    <sheet name="LOT_6" sheetId="9" r:id="rId6"/>
    <sheet name="LOT_7" sheetId="10" r:id="rId7"/>
    <sheet name="LOT_8" sheetId="5" r:id="rId8"/>
    <sheet name="LOT_9" sheetId="6" r:id="rId9"/>
    <sheet name="LOT_10" sheetId="7" r:id="rId10"/>
    <sheet name="LOT_11" sheetId="22" r:id="rId11"/>
    <sheet name="LOT_12" sheetId="14" r:id="rId12"/>
    <sheet name="LOT_13" sheetId="15" r:id="rId13"/>
    <sheet name="LOT_14" sheetId="25" r:id="rId14"/>
  </sheets>
  <definedNames>
    <definedName name="_xlnm._FilterDatabase" localSheetId="5" hidden="1">LOT_6!$A$3:$D$3</definedName>
    <definedName name="_xlnm.Print_Area" localSheetId="6">LOT_7!$A$1:$S$1</definedName>
    <definedName name="_xlnm.Print_Area" localSheetId="8">LOT_9!$A$1:$D$8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5" i="14" l="1"/>
  <c r="F21" i="25" l="1"/>
  <c r="F19" i="25"/>
  <c r="I33" i="9"/>
  <c r="I32" i="9"/>
  <c r="I10" i="21"/>
  <c r="F26" i="25" l="1"/>
  <c r="F25" i="25"/>
  <c r="F28" i="25" l="1"/>
  <c r="F22" i="25"/>
  <c r="F20" i="25"/>
  <c r="F18" i="25"/>
  <c r="F17" i="25"/>
  <c r="F16" i="25"/>
  <c r="F15" i="25"/>
  <c r="F14" i="25"/>
  <c r="F13" i="25"/>
  <c r="F12" i="25"/>
  <c r="F11" i="25"/>
  <c r="F10" i="25"/>
  <c r="F9" i="25"/>
  <c r="F8" i="25"/>
  <c r="F7" i="25"/>
  <c r="F6" i="25"/>
  <c r="F5" i="25"/>
  <c r="F4" i="25"/>
  <c r="F28" i="15"/>
  <c r="F27" i="15"/>
  <c r="F26" i="15"/>
  <c r="F25" i="15"/>
  <c r="F24" i="15"/>
  <c r="F23" i="15"/>
  <c r="F22" i="15"/>
  <c r="F21" i="15"/>
  <c r="F20" i="15"/>
  <c r="F19" i="15"/>
  <c r="F18" i="15"/>
  <c r="F17" i="15"/>
  <c r="F16" i="15"/>
  <c r="F15" i="15"/>
  <c r="F14" i="15"/>
  <c r="F13" i="15"/>
  <c r="F12" i="15"/>
  <c r="F11" i="15"/>
  <c r="F10" i="15"/>
  <c r="F9" i="15"/>
  <c r="F8" i="15"/>
  <c r="F7" i="15"/>
  <c r="F6" i="15"/>
  <c r="F5" i="15"/>
  <c r="F4" i="15"/>
  <c r="F28" i="22"/>
  <c r="F27" i="22"/>
  <c r="F26" i="22"/>
  <c r="F25" i="22"/>
  <c r="F24" i="22"/>
  <c r="F23" i="22"/>
  <c r="F22" i="22"/>
  <c r="F21" i="22"/>
  <c r="F20" i="22"/>
  <c r="F19" i="22"/>
  <c r="F18" i="22"/>
  <c r="F17" i="22"/>
  <c r="F16" i="22"/>
  <c r="F15" i="22"/>
  <c r="F14" i="22"/>
  <c r="F13" i="22"/>
  <c r="F12" i="22"/>
  <c r="F11" i="22"/>
  <c r="F10" i="22"/>
  <c r="F9" i="22"/>
  <c r="F8" i="22"/>
  <c r="F7" i="22"/>
  <c r="F6" i="22"/>
  <c r="F5" i="22"/>
  <c r="F4" i="22"/>
  <c r="L14" i="14"/>
  <c r="L13" i="14"/>
  <c r="L12" i="14"/>
  <c r="L11" i="14"/>
  <c r="L10" i="14"/>
  <c r="L9" i="14"/>
  <c r="L8" i="14"/>
  <c r="L7" i="14"/>
  <c r="L6" i="14"/>
  <c r="L5" i="14"/>
  <c r="F28" i="7"/>
  <c r="F27" i="7"/>
  <c r="F26" i="7"/>
  <c r="F25" i="7"/>
  <c r="F24" i="7"/>
  <c r="F23" i="7"/>
  <c r="F22" i="7"/>
  <c r="F21" i="7"/>
  <c r="F20" i="7"/>
  <c r="F19" i="7"/>
  <c r="F18" i="7"/>
  <c r="F17" i="7"/>
  <c r="F16" i="7"/>
  <c r="F15" i="7"/>
  <c r="F14" i="7"/>
  <c r="F13" i="7"/>
  <c r="F12" i="7"/>
  <c r="F11" i="7"/>
  <c r="F10" i="7"/>
  <c r="F9" i="7"/>
  <c r="F8" i="7"/>
  <c r="F7" i="7"/>
  <c r="F6" i="7"/>
  <c r="F5" i="7"/>
  <c r="F4" i="7"/>
  <c r="F6" i="6"/>
  <c r="F5" i="6"/>
  <c r="F4" i="6"/>
  <c r="F32" i="5"/>
  <c r="F33" i="5" s="1"/>
  <c r="G4" i="5"/>
  <c r="G33" i="5"/>
  <c r="G32" i="5"/>
  <c r="G28" i="5"/>
  <c r="G27" i="5"/>
  <c r="G26" i="5"/>
  <c r="G25" i="5"/>
  <c r="G24" i="5"/>
  <c r="G23" i="5"/>
  <c r="G22" i="5"/>
  <c r="G21" i="5"/>
  <c r="G20" i="5"/>
  <c r="G19" i="5"/>
  <c r="G18" i="5"/>
  <c r="G17" i="5"/>
  <c r="G16" i="5"/>
  <c r="G15" i="5"/>
  <c r="G14" i="5"/>
  <c r="G13" i="5"/>
  <c r="G12" i="5"/>
  <c r="G11" i="5"/>
  <c r="G10" i="5"/>
  <c r="G9" i="5"/>
  <c r="G8" i="5"/>
  <c r="G7" i="5"/>
  <c r="G6" i="5"/>
  <c r="G5" i="5"/>
  <c r="R32" i="10" l="1"/>
  <c r="Q32" i="10"/>
  <c r="P32" i="10"/>
  <c r="O32" i="10"/>
  <c r="N32" i="10"/>
  <c r="M32" i="10"/>
  <c r="L32" i="10"/>
  <c r="K32" i="10"/>
  <c r="J32" i="10"/>
  <c r="I32" i="10"/>
  <c r="H32" i="10"/>
  <c r="G32" i="10"/>
  <c r="F32" i="10"/>
  <c r="E32" i="10"/>
  <c r="D32" i="10"/>
  <c r="C32" i="10"/>
  <c r="B32" i="10"/>
  <c r="I4" i="9"/>
  <c r="I5" i="9"/>
  <c r="I6" i="9"/>
  <c r="I7" i="9"/>
  <c r="I8" i="9"/>
  <c r="I9" i="9"/>
  <c r="I10" i="9"/>
  <c r="I11" i="9"/>
  <c r="I12" i="9"/>
  <c r="I13" i="9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G32" i="13" l="1"/>
  <c r="I36" i="13" s="1"/>
  <c r="I28" i="13"/>
  <c r="I27" i="13"/>
  <c r="I26" i="13"/>
  <c r="I25" i="13"/>
  <c r="I24" i="13"/>
  <c r="I23" i="13"/>
  <c r="I22" i="13"/>
  <c r="I21" i="13"/>
  <c r="I20" i="13"/>
  <c r="I19" i="13"/>
  <c r="I18" i="13"/>
  <c r="I17" i="13"/>
  <c r="I16" i="13"/>
  <c r="I15" i="13"/>
  <c r="I14" i="13"/>
  <c r="I13" i="13"/>
  <c r="I12" i="13"/>
  <c r="I11" i="13"/>
  <c r="I10" i="13"/>
  <c r="I9" i="13"/>
  <c r="I8" i="13"/>
  <c r="I7" i="13"/>
  <c r="I6" i="13"/>
  <c r="I5" i="13"/>
  <c r="I4" i="13"/>
  <c r="I28" i="4"/>
  <c r="I27" i="4"/>
  <c r="I26" i="4"/>
  <c r="I25" i="4"/>
  <c r="I24" i="4"/>
  <c r="I23" i="4"/>
  <c r="I22" i="4"/>
  <c r="I21" i="4"/>
  <c r="I20" i="4"/>
  <c r="I19" i="4"/>
  <c r="I18" i="4"/>
  <c r="I17" i="4"/>
  <c r="I16" i="4"/>
  <c r="I15" i="4"/>
  <c r="I14" i="4"/>
  <c r="I13" i="4"/>
  <c r="I12" i="4"/>
  <c r="I11" i="4"/>
  <c r="I10" i="4"/>
  <c r="I9" i="4"/>
  <c r="I8" i="4"/>
  <c r="I7" i="4"/>
  <c r="I6" i="4"/>
  <c r="I5" i="4"/>
  <c r="I4" i="4"/>
  <c r="G32" i="4"/>
  <c r="I35" i="4" s="1"/>
  <c r="I33" i="13" l="1"/>
  <c r="I35" i="13"/>
  <c r="I32" i="13"/>
  <c r="I34" i="13"/>
  <c r="I32" i="4"/>
  <c r="I34" i="4"/>
  <c r="I33" i="4"/>
  <c r="I34" i="21"/>
  <c r="K34" i="21" s="1"/>
  <c r="B29" i="21"/>
  <c r="C29" i="21"/>
  <c r="G21" i="19" l="1"/>
  <c r="G17" i="19"/>
  <c r="G16" i="19"/>
  <c r="G15" i="19"/>
  <c r="G14" i="19"/>
  <c r="G13" i="19"/>
  <c r="G12" i="19"/>
  <c r="G11" i="19"/>
  <c r="G10" i="19"/>
  <c r="G9" i="19"/>
  <c r="G8" i="19"/>
  <c r="G7" i="19"/>
  <c r="G6" i="19"/>
  <c r="G5" i="19"/>
  <c r="G4" i="19"/>
  <c r="G13" i="24" l="1"/>
  <c r="G12" i="24"/>
  <c r="G11" i="24"/>
  <c r="G10" i="24"/>
  <c r="G9" i="24"/>
  <c r="G8" i="24"/>
  <c r="G7" i="24"/>
  <c r="G6" i="24"/>
  <c r="G5" i="24"/>
  <c r="G4" i="24"/>
  <c r="G17" i="24"/>
  <c r="F30" i="25" l="1"/>
  <c r="B8" i="25"/>
  <c r="F34" i="13"/>
  <c r="F35" i="13" s="1"/>
  <c r="F34" i="4"/>
  <c r="F33" i="4"/>
  <c r="H34" i="21"/>
  <c r="F31" i="15" l="1"/>
  <c r="F30" i="7" l="1"/>
  <c r="E29" i="5"/>
  <c r="D29" i="5"/>
  <c r="C29" i="5"/>
  <c r="B29" i="5"/>
  <c r="R29" i="10"/>
  <c r="P29" i="10"/>
  <c r="Q29" i="10"/>
  <c r="L17" i="14" l="1"/>
  <c r="F30" i="22"/>
  <c r="F8" i="6"/>
  <c r="G35" i="5"/>
  <c r="I36" i="9"/>
  <c r="I39" i="13" l="1"/>
  <c r="E28" i="21"/>
  <c r="E27" i="21"/>
  <c r="E26" i="21"/>
  <c r="E25" i="21"/>
  <c r="E24" i="21"/>
  <c r="E23" i="21"/>
  <c r="E22" i="21"/>
  <c r="E21" i="21"/>
  <c r="E20" i="21"/>
  <c r="E19" i="21"/>
  <c r="E18" i="21"/>
  <c r="E17" i="21"/>
  <c r="E16" i="21"/>
  <c r="E15" i="21"/>
  <c r="E14" i="21"/>
  <c r="E13" i="21"/>
  <c r="E12" i="21"/>
  <c r="E11" i="21"/>
  <c r="E10" i="21"/>
  <c r="E8" i="21"/>
  <c r="E7" i="21"/>
  <c r="E6" i="21"/>
  <c r="E5" i="21"/>
  <c r="E4" i="21"/>
  <c r="E29" i="21" s="1"/>
  <c r="D28" i="21"/>
  <c r="K28" i="21" s="1"/>
  <c r="D27" i="21"/>
  <c r="K27" i="21" s="1"/>
  <c r="D26" i="21"/>
  <c r="K26" i="21" s="1"/>
  <c r="D25" i="21"/>
  <c r="K25" i="21" s="1"/>
  <c r="D24" i="21"/>
  <c r="K24" i="21" s="1"/>
  <c r="D23" i="21"/>
  <c r="K23" i="21" s="1"/>
  <c r="D22" i="21"/>
  <c r="K22" i="21" s="1"/>
  <c r="D21" i="21"/>
  <c r="K21" i="21" s="1"/>
  <c r="D20" i="21"/>
  <c r="K20" i="21" s="1"/>
  <c r="D19" i="21"/>
  <c r="K19" i="21" s="1"/>
  <c r="D18" i="21"/>
  <c r="K18" i="21" s="1"/>
  <c r="D17" i="21"/>
  <c r="K17" i="21" s="1"/>
  <c r="D16" i="21"/>
  <c r="K16" i="21" s="1"/>
  <c r="D15" i="21"/>
  <c r="K15" i="21" s="1"/>
  <c r="D14" i="21"/>
  <c r="K14" i="21" s="1"/>
  <c r="D13" i="21"/>
  <c r="K13" i="21" s="1"/>
  <c r="D12" i="21"/>
  <c r="K12" i="21" s="1"/>
  <c r="D11" i="21"/>
  <c r="K11" i="21" s="1"/>
  <c r="D10" i="21"/>
  <c r="K10" i="21" s="1"/>
  <c r="D8" i="21"/>
  <c r="K8" i="21" s="1"/>
  <c r="D7" i="21"/>
  <c r="K7" i="21" s="1"/>
  <c r="D6" i="21"/>
  <c r="K6" i="21" s="1"/>
  <c r="D5" i="21"/>
  <c r="K5" i="21" s="1"/>
  <c r="D4" i="21"/>
  <c r="G20" i="24"/>
  <c r="C14" i="24"/>
  <c r="B14" i="24"/>
  <c r="K36" i="21" l="1"/>
  <c r="K4" i="21"/>
  <c r="I38" i="4"/>
  <c r="G24" i="19"/>
  <c r="D29" i="21"/>
  <c r="C29" i="15" l="1"/>
  <c r="B29" i="15"/>
  <c r="B29" i="22" l="1"/>
  <c r="B29" i="7"/>
  <c r="B7" i="6"/>
  <c r="O29" i="10"/>
  <c r="N29" i="10"/>
  <c r="M29" i="10"/>
  <c r="L29" i="10"/>
  <c r="K29" i="10"/>
  <c r="J29" i="10"/>
  <c r="I29" i="10"/>
  <c r="H29" i="10"/>
  <c r="G29" i="10"/>
  <c r="F29" i="10"/>
  <c r="E29" i="10"/>
  <c r="D29" i="10"/>
  <c r="C29" i="10"/>
  <c r="B29" i="10"/>
  <c r="C29" i="9"/>
  <c r="B29" i="9"/>
  <c r="C29" i="13"/>
  <c r="B29" i="13"/>
  <c r="B29" i="4"/>
  <c r="B18" i="19"/>
  <c r="C18" i="19"/>
  <c r="B33" i="10" l="1"/>
  <c r="C29" i="4"/>
</calcChain>
</file>

<file path=xl/sharedStrings.xml><?xml version="1.0" encoding="utf-8"?>
<sst xmlns="http://schemas.openxmlformats.org/spreadsheetml/2006/main" count="753" uniqueCount="189">
  <si>
    <t>L'AMETLLA DEL VALLÈS</t>
  </si>
  <si>
    <t>BIGUES I RIELLS</t>
  </si>
  <si>
    <t>CALDES DE MONTBUI</t>
  </si>
  <si>
    <t>CANOVELLES</t>
  </si>
  <si>
    <t>CARDEDEU</t>
  </si>
  <si>
    <t>CASTELLTERÇOL</t>
  </si>
  <si>
    <t>LES FRANQUESES</t>
  </si>
  <si>
    <t>LA GARRIGA</t>
  </si>
  <si>
    <t>GRANOLLERS</t>
  </si>
  <si>
    <t>GRANOLLERS SUD</t>
  </si>
  <si>
    <t>LA LLAGOSTA</t>
  </si>
  <si>
    <t>LLIÇA D'AMUNT</t>
  </si>
  <si>
    <t>LLIÇA DE VALL</t>
  </si>
  <si>
    <t>LLINARS DEL VALLÈS</t>
  </si>
  <si>
    <t>MARTORELLES</t>
  </si>
  <si>
    <t>MOLLET DEL VALLÈS</t>
  </si>
  <si>
    <t>MONTMELÓ</t>
  </si>
  <si>
    <t>MONTORNÈS</t>
  </si>
  <si>
    <t>PARETS DEL VALLÈS</t>
  </si>
  <si>
    <t>LA ROCA DEL VALLÈS</t>
  </si>
  <si>
    <t>ST. ANTONI DE VILAMAJOR</t>
  </si>
  <si>
    <t>ST. CELONI</t>
  </si>
  <si>
    <t>ST. FELIU DE CODINES</t>
  </si>
  <si>
    <t>STA. EULÀLIA DE RONÇANA</t>
  </si>
  <si>
    <t>STA. M. DE PALAUTORDERA</t>
  </si>
  <si>
    <t>TOTALS</t>
  </si>
  <si>
    <t>Deixalleries</t>
  </si>
  <si>
    <t>Transportista</t>
  </si>
  <si>
    <t>SAVO, SA</t>
  </si>
  <si>
    <t>CONTRACTISTA</t>
  </si>
  <si>
    <t>Àcids (T)</t>
  </si>
  <si>
    <t>Bases (T)</t>
  </si>
  <si>
    <t>Dissolvents halogenats(T)</t>
  </si>
  <si>
    <t>Dissolvents no halogenats (T)</t>
  </si>
  <si>
    <t>Sòlids i pastosos (T)</t>
  </si>
  <si>
    <t>Olis lubricants (T)</t>
  </si>
  <si>
    <t>Medicaments i cosmètics (T)</t>
  </si>
  <si>
    <t>Aerosols (T)</t>
  </si>
  <si>
    <t>Filtres d'oli (T)</t>
  </si>
  <si>
    <t>Productes comburents (T)</t>
  </si>
  <si>
    <t>Fibrociment (T)</t>
  </si>
  <si>
    <t>Gasos en envàs a pressió (T)</t>
  </si>
  <si>
    <t>Reactius de laboratori (T)</t>
  </si>
  <si>
    <t>Fitosanitaris (T)</t>
  </si>
  <si>
    <t>Radiografies (T)</t>
  </si>
  <si>
    <t>No fèrrics (T)</t>
  </si>
  <si>
    <t>Cables de coure (T)</t>
  </si>
  <si>
    <t>Perfil d'alumini (T)</t>
  </si>
  <si>
    <t>-</t>
  </si>
  <si>
    <t>MATERIALS</t>
  </si>
  <si>
    <t>MUNICIPI</t>
  </si>
  <si>
    <t>RESIDU / SERVEI</t>
  </si>
  <si>
    <t>PROPIETAT CAIXA</t>
  </si>
  <si>
    <t>Sant Antoni de Vilamajor</t>
  </si>
  <si>
    <t>paper/cartró</t>
  </si>
  <si>
    <t>Contractista</t>
  </si>
  <si>
    <t>poda</t>
  </si>
  <si>
    <t>residus escombradora</t>
  </si>
  <si>
    <t>Mercamollet</t>
  </si>
  <si>
    <t xml:space="preserve">resta </t>
  </si>
  <si>
    <t>form</t>
  </si>
  <si>
    <t>Sant Esteve Palautordera</t>
  </si>
  <si>
    <t>Montmeló</t>
  </si>
  <si>
    <t>Ametlla del Vallès</t>
  </si>
  <si>
    <t>Pneumàtics agrícoles i industrials</t>
  </si>
  <si>
    <t>ALTRES</t>
  </si>
  <si>
    <t>Sant Antoni de Vilamajor (1)</t>
  </si>
  <si>
    <t>(1) Caixa propietat contractista</t>
  </si>
  <si>
    <t>Sant Esteve Palautordera (1)</t>
  </si>
  <si>
    <t>Vilanova del Vallès</t>
  </si>
  <si>
    <t>Residus</t>
  </si>
  <si>
    <t>lloguer compactador paper/cartró</t>
  </si>
  <si>
    <t>Tipus de licitació €/tona (IVA exclòs)</t>
  </si>
  <si>
    <t>Tipus de licitació  €/viatge (IVA exclòs)</t>
  </si>
  <si>
    <t>Tipus de licitació €/viatge (IVA exclòs)</t>
  </si>
  <si>
    <t>L'Ametlla del Vallès</t>
  </si>
  <si>
    <t>Deixalleria de La Llagosta</t>
  </si>
  <si>
    <t>Poda                       (Tones 2018)</t>
  </si>
  <si>
    <t>Poda                               (Viatges 2018)</t>
  </si>
  <si>
    <t>Poda                           (Tones 2018)</t>
  </si>
  <si>
    <t>Poda                           (Viatges 2018)</t>
  </si>
  <si>
    <t>Fusta                       (Tones 2018)</t>
  </si>
  <si>
    <t>Fusta                          (Viatges 2018)</t>
  </si>
  <si>
    <t>SAVO, SA / CONTRACTISTA (1)</t>
  </si>
  <si>
    <t>Voluminosos                 (Tones 2018)</t>
  </si>
  <si>
    <t>Voluminosos                 (Viatges 2018)</t>
  </si>
  <si>
    <t>Runa                           (Tones 2018)</t>
  </si>
  <si>
    <t>Runa                           (Viatges 2018)</t>
  </si>
  <si>
    <t>Deixalleries / 2018</t>
  </si>
  <si>
    <t>Ferralla                       (Tones 2018)</t>
  </si>
  <si>
    <t>Ferralla                          (Viatges 2018)</t>
  </si>
  <si>
    <t>Tones 2018</t>
  </si>
  <si>
    <t>Oli vegetal                       (Tones 2018)</t>
  </si>
  <si>
    <t>Viatges 2018</t>
  </si>
  <si>
    <t>BATERIES DE PLOM</t>
  </si>
  <si>
    <t>Tòners(T)</t>
  </si>
  <si>
    <t>Envasos buits que contenen restes de substàncies perilloses (T)</t>
  </si>
  <si>
    <t>Oli mineral                       (Tones 2018)</t>
  </si>
  <si>
    <t>MONTORNÈS DEL VALLÈS</t>
  </si>
  <si>
    <t>VALOR ESTIMAT</t>
  </si>
  <si>
    <t>LOT 1 - TRACTAMENT DE PODA GRUP 1</t>
  </si>
  <si>
    <t>LOT 2 - TRACTAMENT DE PODA GRUP 2</t>
  </si>
  <si>
    <t>Previsió 55% viatges</t>
  </si>
  <si>
    <t>Previsió 55% tones</t>
  </si>
  <si>
    <t>(1) Es preveu que el transportista només hagi de fer el transport i ractament del 55% de les tones generades.</t>
  </si>
  <si>
    <t>VALOR ESTIMAT PARCIAL</t>
  </si>
  <si>
    <t xml:space="preserve">VALOR ESTIMAT </t>
  </si>
  <si>
    <t>Valor estimat</t>
  </si>
  <si>
    <t>Tipus de licitació €/tona (IVA exclòs) - ingrés</t>
  </si>
  <si>
    <t>Valor estimat (ingrés)</t>
  </si>
  <si>
    <t>Tipus de licitació €/tona (IVA exclòs) - Ingrés</t>
  </si>
  <si>
    <t>Tipus de licitació €/mes (IVA exclòs)</t>
  </si>
  <si>
    <t>nd</t>
  </si>
  <si>
    <t>Granollers - UOS i Brigada i altres punts</t>
  </si>
  <si>
    <t>(1) El contractista ha de subministrar una caixa de 10m3</t>
  </si>
  <si>
    <t>UOS Granollers (1)</t>
  </si>
  <si>
    <t xml:space="preserve">Altres punts Granollers </t>
  </si>
  <si>
    <t>Altres punts Granollers  - Cementiri (1)</t>
  </si>
  <si>
    <t>(2) Es fan recollides en saques</t>
  </si>
  <si>
    <t>Pneumàtics                        (Tones 2018)</t>
  </si>
  <si>
    <t>Pneumàtics                        (Viatges 2018)</t>
  </si>
  <si>
    <t>UOS Granollers / Altres punts</t>
  </si>
  <si>
    <t>Àcids</t>
  </si>
  <si>
    <t>Bases</t>
  </si>
  <si>
    <t>Dissolvents halogenats</t>
  </si>
  <si>
    <t>Dissolvents no halogenats</t>
  </si>
  <si>
    <t xml:space="preserve">Sòlids i pastosos </t>
  </si>
  <si>
    <t xml:space="preserve">Olis lubricants </t>
  </si>
  <si>
    <t xml:space="preserve">Medicaments i cosmètics </t>
  </si>
  <si>
    <t xml:space="preserve">Aerosols </t>
  </si>
  <si>
    <t xml:space="preserve">Filtres d’oli </t>
  </si>
  <si>
    <t xml:space="preserve">Productes comburents </t>
  </si>
  <si>
    <t>Gasos en envasos a pressió</t>
  </si>
  <si>
    <t>Absorbents contaminats</t>
  </si>
  <si>
    <t>Taladrina</t>
  </si>
  <si>
    <t>Fitosanitaris</t>
  </si>
  <si>
    <t>Fibrociment</t>
  </si>
  <si>
    <t>Toner</t>
  </si>
  <si>
    <t>Subm. Cubitàiner de 1.000 litres</t>
  </si>
  <si>
    <t>Subm. Bidons de 120 litres</t>
  </si>
  <si>
    <t>Tipus de licitació €/unitat (IVA exclòs)</t>
  </si>
  <si>
    <t>Total 2018</t>
  </si>
  <si>
    <t>Tipologia</t>
  </si>
  <si>
    <t>LOT 3 - RETIRADA, TRANSPORT I TRACTAMENT DE FUSTA</t>
  </si>
  <si>
    <t>LOT 4 - RETIRADA, TRANSPORT I TRACTAMENT DE VOLUMINOSOS</t>
  </si>
  <si>
    <t>LOT 5 - RETIRADA, TRANSPORT I TRACTAMENT DE RUNA</t>
  </si>
  <si>
    <t>LOT 6 - RETIRADA, TRANSPORT I TRACTAMENT DE PNEUMÀTICS</t>
  </si>
  <si>
    <t>LOT 7 - RETIRADA, TRANSPORT I TRACTAMENT DE RESIDUS ESPECIALS EN PETITES QUANTITATS</t>
  </si>
  <si>
    <t>LOT 8 - RETIRADA, TRANSPORT I TRACTAMENT DE FERRALLA</t>
  </si>
  <si>
    <t>LOT 9 - TRACTAMENT DE DIVERSOS MATERIALS VALORITZABLES</t>
  </si>
  <si>
    <t>LOT 10 - RETIRADA, TRANSPORT I TRACTAMENT D'OLIS MINERALS</t>
  </si>
  <si>
    <t>LOT 12 - RETIRADA, TRANSPORT I TRACTAMENT DE CAIXES DE CONVENIS</t>
  </si>
  <si>
    <t xml:space="preserve">LOT 13 - RETIRADA, TRANSPORT I TRACTAMENT DE BATERIES </t>
  </si>
  <si>
    <t>LOT 14 - RETIRADA, TRANSPORT I TRACTAMENT DE RESIDUS ESPECIALS PROCEDENTS DE LA UOS I ALTRES EMPLAÇAMENTS</t>
  </si>
  <si>
    <t>Reactius de laboratori (A. Tartic, productes neteja, amoníac)</t>
  </si>
  <si>
    <t>Tipus de licitació €/tona (IVA exclòs) (1)</t>
  </si>
  <si>
    <t>Tipus de licitació €/tona (IVA exclòs) - ingrés per SAVO, SA</t>
  </si>
  <si>
    <t>Transport per a les retirades a altres emplaçaments del terme municipal de Granollers, exclosa la UOS (€/servei)</t>
  </si>
  <si>
    <t>Oferta €/tona (IVA exclòs)</t>
  </si>
  <si>
    <t>Oferta €/viatge (IVA exclòs)</t>
  </si>
  <si>
    <t>Oferta €/tona (IVA exclòs) - ingrés per SAVO, SA</t>
  </si>
  <si>
    <t>Oferta  €/viatge (IVA exclòs)</t>
  </si>
  <si>
    <t>Oferta €/mes (IVA exclòs)</t>
  </si>
  <si>
    <t>Oferta €/tona (IVA exclòs) (1)</t>
  </si>
  <si>
    <t>Oferta €/unitat (IVA exclòs)</t>
  </si>
  <si>
    <t xml:space="preserve">Pneumàtics </t>
  </si>
  <si>
    <t>(1) Els preus €/tona inclouen la retirada, el transport i el tractament</t>
  </si>
  <si>
    <t>Gestor deixalleries - indicar nom, codi de gestor i adreça de la planta incloses coordenades geogràfiques o UTM (ED50)</t>
  </si>
  <si>
    <t>Gestor altres (Ametlla del Vallès) - indicar nom, codi de gestor i adreça de la planta incloses coordenades geogràfiques o UTM (ED50)</t>
  </si>
  <si>
    <t>Gestor altres (Vilanova del Vallès) - indicar nom, codi de gestor i adreça de la planta incloses coordenades geogràfiques o UTM (ED50)</t>
  </si>
  <si>
    <t>Gestor o gestors deixalleries - indicar nom, codi de gestor i adreça de la planta</t>
  </si>
  <si>
    <t>Gestor o gestors deixalleries i altres - indicar nom, codi de gestor i adreça de la planta</t>
  </si>
  <si>
    <t>(1) Els preus €/tona inclouen la retirada, el transport i el tractament i els elements de recollida</t>
  </si>
  <si>
    <t>(1) El contractista ha de subministrar una caixa de 8m3</t>
  </si>
  <si>
    <t>(2) Els preus €/tona inclouen la retirada, el transport i el tractament</t>
  </si>
  <si>
    <t>Oferta €/tona (IVA exclòs) - ingrés per SAVO, SA (2)</t>
  </si>
  <si>
    <t>Oferta €/tona (IVA exclòs) - ingrés per SAVO, SA (1)</t>
  </si>
  <si>
    <t>Gestor o gestors - indicar nom, codi de gestor i adreça de la planta</t>
  </si>
  <si>
    <t>càlcul de valor estimat del contracte</t>
  </si>
  <si>
    <t>Olis minerals                  (abonament SAVO, SA) (2)</t>
  </si>
  <si>
    <t>Bateries                           (abonament SAVO, SA) (2)</t>
  </si>
  <si>
    <t>Valor estimat (1)</t>
  </si>
  <si>
    <t>(1) Els preus inclouen la cessió de caixes en els municipis en què s'indica que la caixa és propietat del contractista</t>
  </si>
  <si>
    <t>Les tones i viatges en vermell no són reals de retirades de 2018. S'han afegit per valorar les ofertes i fer</t>
  </si>
  <si>
    <t>(2) El contractista ha d'indicar el preu de la oferta, millorable a l'alça</t>
  </si>
  <si>
    <t>Oferta €/tona (IVA exclòs) - Ingrés (1)</t>
  </si>
  <si>
    <t>LOT 11 - RETIRADA, TRANSPORT I TRACTAMENT D'OLIS VEGETALS USATS</t>
  </si>
  <si>
    <t>UOS o altres punts Granollers (2)</t>
  </si>
  <si>
    <t>Saques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</si>
</sst>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* #,##0.00\ &quot;€&quot;_-;\-* #,##0.00\ &quot;€&quot;_-;_-* &quot;-&quot;??\ &quot;€&quot;_-;_-@_-"/>
    <numFmt numFmtId="164" formatCode="#,##0.00\ &quot;viatges&quot;"/>
    <numFmt numFmtId="165" formatCode="#,##0.00\ &quot;tones&quot;"/>
    <numFmt numFmtId="166" formatCode="#,##0.00\ &quot;u&quot;"/>
  </numFmts>
  <fonts count="11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Verdana"/>
      <family val="2"/>
    </font>
    <font>
      <b/>
      <sz val="10"/>
      <name val="Verdana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0"/>
      <color rgb="FFFF0000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4" fontId="5" fillId="0" borderId="0" applyFont="0" applyFill="0" applyBorder="0" applyAlignment="0" applyProtection="0"/>
  </cellStyleXfs>
  <cellXfs count="213">
    <xf numFmtId="0" fontId="0" fillId="0" borderId="0" xfId="0"/>
    <xf numFmtId="3" fontId="2" fillId="0" borderId="2" xfId="0" applyNumberFormat="1" applyFont="1" applyFill="1" applyBorder="1" applyAlignment="1">
      <alignment horizontal="left" vertical="center" wrapText="1"/>
    </xf>
    <xf numFmtId="3" fontId="2" fillId="0" borderId="2" xfId="0" applyNumberFormat="1" applyFont="1" applyFill="1" applyBorder="1" applyAlignment="1">
      <alignment horizontal="left" vertical="center"/>
    </xf>
    <xf numFmtId="3" fontId="2" fillId="0" borderId="4" xfId="0" applyNumberFormat="1" applyFont="1" applyFill="1" applyBorder="1" applyAlignment="1">
      <alignment horizontal="left" vertical="center" wrapText="1"/>
    </xf>
    <xf numFmtId="2" fontId="1" fillId="0" borderId="0" xfId="0" applyNumberFormat="1" applyFont="1" applyAlignment="1">
      <alignment vertical="center"/>
    </xf>
    <xf numFmtId="2" fontId="1" fillId="0" borderId="0" xfId="0" applyNumberFormat="1" applyFont="1" applyAlignment="1">
      <alignment horizontal="right" vertical="center"/>
    </xf>
    <xf numFmtId="0" fontId="2" fillId="2" borderId="3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5" xfId="0" applyFont="1" applyFill="1" applyBorder="1" applyAlignment="1">
      <alignment horizontal="left" vertical="center"/>
    </xf>
    <xf numFmtId="3" fontId="2" fillId="0" borderId="6" xfId="0" applyNumberFormat="1" applyFont="1" applyBorder="1" applyAlignment="1">
      <alignment horizontal="left" vertical="center" wrapText="1"/>
    </xf>
    <xf numFmtId="3" fontId="2" fillId="2" borderId="1" xfId="0" applyNumberFormat="1" applyFont="1" applyFill="1" applyBorder="1" applyAlignment="1">
      <alignment horizontal="left" vertical="center"/>
    </xf>
    <xf numFmtId="3" fontId="3" fillId="0" borderId="2" xfId="0" applyNumberFormat="1" applyFont="1" applyFill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3" fontId="2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4" fontId="3" fillId="0" borderId="4" xfId="0" applyNumberFormat="1" applyFont="1" applyFill="1" applyBorder="1" applyAlignment="1">
      <alignment horizontal="center" vertical="center"/>
    </xf>
    <xf numFmtId="4" fontId="3" fillId="0" borderId="2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/>
    </xf>
    <xf numFmtId="3" fontId="3" fillId="0" borderId="2" xfId="0" applyNumberFormat="1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/>
    </xf>
    <xf numFmtId="3" fontId="3" fillId="0" borderId="6" xfId="0" applyNumberFormat="1" applyFont="1" applyFill="1" applyBorder="1" applyAlignment="1">
      <alignment horizontal="center" vertical="center"/>
    </xf>
    <xf numFmtId="2" fontId="2" fillId="2" borderId="5" xfId="0" applyNumberFormat="1" applyFont="1" applyFill="1" applyBorder="1" applyAlignment="1">
      <alignment horizontal="left" vertical="center"/>
    </xf>
    <xf numFmtId="2" fontId="2" fillId="2" borderId="3" xfId="0" applyNumberFormat="1" applyFont="1" applyFill="1" applyBorder="1" applyAlignment="1">
      <alignment horizontal="center" vertical="center" wrapText="1"/>
    </xf>
    <xf numFmtId="2" fontId="3" fillId="0" borderId="4" xfId="0" applyNumberFormat="1" applyFont="1" applyFill="1" applyBorder="1" applyAlignment="1">
      <alignment horizontal="center" vertical="center"/>
    </xf>
    <xf numFmtId="2" fontId="7" fillId="2" borderId="3" xfId="0" applyNumberFormat="1" applyFont="1" applyFill="1" applyBorder="1" applyAlignment="1">
      <alignment horizontal="center" vertical="center" wrapText="1"/>
    </xf>
    <xf numFmtId="3" fontId="3" fillId="0" borderId="4" xfId="0" applyNumberFormat="1" applyFont="1" applyFill="1" applyBorder="1" applyAlignment="1">
      <alignment horizontal="center" vertical="center" wrapText="1"/>
    </xf>
    <xf numFmtId="3" fontId="3" fillId="0" borderId="4" xfId="0" applyNumberFormat="1" applyFont="1" applyFill="1" applyBorder="1" applyAlignment="1">
      <alignment horizontal="center" vertical="center"/>
    </xf>
    <xf numFmtId="44" fontId="1" fillId="0" borderId="0" xfId="1" applyFont="1" applyAlignment="1">
      <alignment vertical="center"/>
    </xf>
    <xf numFmtId="44" fontId="4" fillId="0" borderId="1" xfId="0" applyNumberFormat="1" applyFont="1" applyBorder="1" applyAlignment="1">
      <alignment vertical="center"/>
    </xf>
    <xf numFmtId="2" fontId="2" fillId="2" borderId="1" xfId="0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/>
    </xf>
    <xf numFmtId="165" fontId="8" fillId="0" borderId="14" xfId="0" quotePrefix="1" applyNumberFormat="1" applyFont="1" applyBorder="1" applyAlignment="1">
      <alignment horizontal="center" vertical="center"/>
    </xf>
    <xf numFmtId="165" fontId="8" fillId="0" borderId="14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3" fontId="6" fillId="0" borderId="4" xfId="0" applyNumberFormat="1" applyFont="1" applyFill="1" applyBorder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vertical="center" wrapText="1"/>
    </xf>
    <xf numFmtId="3" fontId="6" fillId="0" borderId="2" xfId="0" applyNumberFormat="1" applyFont="1" applyFill="1" applyBorder="1" applyAlignment="1">
      <alignment horizontal="left" vertical="center"/>
    </xf>
    <xf numFmtId="4" fontId="6" fillId="0" borderId="2" xfId="0" quotePrefix="1" applyNumberFormat="1" applyFont="1" applyFill="1" applyBorder="1" applyAlignment="1">
      <alignment horizontal="center" vertical="center" wrapText="1"/>
    </xf>
    <xf numFmtId="164" fontId="8" fillId="0" borderId="14" xfId="0" quotePrefix="1" applyNumberFormat="1" applyFont="1" applyBorder="1" applyAlignment="1">
      <alignment horizontal="center" vertical="center"/>
    </xf>
    <xf numFmtId="0" fontId="6" fillId="0" borderId="17" xfId="0" applyFont="1" applyFill="1" applyBorder="1" applyAlignment="1">
      <alignment horizontal="left" vertical="center" wrapText="1"/>
    </xf>
    <xf numFmtId="165" fontId="8" fillId="0" borderId="18" xfId="0" applyNumberFormat="1" applyFont="1" applyFill="1" applyBorder="1" applyAlignment="1">
      <alignment horizontal="center" vertical="center"/>
    </xf>
    <xf numFmtId="3" fontId="6" fillId="0" borderId="8" xfId="0" applyNumberFormat="1" applyFont="1" applyFill="1" applyBorder="1" applyAlignment="1">
      <alignment horizontal="left" vertical="center"/>
    </xf>
    <xf numFmtId="44" fontId="8" fillId="0" borderId="14" xfId="1" quotePrefix="1" applyFont="1" applyBorder="1" applyAlignment="1">
      <alignment horizontal="center" vertical="center"/>
    </xf>
    <xf numFmtId="44" fontId="8" fillId="0" borderId="18" xfId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 wrapText="1"/>
    </xf>
    <xf numFmtId="165" fontId="8" fillId="0" borderId="0" xfId="0" applyNumberFormat="1" applyFont="1" applyFill="1" applyBorder="1" applyAlignment="1">
      <alignment horizontal="center" vertical="center"/>
    </xf>
    <xf numFmtId="164" fontId="8" fillId="0" borderId="0" xfId="0" applyNumberFormat="1" applyFont="1" applyFill="1" applyBorder="1" applyAlignment="1">
      <alignment horizontal="center" vertical="center"/>
    </xf>
    <xf numFmtId="44" fontId="8" fillId="0" borderId="0" xfId="1" applyFont="1" applyFill="1" applyBorder="1" applyAlignment="1">
      <alignment horizontal="center" vertical="center"/>
    </xf>
    <xf numFmtId="2" fontId="7" fillId="2" borderId="1" xfId="0" applyNumberFormat="1" applyFont="1" applyFill="1" applyBorder="1" applyAlignment="1">
      <alignment horizontal="center" vertical="center" wrapText="1"/>
    </xf>
    <xf numFmtId="44" fontId="9" fillId="0" borderId="1" xfId="0" applyNumberFormat="1" applyFont="1" applyBorder="1" applyAlignment="1">
      <alignment vertical="center"/>
    </xf>
    <xf numFmtId="0" fontId="7" fillId="2" borderId="5" xfId="0" applyFont="1" applyFill="1" applyBorder="1" applyAlignment="1">
      <alignment horizontal="left" vertical="center"/>
    </xf>
    <xf numFmtId="3" fontId="7" fillId="3" borderId="4" xfId="0" applyNumberFormat="1" applyFont="1" applyFill="1" applyBorder="1" applyAlignment="1">
      <alignment horizontal="left" vertical="center" wrapText="1"/>
    </xf>
    <xf numFmtId="3" fontId="7" fillId="3" borderId="2" xfId="0" applyNumberFormat="1" applyFont="1" applyFill="1" applyBorder="1" applyAlignment="1">
      <alignment horizontal="left" vertical="center"/>
    </xf>
    <xf numFmtId="3" fontId="7" fillId="3" borderId="2" xfId="0" applyNumberFormat="1" applyFont="1" applyFill="1" applyBorder="1" applyAlignment="1">
      <alignment horizontal="left" vertical="center" wrapText="1"/>
    </xf>
    <xf numFmtId="3" fontId="7" fillId="3" borderId="6" xfId="0" applyNumberFormat="1" applyFont="1" applyFill="1" applyBorder="1" applyAlignment="1">
      <alignment horizontal="left" vertical="center" wrapText="1"/>
    </xf>
    <xf numFmtId="3" fontId="7" fillId="2" borderId="1" xfId="0" applyNumberFormat="1" applyFont="1" applyFill="1" applyBorder="1" applyAlignment="1">
      <alignment horizontal="left" vertical="center"/>
    </xf>
    <xf numFmtId="4" fontId="7" fillId="2" borderId="1" xfId="0" applyNumberFormat="1" applyFont="1" applyFill="1" applyBorder="1" applyAlignment="1">
      <alignment horizontal="center" vertical="center"/>
    </xf>
    <xf numFmtId="2" fontId="8" fillId="0" borderId="0" xfId="0" applyNumberFormat="1" applyFont="1" applyAlignment="1">
      <alignment horizontal="center"/>
    </xf>
    <xf numFmtId="44" fontId="8" fillId="0" borderId="0" xfId="1" applyFont="1"/>
    <xf numFmtId="2" fontId="8" fillId="0" borderId="0" xfId="0" applyNumberFormat="1" applyFont="1" applyFill="1" applyBorder="1" applyAlignment="1">
      <alignment horizontal="center"/>
    </xf>
    <xf numFmtId="0" fontId="7" fillId="2" borderId="3" xfId="0" applyFont="1" applyFill="1" applyBorder="1" applyAlignment="1">
      <alignment horizontal="left" vertical="center"/>
    </xf>
    <xf numFmtId="0" fontId="8" fillId="2" borderId="5" xfId="0" applyFont="1" applyFill="1" applyBorder="1" applyAlignment="1">
      <alignment vertical="center"/>
    </xf>
    <xf numFmtId="3" fontId="7" fillId="0" borderId="2" xfId="0" applyNumberFormat="1" applyFont="1" applyFill="1" applyBorder="1" applyAlignment="1">
      <alignment horizontal="left" vertical="center"/>
    </xf>
    <xf numFmtId="4" fontId="6" fillId="0" borderId="2" xfId="0" applyNumberFormat="1" applyFont="1" applyFill="1" applyBorder="1" applyAlignment="1">
      <alignment horizontal="center" vertical="center"/>
    </xf>
    <xf numFmtId="3" fontId="6" fillId="0" borderId="2" xfId="0" applyNumberFormat="1" applyFont="1" applyFill="1" applyBorder="1" applyAlignment="1">
      <alignment horizontal="center" vertical="center"/>
    </xf>
    <xf numFmtId="3" fontId="6" fillId="0" borderId="2" xfId="0" applyNumberFormat="1" applyFont="1" applyFill="1" applyBorder="1" applyAlignment="1">
      <alignment horizontal="center" vertical="center" wrapText="1"/>
    </xf>
    <xf numFmtId="44" fontId="6" fillId="0" borderId="4" xfId="1" applyFont="1" applyFill="1" applyBorder="1" applyAlignment="1">
      <alignment horizontal="center" vertical="center"/>
    </xf>
    <xf numFmtId="44" fontId="6" fillId="4" borderId="4" xfId="1" applyFont="1" applyFill="1" applyBorder="1" applyAlignment="1">
      <alignment horizontal="center" vertical="center"/>
    </xf>
    <xf numFmtId="4" fontId="6" fillId="0" borderId="2" xfId="0" quotePrefix="1" applyNumberFormat="1" applyFont="1" applyFill="1" applyBorder="1" applyAlignment="1">
      <alignment horizontal="center" vertical="center"/>
    </xf>
    <xf numFmtId="3" fontId="7" fillId="0" borderId="8" xfId="0" applyNumberFormat="1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/>
    </xf>
    <xf numFmtId="3" fontId="7" fillId="0" borderId="4" xfId="0" applyNumberFormat="1" applyFont="1" applyFill="1" applyBorder="1" applyAlignment="1">
      <alignment horizontal="left" vertical="center" wrapText="1"/>
    </xf>
    <xf numFmtId="4" fontId="6" fillId="0" borderId="4" xfId="0" applyNumberFormat="1" applyFont="1" applyFill="1" applyBorder="1" applyAlignment="1">
      <alignment horizontal="center" vertical="center"/>
    </xf>
    <xf numFmtId="44" fontId="8" fillId="0" borderId="0" xfId="1" applyFont="1" applyAlignment="1">
      <alignment vertical="center"/>
    </xf>
    <xf numFmtId="3" fontId="7" fillId="0" borderId="2" xfId="0" applyNumberFormat="1" applyFont="1" applyFill="1" applyBorder="1" applyAlignment="1">
      <alignment horizontal="left" vertical="center" wrapText="1"/>
    </xf>
    <xf numFmtId="3" fontId="7" fillId="0" borderId="2" xfId="0" applyNumberFormat="1" applyFont="1" applyBorder="1" applyAlignment="1">
      <alignment horizontal="left" vertical="center" wrapText="1"/>
    </xf>
    <xf numFmtId="3" fontId="7" fillId="0" borderId="6" xfId="0" applyNumberFormat="1" applyFont="1" applyBorder="1" applyAlignment="1">
      <alignment horizontal="left" vertical="center" wrapText="1"/>
    </xf>
    <xf numFmtId="4" fontId="6" fillId="0" borderId="6" xfId="0" applyNumberFormat="1" applyFont="1" applyFill="1" applyBorder="1" applyAlignment="1">
      <alignment horizontal="center" vertical="center"/>
    </xf>
    <xf numFmtId="2" fontId="9" fillId="0" borderId="0" xfId="0" applyNumberFormat="1" applyFont="1" applyAlignment="1">
      <alignment vertical="center"/>
    </xf>
    <xf numFmtId="3" fontId="7" fillId="2" borderId="1" xfId="0" applyNumberFormat="1" applyFont="1" applyFill="1" applyBorder="1" applyAlignment="1">
      <alignment horizontal="center" vertical="center"/>
    </xf>
    <xf numFmtId="3" fontId="6" fillId="0" borderId="6" xfId="0" applyNumberFormat="1" applyFont="1" applyFill="1" applyBorder="1" applyAlignment="1">
      <alignment horizontal="center" vertical="center"/>
    </xf>
    <xf numFmtId="2" fontId="8" fillId="0" borderId="0" xfId="0" applyNumberFormat="1" applyFont="1" applyAlignment="1">
      <alignment horizontal="right" vertical="center"/>
    </xf>
    <xf numFmtId="3" fontId="8" fillId="0" borderId="0" xfId="0" applyNumberFormat="1" applyFont="1" applyAlignment="1">
      <alignment vertical="center"/>
    </xf>
    <xf numFmtId="2" fontId="9" fillId="0" borderId="0" xfId="0" applyNumberFormat="1" applyFont="1" applyAlignment="1">
      <alignment horizontal="right" vertical="center"/>
    </xf>
    <xf numFmtId="2" fontId="8" fillId="0" borderId="0" xfId="0" applyNumberFormat="1" applyFont="1" applyAlignment="1">
      <alignment vertical="center"/>
    </xf>
    <xf numFmtId="4" fontId="6" fillId="0" borderId="8" xfId="0" applyNumberFormat="1" applyFont="1" applyFill="1" applyBorder="1" applyAlignment="1">
      <alignment horizontal="center" vertical="center"/>
    </xf>
    <xf numFmtId="2" fontId="7" fillId="2" borderId="3" xfId="0" applyNumberFormat="1" applyFont="1" applyFill="1" applyBorder="1" applyAlignment="1">
      <alignment horizontal="left" vertical="center" wrapText="1"/>
    </xf>
    <xf numFmtId="2" fontId="6" fillId="0" borderId="2" xfId="0" applyNumberFormat="1" applyFont="1" applyFill="1" applyBorder="1" applyAlignment="1">
      <alignment horizontal="center" vertical="center"/>
    </xf>
    <xf numFmtId="44" fontId="6" fillId="0" borderId="2" xfId="1" applyFont="1" applyFill="1" applyBorder="1" applyAlignment="1">
      <alignment horizontal="center" vertical="center"/>
    </xf>
    <xf numFmtId="44" fontId="7" fillId="0" borderId="2" xfId="1" applyFont="1" applyFill="1" applyBorder="1" applyAlignment="1">
      <alignment horizontal="center" vertical="center"/>
    </xf>
    <xf numFmtId="3" fontId="6" fillId="0" borderId="2" xfId="0" quotePrefix="1" applyNumberFormat="1" applyFont="1" applyFill="1" applyBorder="1" applyAlignment="1">
      <alignment horizontal="center" vertical="center"/>
    </xf>
    <xf numFmtId="4" fontId="6" fillId="0" borderId="0" xfId="0" quotePrefix="1" applyNumberFormat="1" applyFont="1" applyFill="1" applyBorder="1" applyAlignment="1">
      <alignment horizontal="center" vertical="center"/>
    </xf>
    <xf numFmtId="4" fontId="6" fillId="0" borderId="0" xfId="0" applyNumberFormat="1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8" xfId="0" applyNumberFormat="1" applyFont="1" applyFill="1" applyBorder="1" applyAlignment="1">
      <alignment horizontal="center" vertical="center"/>
    </xf>
    <xf numFmtId="4" fontId="6" fillId="4" borderId="2" xfId="0" applyNumberFormat="1" applyFont="1" applyFill="1" applyBorder="1" applyAlignment="1">
      <alignment horizontal="center" vertical="center"/>
    </xf>
    <xf numFmtId="3" fontId="6" fillId="4" borderId="2" xfId="0" applyNumberFormat="1" applyFont="1" applyFill="1" applyBorder="1" applyAlignment="1">
      <alignment horizontal="center" vertical="center"/>
    </xf>
    <xf numFmtId="4" fontId="6" fillId="4" borderId="8" xfId="0" applyNumberFormat="1" applyFont="1" applyFill="1" applyBorder="1" applyAlignment="1">
      <alignment horizontal="center" vertical="center"/>
    </xf>
    <xf numFmtId="3" fontId="6" fillId="4" borderId="8" xfId="0" applyNumberFormat="1" applyFont="1" applyFill="1" applyBorder="1" applyAlignment="1">
      <alignment horizontal="center" vertical="center"/>
    </xf>
    <xf numFmtId="3" fontId="6" fillId="4" borderId="8" xfId="0" applyNumberFormat="1" applyFont="1" applyFill="1" applyBorder="1" applyAlignment="1">
      <alignment vertical="center" wrapText="1"/>
    </xf>
    <xf numFmtId="0" fontId="8" fillId="0" borderId="0" xfId="0" applyFont="1" applyFill="1" applyAlignment="1">
      <alignment vertical="center"/>
    </xf>
    <xf numFmtId="3" fontId="6" fillId="0" borderId="8" xfId="0" applyNumberFormat="1" applyFont="1" applyFill="1" applyBorder="1" applyAlignment="1">
      <alignment horizontal="center" vertical="center" wrapText="1"/>
    </xf>
    <xf numFmtId="44" fontId="3" fillId="0" borderId="4" xfId="1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left" vertical="center" wrapText="1"/>
    </xf>
    <xf numFmtId="164" fontId="8" fillId="0" borderId="20" xfId="0" quotePrefix="1" applyNumberFormat="1" applyFont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 wrapText="1"/>
    </xf>
    <xf numFmtId="166" fontId="8" fillId="0" borderId="0" xfId="0" quotePrefix="1" applyNumberFormat="1" applyFont="1" applyBorder="1" applyAlignment="1">
      <alignment horizontal="center" vertical="center"/>
    </xf>
    <xf numFmtId="44" fontId="8" fillId="0" borderId="0" xfId="1" quotePrefix="1" applyFont="1" applyBorder="1" applyAlignment="1">
      <alignment horizontal="center" vertical="center"/>
    </xf>
    <xf numFmtId="166" fontId="8" fillId="0" borderId="24" xfId="0" quotePrefix="1" applyNumberFormat="1" applyFont="1" applyBorder="1" applyAlignment="1">
      <alignment horizontal="center" vertical="center"/>
    </xf>
    <xf numFmtId="44" fontId="8" fillId="0" borderId="24" xfId="1" quotePrefix="1" applyFont="1" applyBorder="1" applyAlignment="1">
      <alignment horizontal="center" vertical="center"/>
    </xf>
    <xf numFmtId="44" fontId="8" fillId="0" borderId="25" xfId="1" quotePrefix="1" applyFont="1" applyBorder="1" applyAlignment="1">
      <alignment horizontal="center" vertical="center"/>
    </xf>
    <xf numFmtId="44" fontId="8" fillId="0" borderId="20" xfId="1" quotePrefix="1" applyFont="1" applyBorder="1" applyAlignment="1">
      <alignment horizontal="center" vertical="center"/>
    </xf>
    <xf numFmtId="2" fontId="3" fillId="5" borderId="0" xfId="0" applyNumberFormat="1" applyFont="1" applyFill="1" applyBorder="1" applyAlignment="1">
      <alignment horizontal="center" vertical="center"/>
    </xf>
    <xf numFmtId="2" fontId="3" fillId="5" borderId="4" xfId="0" applyNumberFormat="1" applyFont="1" applyFill="1" applyBorder="1" applyAlignment="1">
      <alignment horizontal="center" vertical="center"/>
    </xf>
    <xf numFmtId="4" fontId="6" fillId="0" borderId="28" xfId="0" applyNumberFormat="1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 wrapText="1"/>
    </xf>
    <xf numFmtId="4" fontId="6" fillId="5" borderId="2" xfId="0" applyNumberFormat="1" applyFont="1" applyFill="1" applyBorder="1" applyAlignment="1">
      <alignment horizontal="center" vertical="center"/>
    </xf>
    <xf numFmtId="4" fontId="6" fillId="5" borderId="4" xfId="0" applyNumberFormat="1" applyFont="1" applyFill="1" applyBorder="1" applyAlignment="1">
      <alignment horizontal="center" vertical="center"/>
    </xf>
    <xf numFmtId="4" fontId="6" fillId="5" borderId="4" xfId="0" applyNumberFormat="1" applyFont="1" applyFill="1" applyBorder="1" applyAlignment="1">
      <alignment horizontal="center" vertical="center"/>
    </xf>
    <xf numFmtId="4" fontId="6" fillId="0" borderId="4" xfId="0" applyNumberFormat="1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left" vertical="center" wrapText="1"/>
    </xf>
    <xf numFmtId="2" fontId="6" fillId="5" borderId="2" xfId="0" applyNumberFormat="1" applyFont="1" applyFill="1" applyBorder="1" applyAlignment="1">
      <alignment horizontal="center" vertical="center"/>
    </xf>
    <xf numFmtId="4" fontId="7" fillId="2" borderId="0" xfId="0" applyNumberFormat="1" applyFont="1" applyFill="1" applyBorder="1" applyAlignment="1">
      <alignment horizontal="center" vertical="center"/>
    </xf>
    <xf numFmtId="44" fontId="6" fillId="5" borderId="4" xfId="1" applyFont="1" applyFill="1" applyBorder="1" applyAlignment="1">
      <alignment horizontal="center" vertical="center"/>
    </xf>
    <xf numFmtId="44" fontId="8" fillId="5" borderId="14" xfId="1" quotePrefix="1" applyFont="1" applyFill="1" applyBorder="1" applyAlignment="1">
      <alignment horizontal="center" vertical="center"/>
    </xf>
    <xf numFmtId="44" fontId="8" fillId="5" borderId="30" xfId="1" applyFont="1" applyFill="1" applyBorder="1" applyAlignment="1">
      <alignment horizontal="center" vertical="center"/>
    </xf>
    <xf numFmtId="166" fontId="8" fillId="0" borderId="13" xfId="0" quotePrefix="1" applyNumberFormat="1" applyFont="1" applyBorder="1" applyAlignment="1">
      <alignment horizontal="center" vertical="center"/>
    </xf>
    <xf numFmtId="44" fontId="8" fillId="0" borderId="13" xfId="1" quotePrefix="1" applyFont="1" applyBorder="1" applyAlignment="1">
      <alignment horizontal="center" vertical="center"/>
    </xf>
    <xf numFmtId="44" fontId="8" fillId="0" borderId="31" xfId="1" quotePrefix="1" applyFont="1" applyBorder="1" applyAlignment="1">
      <alignment horizontal="center" vertical="center"/>
    </xf>
    <xf numFmtId="166" fontId="8" fillId="0" borderId="20" xfId="0" quotePrefix="1" applyNumberFormat="1" applyFont="1" applyBorder="1" applyAlignment="1">
      <alignment horizontal="center" vertical="center"/>
    </xf>
    <xf numFmtId="44" fontId="8" fillId="0" borderId="34" xfId="1" quotePrefix="1" applyFont="1" applyBorder="1" applyAlignment="1">
      <alignment horizontal="center" vertical="center"/>
    </xf>
    <xf numFmtId="44" fontId="8" fillId="5" borderId="13" xfId="1" quotePrefix="1" applyFont="1" applyFill="1" applyBorder="1" applyAlignment="1" applyProtection="1">
      <alignment horizontal="center" vertical="center"/>
    </xf>
    <xf numFmtId="44" fontId="8" fillId="5" borderId="20" xfId="1" quotePrefix="1" applyFont="1" applyFill="1" applyBorder="1" applyAlignment="1" applyProtection="1">
      <alignment horizontal="center" vertical="center"/>
    </xf>
    <xf numFmtId="44" fontId="8" fillId="5" borderId="24" xfId="1" quotePrefix="1" applyFont="1" applyFill="1" applyBorder="1" applyAlignment="1" applyProtection="1">
      <alignment horizontal="center" vertical="center"/>
    </xf>
    <xf numFmtId="0" fontId="8" fillId="5" borderId="35" xfId="0" applyFont="1" applyFill="1" applyBorder="1" applyAlignment="1">
      <alignment vertical="center"/>
    </xf>
    <xf numFmtId="0" fontId="8" fillId="5" borderId="29" xfId="0" applyFont="1" applyFill="1" applyBorder="1" applyAlignment="1">
      <alignment vertical="center"/>
    </xf>
    <xf numFmtId="0" fontId="8" fillId="5" borderId="36" xfId="0" applyFont="1" applyFill="1" applyBorder="1" applyAlignment="1">
      <alignment vertical="center"/>
    </xf>
    <xf numFmtId="0" fontId="8" fillId="5" borderId="19" xfId="0" applyFont="1" applyFill="1" applyBorder="1" applyAlignment="1">
      <alignment vertical="center"/>
    </xf>
    <xf numFmtId="0" fontId="8" fillId="5" borderId="0" xfId="0" applyFont="1" applyFill="1" applyBorder="1" applyAlignment="1">
      <alignment vertical="center"/>
    </xf>
    <xf numFmtId="0" fontId="8" fillId="5" borderId="37" xfId="0" applyFont="1" applyFill="1" applyBorder="1" applyAlignment="1">
      <alignment vertical="center"/>
    </xf>
    <xf numFmtId="0" fontId="8" fillId="5" borderId="38" xfId="0" applyFont="1" applyFill="1" applyBorder="1" applyAlignment="1">
      <alignment vertical="center"/>
    </xf>
    <xf numFmtId="0" fontId="8" fillId="5" borderId="30" xfId="0" applyFont="1" applyFill="1" applyBorder="1" applyAlignment="1">
      <alignment vertical="center"/>
    </xf>
    <xf numFmtId="0" fontId="8" fillId="5" borderId="39" xfId="0" applyFont="1" applyFill="1" applyBorder="1" applyAlignment="1">
      <alignment vertical="center"/>
    </xf>
    <xf numFmtId="44" fontId="9" fillId="0" borderId="0" xfId="0" applyNumberFormat="1" applyFont="1" applyBorder="1" applyAlignment="1">
      <alignment vertical="center"/>
    </xf>
    <xf numFmtId="165" fontId="10" fillId="0" borderId="13" xfId="0" quotePrefix="1" applyNumberFormat="1" applyFont="1" applyBorder="1" applyAlignment="1">
      <alignment horizontal="center" vertical="center"/>
    </xf>
    <xf numFmtId="164" fontId="10" fillId="0" borderId="14" xfId="0" quotePrefix="1" applyNumberFormat="1" applyFont="1" applyBorder="1" applyAlignment="1">
      <alignment horizontal="center" vertical="center"/>
    </xf>
    <xf numFmtId="3" fontId="6" fillId="0" borderId="8" xfId="0" applyNumberFormat="1" applyFont="1" applyFill="1" applyBorder="1" applyAlignment="1">
      <alignment horizontal="center" vertical="center" wrapText="1"/>
    </xf>
    <xf numFmtId="4" fontId="6" fillId="0" borderId="4" xfId="0" applyNumberFormat="1" applyFont="1" applyFill="1" applyBorder="1" applyAlignment="1">
      <alignment horizontal="center" vertical="center"/>
    </xf>
    <xf numFmtId="2" fontId="3" fillId="5" borderId="26" xfId="0" applyNumberFormat="1" applyFont="1" applyFill="1" applyBorder="1" applyAlignment="1">
      <alignment horizontal="center" vertical="center"/>
    </xf>
    <xf numFmtId="2" fontId="3" fillId="5" borderId="27" xfId="0" applyNumberFormat="1" applyFont="1" applyFill="1" applyBorder="1" applyAlignment="1">
      <alignment horizontal="center" vertical="center"/>
    </xf>
    <xf numFmtId="2" fontId="7" fillId="2" borderId="40" xfId="0" applyNumberFormat="1" applyFont="1" applyFill="1" applyBorder="1" applyAlignment="1">
      <alignment horizontal="left" vertical="center" wrapText="1"/>
    </xf>
    <xf numFmtId="2" fontId="7" fillId="2" borderId="41" xfId="0" applyNumberFormat="1" applyFont="1" applyFill="1" applyBorder="1" applyAlignment="1">
      <alignment horizontal="left" vertical="center" wrapText="1"/>
    </xf>
    <xf numFmtId="2" fontId="7" fillId="2" borderId="42" xfId="0" applyNumberFormat="1" applyFont="1" applyFill="1" applyBorder="1" applyAlignment="1">
      <alignment horizontal="left" vertical="center" wrapText="1"/>
    </xf>
    <xf numFmtId="2" fontId="3" fillId="5" borderId="7" xfId="0" applyNumberFormat="1" applyFont="1" applyFill="1" applyBorder="1" applyAlignment="1">
      <alignment horizontal="center" vertical="center"/>
    </xf>
    <xf numFmtId="2" fontId="3" fillId="5" borderId="8" xfId="0" applyNumberFormat="1" applyFont="1" applyFill="1" applyBorder="1" applyAlignment="1">
      <alignment horizontal="center" vertical="center"/>
    </xf>
    <xf numFmtId="2" fontId="3" fillId="5" borderId="4" xfId="0" applyNumberFormat="1" applyFont="1" applyFill="1" applyBorder="1" applyAlignment="1">
      <alignment horizontal="center" vertical="center"/>
    </xf>
    <xf numFmtId="3" fontId="6" fillId="3" borderId="7" xfId="0" applyNumberFormat="1" applyFont="1" applyFill="1" applyBorder="1" applyAlignment="1">
      <alignment horizontal="center" vertical="center" wrapText="1"/>
    </xf>
    <xf numFmtId="3" fontId="6" fillId="3" borderId="8" xfId="0" applyNumberFormat="1" applyFont="1" applyFill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0" fontId="8" fillId="5" borderId="35" xfId="0" applyFont="1" applyFill="1" applyBorder="1" applyAlignment="1">
      <alignment horizontal="center" vertical="center"/>
    </xf>
    <xf numFmtId="0" fontId="8" fillId="5" borderId="29" xfId="0" applyFont="1" applyFill="1" applyBorder="1" applyAlignment="1">
      <alignment horizontal="center" vertical="center"/>
    </xf>
    <xf numFmtId="0" fontId="8" fillId="5" borderId="36" xfId="0" applyFont="1" applyFill="1" applyBorder="1" applyAlignment="1">
      <alignment horizontal="center" vertical="center"/>
    </xf>
    <xf numFmtId="0" fontId="8" fillId="5" borderId="19" xfId="0" applyFont="1" applyFill="1" applyBorder="1" applyAlignment="1">
      <alignment horizontal="center" vertical="center"/>
    </xf>
    <xf numFmtId="0" fontId="8" fillId="5" borderId="0" xfId="0" applyFont="1" applyFill="1" applyBorder="1" applyAlignment="1">
      <alignment horizontal="center" vertical="center"/>
    </xf>
    <xf numFmtId="0" fontId="8" fillId="5" borderId="37" xfId="0" applyFont="1" applyFill="1" applyBorder="1" applyAlignment="1">
      <alignment horizontal="center" vertical="center"/>
    </xf>
    <xf numFmtId="0" fontId="8" fillId="5" borderId="38" xfId="0" applyFont="1" applyFill="1" applyBorder="1" applyAlignment="1">
      <alignment horizontal="center" vertical="center"/>
    </xf>
    <xf numFmtId="0" fontId="8" fillId="5" borderId="30" xfId="0" applyFont="1" applyFill="1" applyBorder="1" applyAlignment="1">
      <alignment horizontal="center" vertical="center"/>
    </xf>
    <xf numFmtId="0" fontId="8" fillId="5" borderId="39" xfId="0" applyFont="1" applyFill="1" applyBorder="1" applyAlignment="1">
      <alignment horizontal="center" vertical="center"/>
    </xf>
    <xf numFmtId="4" fontId="6" fillId="0" borderId="6" xfId="0" applyNumberFormat="1" applyFont="1" applyFill="1" applyBorder="1" applyAlignment="1">
      <alignment horizontal="center" vertical="center"/>
    </xf>
    <xf numFmtId="4" fontId="6" fillId="0" borderId="8" xfId="0" applyNumberFormat="1" applyFont="1" applyFill="1" applyBorder="1" applyAlignment="1">
      <alignment horizontal="center" vertical="center"/>
    </xf>
    <xf numFmtId="4" fontId="6" fillId="0" borderId="4" xfId="0" applyNumberFormat="1" applyFont="1" applyFill="1" applyBorder="1" applyAlignment="1">
      <alignment horizontal="center" vertical="center"/>
    </xf>
    <xf numFmtId="4" fontId="6" fillId="5" borderId="6" xfId="0" applyNumberFormat="1" applyFont="1" applyFill="1" applyBorder="1" applyAlignment="1">
      <alignment horizontal="center" vertical="center"/>
    </xf>
    <xf numFmtId="4" fontId="6" fillId="5" borderId="8" xfId="0" applyNumberFormat="1" applyFont="1" applyFill="1" applyBorder="1" applyAlignment="1">
      <alignment horizontal="center" vertical="center"/>
    </xf>
    <xf numFmtId="4" fontId="6" fillId="5" borderId="4" xfId="0" applyNumberFormat="1" applyFont="1" applyFill="1" applyBorder="1" applyAlignment="1">
      <alignment horizontal="center" vertical="center"/>
    </xf>
    <xf numFmtId="3" fontId="6" fillId="0" borderId="7" xfId="0" applyNumberFormat="1" applyFont="1" applyFill="1" applyBorder="1" applyAlignment="1">
      <alignment horizontal="center" vertical="center" wrapText="1"/>
    </xf>
    <xf numFmtId="3" fontId="6" fillId="0" borderId="8" xfId="0" applyNumberFormat="1" applyFont="1" applyFill="1" applyBorder="1" applyAlignment="1">
      <alignment horizontal="center" vertical="center" wrapText="1"/>
    </xf>
    <xf numFmtId="3" fontId="6" fillId="0" borderId="4" xfId="0" applyNumberFormat="1" applyFont="1" applyFill="1" applyBorder="1" applyAlignment="1">
      <alignment horizontal="center" vertical="center" wrapText="1"/>
    </xf>
    <xf numFmtId="4" fontId="6" fillId="5" borderId="7" xfId="0" applyNumberFormat="1" applyFont="1" applyFill="1" applyBorder="1" applyAlignment="1">
      <alignment horizontal="center" vertical="center"/>
    </xf>
    <xf numFmtId="4" fontId="6" fillId="0" borderId="7" xfId="0" applyNumberFormat="1" applyFont="1" applyFill="1" applyBorder="1" applyAlignment="1">
      <alignment horizontal="center" vertical="center"/>
    </xf>
    <xf numFmtId="3" fontId="6" fillId="0" borderId="7" xfId="0" applyNumberFormat="1" applyFont="1" applyFill="1" applyBorder="1" applyAlignment="1">
      <alignment horizontal="center" vertical="center"/>
    </xf>
    <xf numFmtId="3" fontId="6" fillId="0" borderId="8" xfId="0" applyNumberFormat="1" applyFont="1" applyFill="1" applyBorder="1" applyAlignment="1">
      <alignment horizontal="center" vertical="center"/>
    </xf>
    <xf numFmtId="3" fontId="6" fillId="0" borderId="4" xfId="0" applyNumberFormat="1" applyFont="1" applyFill="1" applyBorder="1" applyAlignment="1">
      <alignment horizontal="center" vertical="center"/>
    </xf>
    <xf numFmtId="4" fontId="6" fillId="5" borderId="26" xfId="0" applyNumberFormat="1" applyFont="1" applyFill="1" applyBorder="1" applyAlignment="1">
      <alignment horizontal="center" vertical="center"/>
    </xf>
    <xf numFmtId="4" fontId="6" fillId="5" borderId="27" xfId="0" applyNumberFormat="1" applyFont="1" applyFill="1" applyBorder="1" applyAlignment="1">
      <alignment horizontal="center" vertical="center"/>
    </xf>
    <xf numFmtId="4" fontId="6" fillId="5" borderId="35" xfId="0" applyNumberFormat="1" applyFont="1" applyFill="1" applyBorder="1" applyAlignment="1">
      <alignment horizontal="center" vertical="center"/>
    </xf>
    <xf numFmtId="4" fontId="6" fillId="5" borderId="29" xfId="0" applyNumberFormat="1" applyFont="1" applyFill="1" applyBorder="1" applyAlignment="1">
      <alignment horizontal="center" vertical="center"/>
    </xf>
    <xf numFmtId="4" fontId="6" fillId="5" borderId="19" xfId="0" applyNumberFormat="1" applyFont="1" applyFill="1" applyBorder="1" applyAlignment="1">
      <alignment horizontal="center" vertical="center"/>
    </xf>
    <xf numFmtId="4" fontId="6" fillId="5" borderId="0" xfId="0" applyNumberFormat="1" applyFont="1" applyFill="1" applyBorder="1" applyAlignment="1">
      <alignment horizontal="center" vertical="center"/>
    </xf>
    <xf numFmtId="0" fontId="8" fillId="5" borderId="19" xfId="0" applyFont="1" applyFill="1" applyBorder="1" applyAlignment="1">
      <alignment horizontal="center"/>
    </xf>
    <xf numFmtId="0" fontId="8" fillId="5" borderId="0" xfId="0" applyFont="1" applyFill="1" applyAlignment="1">
      <alignment horizontal="center"/>
    </xf>
    <xf numFmtId="0" fontId="7" fillId="2" borderId="11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2" fontId="8" fillId="5" borderId="29" xfId="0" applyNumberFormat="1" applyFont="1" applyFill="1" applyBorder="1" applyAlignment="1">
      <alignment horizontal="center" vertical="center"/>
    </xf>
    <xf numFmtId="2" fontId="8" fillId="5" borderId="0" xfId="0" applyNumberFormat="1" applyFont="1" applyFill="1" applyAlignment="1">
      <alignment horizontal="center" vertical="center"/>
    </xf>
    <xf numFmtId="2" fontId="8" fillId="5" borderId="19" xfId="0" applyNumberFormat="1" applyFont="1" applyFill="1" applyBorder="1" applyAlignment="1">
      <alignment horizontal="center"/>
    </xf>
    <xf numFmtId="2" fontId="8" fillId="5" borderId="0" xfId="0" applyNumberFormat="1" applyFont="1" applyFill="1" applyAlignment="1">
      <alignment horizontal="center"/>
    </xf>
    <xf numFmtId="0" fontId="7" fillId="2" borderId="19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8" fillId="0" borderId="11" xfId="0" applyFont="1" applyFill="1" applyBorder="1" applyAlignment="1">
      <alignment horizontal="left" vertical="center" wrapText="1"/>
    </xf>
    <xf numFmtId="0" fontId="8" fillId="0" borderId="23" xfId="0" applyFont="1" applyFill="1" applyBorder="1" applyAlignment="1">
      <alignment horizontal="left" vertical="center" wrapText="1"/>
    </xf>
    <xf numFmtId="2" fontId="7" fillId="2" borderId="9" xfId="0" applyNumberFormat="1" applyFont="1" applyFill="1" applyBorder="1" applyAlignment="1">
      <alignment horizontal="left" vertical="center" wrapText="1"/>
    </xf>
    <xf numFmtId="2" fontId="7" fillId="2" borderId="10" xfId="0" applyNumberFormat="1" applyFont="1" applyFill="1" applyBorder="1" applyAlignment="1">
      <alignment horizontal="left" vertical="center" wrapText="1"/>
    </xf>
    <xf numFmtId="0" fontId="8" fillId="0" borderId="32" xfId="0" applyFont="1" applyFill="1" applyBorder="1" applyAlignment="1">
      <alignment horizontal="left" vertical="center" wrapText="1"/>
    </xf>
    <xf numFmtId="0" fontId="8" fillId="0" borderId="33" xfId="0" applyFont="1" applyFill="1" applyBorder="1" applyAlignment="1">
      <alignment horizontal="left" vertical="center" wrapText="1"/>
    </xf>
    <xf numFmtId="0" fontId="8" fillId="0" borderId="21" xfId="0" applyFont="1" applyFill="1" applyBorder="1" applyAlignment="1">
      <alignment horizontal="left" vertical="center" wrapText="1"/>
    </xf>
    <xf numFmtId="0" fontId="8" fillId="0" borderId="22" xfId="0" applyFont="1" applyFill="1" applyBorder="1" applyAlignment="1">
      <alignment horizontal="left" vertical="center" wrapText="1"/>
    </xf>
  </cellXfs>
  <cellStyles count="5">
    <cellStyle name="Moneda" xfId="1" builtinId="4"/>
    <cellStyle name="Moneda 2" xfId="2"/>
    <cellStyle name="Moneda 2 2" xfId="4"/>
    <cellStyle name="Moneda 3" xfId="3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1"/>
  <sheetViews>
    <sheetView zoomScale="85" zoomScaleNormal="85" workbookViewId="0">
      <selection activeCell="D20" sqref="D20"/>
    </sheetView>
  </sheetViews>
  <sheetFormatPr baseColWidth="10" defaultColWidth="25.5703125" defaultRowHeight="15.95" customHeight="1" x14ac:dyDescent="0.25"/>
  <cols>
    <col min="1" max="1" width="39.28515625" style="15" bestFit="1" customWidth="1"/>
    <col min="2" max="2" width="19.28515625" style="15" bestFit="1" customWidth="1"/>
    <col min="3" max="3" width="18.140625" style="15" customWidth="1"/>
    <col min="4" max="4" width="16.7109375" style="15" bestFit="1" customWidth="1"/>
    <col min="5" max="6" width="21.140625" style="4" customWidth="1"/>
    <col min="7" max="7" width="21.140625" style="15" customWidth="1"/>
    <col min="8" max="16384" width="25.5703125" style="15"/>
  </cols>
  <sheetData>
    <row r="1" spans="1:7" ht="20.100000000000001" customHeight="1" x14ac:dyDescent="0.25">
      <c r="A1" s="6" t="s">
        <v>100</v>
      </c>
      <c r="B1" s="7"/>
      <c r="C1" s="7"/>
      <c r="D1" s="8"/>
      <c r="E1" s="23"/>
      <c r="F1" s="23"/>
      <c r="G1" s="23"/>
    </row>
    <row r="3" spans="1:7" ht="38.1" customHeight="1" x14ac:dyDescent="0.25">
      <c r="A3" s="13" t="s">
        <v>26</v>
      </c>
      <c r="B3" s="18" t="s">
        <v>77</v>
      </c>
      <c r="C3" s="18" t="s">
        <v>78</v>
      </c>
      <c r="D3" s="13" t="s">
        <v>27</v>
      </c>
      <c r="E3" s="24" t="s">
        <v>72</v>
      </c>
      <c r="F3" s="24" t="s">
        <v>158</v>
      </c>
      <c r="G3" s="24" t="s">
        <v>99</v>
      </c>
    </row>
    <row r="4" spans="1:7" ht="15.95" customHeight="1" x14ac:dyDescent="0.25">
      <c r="A4" s="3" t="s">
        <v>0</v>
      </c>
      <c r="B4" s="16">
        <v>105.26</v>
      </c>
      <c r="C4" s="28">
        <v>62</v>
      </c>
      <c r="D4" s="27" t="s">
        <v>28</v>
      </c>
      <c r="E4" s="25">
        <v>17</v>
      </c>
      <c r="F4" s="155"/>
      <c r="G4" s="29">
        <f>+$F$4*B4</f>
        <v>0</v>
      </c>
    </row>
    <row r="5" spans="1:7" ht="15.95" customHeight="1" x14ac:dyDescent="0.25">
      <c r="A5" s="2" t="s">
        <v>1</v>
      </c>
      <c r="B5" s="17">
        <v>154.69999999999999</v>
      </c>
      <c r="C5" s="20">
        <v>87</v>
      </c>
      <c r="D5" s="20" t="s">
        <v>28</v>
      </c>
      <c r="E5" s="25">
        <v>17</v>
      </c>
      <c r="F5" s="156"/>
      <c r="G5" s="29">
        <f t="shared" ref="G5:G13" si="0">+$F$4*B5</f>
        <v>0</v>
      </c>
    </row>
    <row r="6" spans="1:7" ht="15.95" customHeight="1" x14ac:dyDescent="0.25">
      <c r="A6" s="1" t="s">
        <v>2</v>
      </c>
      <c r="B6" s="17">
        <v>214.64</v>
      </c>
      <c r="C6" s="20">
        <v>109</v>
      </c>
      <c r="D6" s="11" t="s">
        <v>28</v>
      </c>
      <c r="E6" s="25">
        <v>17</v>
      </c>
      <c r="F6" s="156"/>
      <c r="G6" s="29">
        <f t="shared" si="0"/>
        <v>0</v>
      </c>
    </row>
    <row r="7" spans="1:7" ht="15.95" customHeight="1" x14ac:dyDescent="0.25">
      <c r="A7" s="2" t="s">
        <v>5</v>
      </c>
      <c r="B7" s="17">
        <v>83.35</v>
      </c>
      <c r="C7" s="20">
        <v>33</v>
      </c>
      <c r="D7" s="20" t="s">
        <v>28</v>
      </c>
      <c r="E7" s="25">
        <v>17</v>
      </c>
      <c r="F7" s="156"/>
      <c r="G7" s="29">
        <f t="shared" si="0"/>
        <v>0</v>
      </c>
    </row>
    <row r="8" spans="1:7" ht="15.95" customHeight="1" x14ac:dyDescent="0.25">
      <c r="A8" s="2" t="s">
        <v>11</v>
      </c>
      <c r="B8" s="17">
        <v>106</v>
      </c>
      <c r="C8" s="20">
        <v>76</v>
      </c>
      <c r="D8" s="20" t="s">
        <v>28</v>
      </c>
      <c r="E8" s="25">
        <v>17</v>
      </c>
      <c r="F8" s="156"/>
      <c r="G8" s="29">
        <f t="shared" si="0"/>
        <v>0</v>
      </c>
    </row>
    <row r="9" spans="1:7" ht="15.95" customHeight="1" x14ac:dyDescent="0.25">
      <c r="A9" s="2" t="s">
        <v>12</v>
      </c>
      <c r="B9" s="17">
        <v>128.55000000000001</v>
      </c>
      <c r="C9" s="20">
        <v>81</v>
      </c>
      <c r="D9" s="20" t="s">
        <v>28</v>
      </c>
      <c r="E9" s="25">
        <v>17</v>
      </c>
      <c r="F9" s="156"/>
      <c r="G9" s="29">
        <f t="shared" si="0"/>
        <v>0</v>
      </c>
    </row>
    <row r="10" spans="1:7" ht="15.95" customHeight="1" x14ac:dyDescent="0.25">
      <c r="A10" s="1" t="s">
        <v>15</v>
      </c>
      <c r="B10" s="17">
        <v>283.99</v>
      </c>
      <c r="C10" s="20">
        <v>150</v>
      </c>
      <c r="D10" s="11" t="s">
        <v>28</v>
      </c>
      <c r="E10" s="25">
        <v>17</v>
      </c>
      <c r="F10" s="156"/>
      <c r="G10" s="29">
        <f t="shared" si="0"/>
        <v>0</v>
      </c>
    </row>
    <row r="11" spans="1:7" ht="15.95" customHeight="1" x14ac:dyDescent="0.25">
      <c r="A11" s="2" t="s">
        <v>18</v>
      </c>
      <c r="B11" s="17">
        <v>55.46</v>
      </c>
      <c r="C11" s="20">
        <v>35</v>
      </c>
      <c r="D11" s="20" t="s">
        <v>28</v>
      </c>
      <c r="E11" s="25">
        <v>17</v>
      </c>
      <c r="F11" s="156"/>
      <c r="G11" s="29">
        <f t="shared" si="0"/>
        <v>0</v>
      </c>
    </row>
    <row r="12" spans="1:7" ht="15.95" customHeight="1" x14ac:dyDescent="0.25">
      <c r="A12" s="2" t="s">
        <v>22</v>
      </c>
      <c r="B12" s="17">
        <v>42.68</v>
      </c>
      <c r="C12" s="20">
        <v>29</v>
      </c>
      <c r="D12" s="20" t="s">
        <v>28</v>
      </c>
      <c r="E12" s="25">
        <v>17</v>
      </c>
      <c r="F12" s="156"/>
      <c r="G12" s="29">
        <f t="shared" si="0"/>
        <v>0</v>
      </c>
    </row>
    <row r="13" spans="1:7" ht="15.95" customHeight="1" x14ac:dyDescent="0.25">
      <c r="A13" s="1" t="s">
        <v>23</v>
      </c>
      <c r="B13" s="17">
        <v>267.92200000000003</v>
      </c>
      <c r="C13" s="20">
        <v>138</v>
      </c>
      <c r="D13" s="12" t="s">
        <v>28</v>
      </c>
      <c r="E13" s="25">
        <v>17</v>
      </c>
      <c r="F13" s="156"/>
      <c r="G13" s="29">
        <f t="shared" si="0"/>
        <v>0</v>
      </c>
    </row>
    <row r="14" spans="1:7" ht="15.95" customHeight="1" x14ac:dyDescent="0.25">
      <c r="A14" s="10" t="s">
        <v>25</v>
      </c>
      <c r="B14" s="19">
        <f>SUM(B4:B13)</f>
        <v>1442.5520000000001</v>
      </c>
      <c r="C14" s="14">
        <f>SUM(C4:C13)</f>
        <v>800</v>
      </c>
      <c r="E14" s="15"/>
      <c r="F14" s="15"/>
    </row>
    <row r="15" spans="1:7" ht="15.95" customHeight="1" x14ac:dyDescent="0.25">
      <c r="B15" s="5"/>
      <c r="C15" s="5"/>
      <c r="E15" s="15"/>
      <c r="F15" s="15"/>
    </row>
    <row r="16" spans="1:7" ht="38.1" customHeight="1" x14ac:dyDescent="0.25">
      <c r="A16" s="13" t="s">
        <v>65</v>
      </c>
      <c r="B16" s="18" t="s">
        <v>79</v>
      </c>
      <c r="C16" s="18" t="s">
        <v>80</v>
      </c>
      <c r="D16" s="13" t="s">
        <v>27</v>
      </c>
      <c r="E16" s="24" t="s">
        <v>72</v>
      </c>
      <c r="F16" s="24" t="s">
        <v>158</v>
      </c>
      <c r="G16" s="24" t="s">
        <v>99</v>
      </c>
    </row>
    <row r="17" spans="1:7" ht="15.95" customHeight="1" x14ac:dyDescent="0.25">
      <c r="A17" s="2" t="s">
        <v>63</v>
      </c>
      <c r="B17" s="17">
        <v>367.2</v>
      </c>
      <c r="C17" s="20">
        <v>96</v>
      </c>
      <c r="D17" s="20" t="s">
        <v>28</v>
      </c>
      <c r="E17" s="25">
        <v>17</v>
      </c>
      <c r="F17" s="119"/>
      <c r="G17" s="29">
        <f t="shared" ref="G17" si="1">+F17*B17</f>
        <v>0</v>
      </c>
    </row>
    <row r="18" spans="1:7" ht="15.95" customHeight="1" x14ac:dyDescent="0.25">
      <c r="E18" s="15"/>
      <c r="F18" s="15"/>
    </row>
    <row r="20" spans="1:7" ht="15.95" customHeight="1" x14ac:dyDescent="0.25">
      <c r="E20" s="31" t="s">
        <v>99</v>
      </c>
      <c r="F20" s="31"/>
      <c r="G20" s="30">
        <f>SUM(G4:G13)+G17</f>
        <v>0</v>
      </c>
    </row>
    <row r="22" spans="1:7" s="38" customFormat="1" ht="12.75" x14ac:dyDescent="0.25">
      <c r="A22" s="157" t="s">
        <v>167</v>
      </c>
      <c r="B22" s="141"/>
      <c r="C22" s="142"/>
      <c r="D22" s="142"/>
      <c r="E22" s="142"/>
      <c r="F22" s="142"/>
      <c r="G22" s="143"/>
    </row>
    <row r="23" spans="1:7" s="38" customFormat="1" ht="12.75" x14ac:dyDescent="0.25">
      <c r="A23" s="158"/>
      <c r="B23" s="144"/>
      <c r="C23" s="145"/>
      <c r="D23" s="145"/>
      <c r="E23" s="145"/>
      <c r="F23" s="145"/>
      <c r="G23" s="146"/>
    </row>
    <row r="24" spans="1:7" s="38" customFormat="1" ht="12.75" x14ac:dyDescent="0.25">
      <c r="A24" s="158"/>
      <c r="B24" s="144"/>
      <c r="C24" s="145"/>
      <c r="D24" s="145"/>
      <c r="E24" s="145"/>
      <c r="F24" s="145"/>
      <c r="G24" s="146"/>
    </row>
    <row r="25" spans="1:7" s="38" customFormat="1" ht="12.75" x14ac:dyDescent="0.25">
      <c r="A25" s="159"/>
      <c r="B25" s="147"/>
      <c r="C25" s="148"/>
      <c r="D25" s="148"/>
      <c r="E25" s="148"/>
      <c r="F25" s="148"/>
      <c r="G25" s="149"/>
    </row>
    <row r="28" spans="1:7" ht="15.95" customHeight="1" x14ac:dyDescent="0.25">
      <c r="A28" s="157" t="s">
        <v>168</v>
      </c>
      <c r="B28" s="141"/>
      <c r="C28" s="142"/>
      <c r="D28" s="142"/>
      <c r="E28" s="142"/>
      <c r="F28" s="142"/>
      <c r="G28" s="143"/>
    </row>
    <row r="29" spans="1:7" ht="15.95" customHeight="1" x14ac:dyDescent="0.25">
      <c r="A29" s="158"/>
      <c r="B29" s="144"/>
      <c r="C29" s="145"/>
      <c r="D29" s="145"/>
      <c r="E29" s="145"/>
      <c r="F29" s="145"/>
      <c r="G29" s="146"/>
    </row>
    <row r="30" spans="1:7" ht="15.95" customHeight="1" x14ac:dyDescent="0.25">
      <c r="A30" s="158"/>
      <c r="B30" s="144"/>
      <c r="C30" s="145"/>
      <c r="D30" s="145"/>
      <c r="E30" s="145"/>
      <c r="F30" s="145"/>
      <c r="G30" s="146"/>
    </row>
    <row r="31" spans="1:7" ht="15.95" customHeight="1" x14ac:dyDescent="0.25">
      <c r="A31" s="159"/>
      <c r="B31" s="147"/>
      <c r="C31" s="148"/>
      <c r="D31" s="148"/>
      <c r="E31" s="148"/>
      <c r="F31" s="148"/>
      <c r="G31" s="149"/>
    </row>
  </sheetData>
  <sheetProtection algorithmName="SHA-512" hashValue="nuU331416eTiYmS4K/os9PqLMCcAVtu6fHVAoepFRXvfUKC8t1cpyFeayoJpD2EYHsWLvjoKeQxcsAqj/+D6hg==" saltValue="qE0bw8Q3wtziLF9HVoWVTQ==" spinCount="100000" sheet="1" objects="1" scenarios="1"/>
  <protectedRanges>
    <protectedRange sqref="B22:G25 B28:G31" name="Rango3"/>
    <protectedRange sqref="F4:F13" name="Rango1"/>
    <protectedRange sqref="F17" name="Rango2"/>
  </protectedRanges>
  <mergeCells count="3">
    <mergeCell ref="F4:F13"/>
    <mergeCell ref="A22:A25"/>
    <mergeCell ref="A28:A31"/>
  </mergeCells>
  <conditionalFormatting sqref="F4:F13">
    <cfRule type="cellIs" dxfId="0" priority="1" operator="greaterThan">
      <formula>$E$4</formula>
    </cfRule>
  </conditionalFormatting>
  <dataValidations count="1">
    <dataValidation type="decimal" operator="lessThanOrEqual" allowBlank="1" showInputMessage="1" showErrorMessage="1" sqref="F4:F13 F17">
      <formula1>E4</formula1>
    </dataValidation>
  </dataValidations>
  <pageMargins left="0.7" right="0.7" top="0.75" bottom="0.75" header="0.3" footer="0.3"/>
  <pageSetup paperSize="9" scale="8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6"/>
  <sheetViews>
    <sheetView zoomScale="85" zoomScaleNormal="85" workbookViewId="0">
      <selection activeCell="F4" sqref="F4:F17"/>
    </sheetView>
  </sheetViews>
  <sheetFormatPr baseColWidth="10" defaultColWidth="25.5703125" defaultRowHeight="15.95" customHeight="1" x14ac:dyDescent="0.25"/>
  <cols>
    <col min="1" max="1" width="39.28515625" style="15" bestFit="1" customWidth="1"/>
    <col min="2" max="2" width="19.28515625" style="15" bestFit="1" customWidth="1"/>
    <col min="3" max="3" width="18.140625" style="15" bestFit="1" customWidth="1"/>
    <col min="4" max="4" width="16.7109375" style="15" bestFit="1" customWidth="1"/>
    <col min="5" max="6" width="21.140625" style="4" customWidth="1"/>
    <col min="7" max="16384" width="25.5703125" style="15"/>
  </cols>
  <sheetData>
    <row r="1" spans="1:7" ht="20.100000000000001" customHeight="1" x14ac:dyDescent="0.25">
      <c r="A1" s="6" t="s">
        <v>101</v>
      </c>
      <c r="B1" s="7"/>
      <c r="C1" s="7"/>
      <c r="D1" s="8"/>
      <c r="E1" s="23"/>
      <c r="F1" s="23"/>
      <c r="G1" s="23"/>
    </row>
    <row r="3" spans="1:7" ht="38.1" customHeight="1" x14ac:dyDescent="0.25">
      <c r="A3" s="13" t="s">
        <v>26</v>
      </c>
      <c r="B3" s="18" t="s">
        <v>77</v>
      </c>
      <c r="C3" s="18" t="s">
        <v>78</v>
      </c>
      <c r="D3" s="13" t="s">
        <v>27</v>
      </c>
      <c r="E3" s="24" t="s">
        <v>72</v>
      </c>
      <c r="F3" s="24" t="s">
        <v>158</v>
      </c>
      <c r="G3" s="24" t="s">
        <v>99</v>
      </c>
    </row>
    <row r="4" spans="1:7" ht="15.95" customHeight="1" x14ac:dyDescent="0.25">
      <c r="A4" s="2" t="s">
        <v>3</v>
      </c>
      <c r="B4" s="17">
        <v>26.62</v>
      </c>
      <c r="C4" s="20">
        <v>18</v>
      </c>
      <c r="D4" s="20" t="s">
        <v>28</v>
      </c>
      <c r="E4" s="25">
        <v>17</v>
      </c>
      <c r="F4" s="160"/>
      <c r="G4" s="109">
        <f>+$F$4*B4</f>
        <v>0</v>
      </c>
    </row>
    <row r="5" spans="1:7" ht="15.95" customHeight="1" x14ac:dyDescent="0.25">
      <c r="A5" s="2" t="s">
        <v>4</v>
      </c>
      <c r="B5" s="17">
        <v>79.260000000000005</v>
      </c>
      <c r="C5" s="20">
        <v>44</v>
      </c>
      <c r="D5" s="20" t="s">
        <v>28</v>
      </c>
      <c r="E5" s="25">
        <v>17</v>
      </c>
      <c r="F5" s="161"/>
      <c r="G5" s="109">
        <f t="shared" ref="G5:G17" si="0">+$F$4*B5</f>
        <v>0</v>
      </c>
    </row>
    <row r="6" spans="1:7" ht="15.95" customHeight="1" x14ac:dyDescent="0.25">
      <c r="A6" s="2" t="s">
        <v>6</v>
      </c>
      <c r="B6" s="17">
        <v>85.92</v>
      </c>
      <c r="C6" s="20">
        <v>35</v>
      </c>
      <c r="D6" s="20" t="s">
        <v>28</v>
      </c>
      <c r="E6" s="25">
        <v>17</v>
      </c>
      <c r="F6" s="161"/>
      <c r="G6" s="109">
        <f t="shared" si="0"/>
        <v>0</v>
      </c>
    </row>
    <row r="7" spans="1:7" ht="15.95" customHeight="1" x14ac:dyDescent="0.25">
      <c r="A7" s="2" t="s">
        <v>7</v>
      </c>
      <c r="B7" s="17">
        <v>88.56</v>
      </c>
      <c r="C7" s="20">
        <v>54</v>
      </c>
      <c r="D7" s="20" t="s">
        <v>28</v>
      </c>
      <c r="E7" s="25">
        <v>17</v>
      </c>
      <c r="F7" s="161"/>
      <c r="G7" s="109">
        <f t="shared" si="0"/>
        <v>0</v>
      </c>
    </row>
    <row r="8" spans="1:7" ht="15.95" customHeight="1" x14ac:dyDescent="0.25">
      <c r="A8" s="2" t="s">
        <v>8</v>
      </c>
      <c r="B8" s="17">
        <v>92.3</v>
      </c>
      <c r="C8" s="20">
        <v>42</v>
      </c>
      <c r="D8" s="20" t="s">
        <v>28</v>
      </c>
      <c r="E8" s="25">
        <v>17</v>
      </c>
      <c r="F8" s="161"/>
      <c r="G8" s="109">
        <f t="shared" si="0"/>
        <v>0</v>
      </c>
    </row>
    <row r="9" spans="1:7" ht="15.95" customHeight="1" x14ac:dyDescent="0.25">
      <c r="A9" s="2" t="s">
        <v>9</v>
      </c>
      <c r="B9" s="17">
        <v>42.02</v>
      </c>
      <c r="C9" s="20">
        <v>20</v>
      </c>
      <c r="D9" s="20" t="s">
        <v>28</v>
      </c>
      <c r="E9" s="25">
        <v>17</v>
      </c>
      <c r="F9" s="161"/>
      <c r="G9" s="109">
        <f t="shared" si="0"/>
        <v>0</v>
      </c>
    </row>
    <row r="10" spans="1:7" ht="15.95" customHeight="1" x14ac:dyDescent="0.25">
      <c r="A10" s="1" t="s">
        <v>13</v>
      </c>
      <c r="B10" s="17">
        <v>305.52</v>
      </c>
      <c r="C10" s="20">
        <v>123</v>
      </c>
      <c r="D10" s="11" t="s">
        <v>28</v>
      </c>
      <c r="E10" s="25">
        <v>17</v>
      </c>
      <c r="F10" s="161"/>
      <c r="G10" s="109">
        <f t="shared" si="0"/>
        <v>0</v>
      </c>
    </row>
    <row r="11" spans="1:7" ht="15.95" customHeight="1" x14ac:dyDescent="0.25">
      <c r="A11" s="2" t="s">
        <v>14</v>
      </c>
      <c r="B11" s="17">
        <v>191.12</v>
      </c>
      <c r="C11" s="20">
        <v>113</v>
      </c>
      <c r="D11" s="20" t="s">
        <v>28</v>
      </c>
      <c r="E11" s="25">
        <v>17</v>
      </c>
      <c r="F11" s="161"/>
      <c r="G11" s="109">
        <f t="shared" si="0"/>
        <v>0</v>
      </c>
    </row>
    <row r="12" spans="1:7" ht="15.95" customHeight="1" x14ac:dyDescent="0.25">
      <c r="A12" s="2" t="s">
        <v>16</v>
      </c>
      <c r="B12" s="17">
        <v>22.98</v>
      </c>
      <c r="C12" s="20">
        <v>14</v>
      </c>
      <c r="D12" s="20" t="s">
        <v>28</v>
      </c>
      <c r="E12" s="25">
        <v>17</v>
      </c>
      <c r="F12" s="161"/>
      <c r="G12" s="109">
        <f t="shared" si="0"/>
        <v>0</v>
      </c>
    </row>
    <row r="13" spans="1:7" ht="15.95" customHeight="1" x14ac:dyDescent="0.25">
      <c r="A13" s="2" t="s">
        <v>98</v>
      </c>
      <c r="B13" s="17">
        <v>217.94</v>
      </c>
      <c r="C13" s="20">
        <v>80</v>
      </c>
      <c r="D13" s="20" t="s">
        <v>28</v>
      </c>
      <c r="E13" s="25">
        <v>17</v>
      </c>
      <c r="F13" s="161"/>
      <c r="G13" s="109">
        <f t="shared" si="0"/>
        <v>0</v>
      </c>
    </row>
    <row r="14" spans="1:7" ht="15.95" customHeight="1" x14ac:dyDescent="0.25">
      <c r="A14" s="1" t="s">
        <v>19</v>
      </c>
      <c r="B14" s="17">
        <v>67.680000000000007</v>
      </c>
      <c r="C14" s="20">
        <v>44</v>
      </c>
      <c r="D14" s="11" t="s">
        <v>28</v>
      </c>
      <c r="E14" s="25">
        <v>17</v>
      </c>
      <c r="F14" s="161"/>
      <c r="G14" s="109">
        <f t="shared" si="0"/>
        <v>0</v>
      </c>
    </row>
    <row r="15" spans="1:7" ht="15.95" customHeight="1" x14ac:dyDescent="0.25">
      <c r="A15" s="1" t="s">
        <v>20</v>
      </c>
      <c r="B15" s="17">
        <v>138.36000000000001</v>
      </c>
      <c r="C15" s="20">
        <v>61</v>
      </c>
      <c r="D15" s="11" t="s">
        <v>28</v>
      </c>
      <c r="E15" s="25">
        <v>17</v>
      </c>
      <c r="F15" s="161"/>
      <c r="G15" s="109">
        <f t="shared" si="0"/>
        <v>0</v>
      </c>
    </row>
    <row r="16" spans="1:7" ht="15.95" customHeight="1" x14ac:dyDescent="0.25">
      <c r="A16" s="2" t="s">
        <v>21</v>
      </c>
      <c r="B16" s="17">
        <v>34.1</v>
      </c>
      <c r="C16" s="20">
        <v>26</v>
      </c>
      <c r="D16" s="20" t="s">
        <v>28</v>
      </c>
      <c r="E16" s="25">
        <v>17</v>
      </c>
      <c r="F16" s="161"/>
      <c r="G16" s="109">
        <f t="shared" si="0"/>
        <v>0</v>
      </c>
    </row>
    <row r="17" spans="1:7" ht="15.95" customHeight="1" x14ac:dyDescent="0.25">
      <c r="A17" s="9" t="s">
        <v>24</v>
      </c>
      <c r="B17" s="21">
        <v>71.92</v>
      </c>
      <c r="C17" s="22">
        <v>44</v>
      </c>
      <c r="D17" s="12" t="s">
        <v>28</v>
      </c>
      <c r="E17" s="25">
        <v>17</v>
      </c>
      <c r="F17" s="162"/>
      <c r="G17" s="109">
        <f t="shared" si="0"/>
        <v>0</v>
      </c>
    </row>
    <row r="18" spans="1:7" ht="15.95" customHeight="1" x14ac:dyDescent="0.25">
      <c r="A18" s="10" t="s">
        <v>25</v>
      </c>
      <c r="B18" s="19">
        <f>SUM(B4:B17)</f>
        <v>1464.3000000000002</v>
      </c>
      <c r="C18" s="14">
        <f>SUM(C4:C17)</f>
        <v>718</v>
      </c>
    </row>
    <row r="19" spans="1:7" ht="15.95" customHeight="1" x14ac:dyDescent="0.25">
      <c r="B19" s="5"/>
      <c r="C19" s="5"/>
    </row>
    <row r="20" spans="1:7" ht="38.1" customHeight="1" x14ac:dyDescent="0.25">
      <c r="A20" s="13" t="s">
        <v>65</v>
      </c>
      <c r="B20" s="18" t="s">
        <v>79</v>
      </c>
      <c r="C20" s="18" t="s">
        <v>80</v>
      </c>
      <c r="D20" s="13" t="s">
        <v>27</v>
      </c>
      <c r="E20" s="24" t="s">
        <v>72</v>
      </c>
      <c r="F20" s="24"/>
      <c r="G20" s="24" t="s">
        <v>99</v>
      </c>
    </row>
    <row r="21" spans="1:7" ht="15.95" customHeight="1" x14ac:dyDescent="0.25">
      <c r="A21" s="2" t="s">
        <v>69</v>
      </c>
      <c r="B21" s="17">
        <v>24.96</v>
      </c>
      <c r="C21" s="20">
        <v>22</v>
      </c>
      <c r="D21" s="20" t="s">
        <v>28</v>
      </c>
      <c r="E21" s="25">
        <v>17</v>
      </c>
      <c r="F21" s="120"/>
      <c r="G21" s="109">
        <f>+F21*B21</f>
        <v>0</v>
      </c>
    </row>
    <row r="24" spans="1:7" ht="15.95" customHeight="1" x14ac:dyDescent="0.25">
      <c r="E24" s="31" t="s">
        <v>99</v>
      </c>
      <c r="F24" s="31"/>
      <c r="G24" s="30">
        <f>SUM(G4:G17)+G21</f>
        <v>0</v>
      </c>
    </row>
    <row r="27" spans="1:7" ht="15.95" customHeight="1" x14ac:dyDescent="0.25">
      <c r="A27" s="157" t="s">
        <v>167</v>
      </c>
      <c r="B27" s="141"/>
      <c r="C27" s="142"/>
      <c r="D27" s="142"/>
      <c r="E27" s="142"/>
      <c r="F27" s="142"/>
      <c r="G27" s="143"/>
    </row>
    <row r="28" spans="1:7" ht="15.95" customHeight="1" x14ac:dyDescent="0.25">
      <c r="A28" s="158"/>
      <c r="B28" s="144"/>
      <c r="C28" s="145"/>
      <c r="D28" s="145"/>
      <c r="E28" s="145"/>
      <c r="F28" s="145"/>
      <c r="G28" s="146"/>
    </row>
    <row r="29" spans="1:7" ht="15.95" customHeight="1" x14ac:dyDescent="0.25">
      <c r="A29" s="158"/>
      <c r="B29" s="144"/>
      <c r="C29" s="145"/>
      <c r="D29" s="145"/>
      <c r="E29" s="145"/>
      <c r="F29" s="145"/>
      <c r="G29" s="146"/>
    </row>
    <row r="30" spans="1:7" ht="15.95" customHeight="1" x14ac:dyDescent="0.25">
      <c r="A30" s="159"/>
      <c r="B30" s="147"/>
      <c r="C30" s="148"/>
      <c r="D30" s="148"/>
      <c r="E30" s="148"/>
      <c r="F30" s="148"/>
      <c r="G30" s="149"/>
    </row>
    <row r="33" spans="1:7" ht="15.95" customHeight="1" x14ac:dyDescent="0.25">
      <c r="A33" s="157" t="s">
        <v>169</v>
      </c>
      <c r="B33" s="141"/>
      <c r="C33" s="142"/>
      <c r="D33" s="142"/>
      <c r="E33" s="142"/>
      <c r="F33" s="142"/>
      <c r="G33" s="143"/>
    </row>
    <row r="34" spans="1:7" ht="15.95" customHeight="1" x14ac:dyDescent="0.25">
      <c r="A34" s="158"/>
      <c r="B34" s="144"/>
      <c r="C34" s="145"/>
      <c r="D34" s="145"/>
      <c r="E34" s="145"/>
      <c r="F34" s="145"/>
      <c r="G34" s="146"/>
    </row>
    <row r="35" spans="1:7" ht="15.95" customHeight="1" x14ac:dyDescent="0.25">
      <c r="A35" s="158"/>
      <c r="B35" s="144"/>
      <c r="C35" s="145"/>
      <c r="D35" s="145"/>
      <c r="E35" s="145"/>
      <c r="F35" s="145"/>
      <c r="G35" s="146"/>
    </row>
    <row r="36" spans="1:7" ht="15.95" customHeight="1" x14ac:dyDescent="0.25">
      <c r="A36" s="159"/>
      <c r="B36" s="147"/>
      <c r="C36" s="148"/>
      <c r="D36" s="148"/>
      <c r="E36" s="148"/>
      <c r="F36" s="148"/>
      <c r="G36" s="149"/>
    </row>
  </sheetData>
  <sheetProtection algorithmName="SHA-512" hashValue="lr4GegWQZMF8JaBM8w/fM+82LWHZAnc9vDIsWGPpIAo9Nd20o7t9pDe5qonS93+ykLib0OGpE0xLWC+mR+UdYQ==" saltValue="dUTDTTfSd2xL4RYDfr8Xlg==" spinCount="100000" sheet="1" objects="1" scenarios="1"/>
  <protectedRanges>
    <protectedRange sqref="B27:G30 B33:G36" name="Rango3"/>
    <protectedRange sqref="F4:F17 F21" name="Rango1"/>
  </protectedRanges>
  <mergeCells count="3">
    <mergeCell ref="F4:F17"/>
    <mergeCell ref="A27:A30"/>
    <mergeCell ref="A33:A36"/>
  </mergeCells>
  <dataValidations count="2">
    <dataValidation type="decimal" operator="lessThanOrEqual" allowBlank="1" showInputMessage="1" showErrorMessage="1" sqref="F21">
      <formula1>E4</formula1>
    </dataValidation>
    <dataValidation type="decimal" operator="lessThanOrEqual" allowBlank="1" showInputMessage="1" showErrorMessage="1" sqref="F4:F17">
      <formula1>E4</formula1>
    </dataValidation>
  </dataValidations>
  <pageMargins left="0.7" right="0.7" top="0.75" bottom="0.75" header="0.3" footer="0.3"/>
  <pageSetup paperSize="9" scale="8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7"/>
  <sheetViews>
    <sheetView zoomScale="85" zoomScaleNormal="85" workbookViewId="0">
      <selection activeCell="G34" sqref="G34"/>
    </sheetView>
  </sheetViews>
  <sheetFormatPr baseColWidth="10" defaultColWidth="25.5703125" defaultRowHeight="15.95" customHeight="1" x14ac:dyDescent="0.25"/>
  <cols>
    <col min="1" max="1" width="33.5703125" style="38" customWidth="1"/>
    <col min="2" max="2" width="16.85546875" style="38" hidden="1" customWidth="1"/>
    <col min="3" max="3" width="18.140625" style="38" hidden="1" customWidth="1"/>
    <col min="4" max="5" width="18.140625" style="38" customWidth="1"/>
    <col min="6" max="6" width="17.5703125" style="38" customWidth="1"/>
    <col min="7" max="8" width="25.5703125" style="38"/>
    <col min="9" max="9" width="19.28515625" style="38" customWidth="1"/>
    <col min="10" max="10" width="18.5703125" style="38" customWidth="1"/>
    <col min="11" max="11" width="25.5703125" style="38" customWidth="1"/>
    <col min="12" max="16384" width="25.5703125" style="38"/>
  </cols>
  <sheetData>
    <row r="1" spans="1:11" ht="20.100000000000001" customHeight="1" x14ac:dyDescent="0.25">
      <c r="A1" s="66" t="s">
        <v>143</v>
      </c>
      <c r="B1" s="67"/>
      <c r="C1" s="67"/>
      <c r="D1" s="67"/>
      <c r="E1" s="67"/>
      <c r="F1" s="56"/>
      <c r="G1" s="56"/>
      <c r="H1" s="56"/>
      <c r="I1" s="56"/>
      <c r="J1" s="56"/>
      <c r="K1" s="56"/>
    </row>
    <row r="3" spans="1:11" ht="25.5" x14ac:dyDescent="0.25">
      <c r="A3" s="76" t="s">
        <v>26</v>
      </c>
      <c r="B3" s="32" t="s">
        <v>81</v>
      </c>
      <c r="C3" s="32" t="s">
        <v>82</v>
      </c>
      <c r="D3" s="32" t="s">
        <v>103</v>
      </c>
      <c r="E3" s="32" t="s">
        <v>102</v>
      </c>
      <c r="F3" s="76" t="s">
        <v>27</v>
      </c>
      <c r="G3" s="32" t="s">
        <v>72</v>
      </c>
      <c r="H3" s="32" t="s">
        <v>73</v>
      </c>
      <c r="I3" s="122" t="s">
        <v>158</v>
      </c>
      <c r="J3" s="122" t="s">
        <v>159</v>
      </c>
      <c r="K3" s="32" t="s">
        <v>99</v>
      </c>
    </row>
    <row r="4" spans="1:11" ht="15.95" customHeight="1" x14ac:dyDescent="0.25">
      <c r="A4" s="57" t="s">
        <v>0</v>
      </c>
      <c r="B4" s="78">
        <v>121.56</v>
      </c>
      <c r="C4" s="39">
        <v>61</v>
      </c>
      <c r="D4" s="91">
        <f t="shared" ref="D4:E8" si="0">ROUND((B4*0.55),2)</f>
        <v>66.86</v>
      </c>
      <c r="E4" s="101">
        <f t="shared" si="0"/>
        <v>33.549999999999997</v>
      </c>
      <c r="F4" s="163" t="s">
        <v>83</v>
      </c>
      <c r="G4" s="78">
        <v>15</v>
      </c>
      <c r="H4" s="121">
        <v>87.55</v>
      </c>
      <c r="I4" s="178"/>
      <c r="J4" s="123"/>
      <c r="K4" s="79">
        <f>(D4*$I$4)+(E4*J4)</f>
        <v>0</v>
      </c>
    </row>
    <row r="5" spans="1:11" ht="15.95" customHeight="1" x14ac:dyDescent="0.25">
      <c r="A5" s="58" t="s">
        <v>1</v>
      </c>
      <c r="B5" s="69">
        <v>138.66</v>
      </c>
      <c r="C5" s="70">
        <v>55</v>
      </c>
      <c r="D5" s="91">
        <f t="shared" si="0"/>
        <v>76.260000000000005</v>
      </c>
      <c r="E5" s="101">
        <f t="shared" si="0"/>
        <v>30.25</v>
      </c>
      <c r="F5" s="164"/>
      <c r="G5" s="78">
        <v>15</v>
      </c>
      <c r="H5" s="121">
        <v>87.55</v>
      </c>
      <c r="I5" s="179"/>
      <c r="J5" s="123"/>
      <c r="K5" s="79">
        <f t="shared" ref="K5:K28" si="1">(D5*$I$4)+(E5*J5)</f>
        <v>0</v>
      </c>
    </row>
    <row r="6" spans="1:11" ht="15.95" customHeight="1" x14ac:dyDescent="0.25">
      <c r="A6" s="59" t="s">
        <v>2</v>
      </c>
      <c r="B6" s="69">
        <v>466.1</v>
      </c>
      <c r="C6" s="70">
        <v>155</v>
      </c>
      <c r="D6" s="91">
        <f t="shared" si="0"/>
        <v>256.36</v>
      </c>
      <c r="E6" s="101">
        <f t="shared" si="0"/>
        <v>85.25</v>
      </c>
      <c r="F6" s="164"/>
      <c r="G6" s="78">
        <v>15</v>
      </c>
      <c r="H6" s="121">
        <v>87.55</v>
      </c>
      <c r="I6" s="179"/>
      <c r="J6" s="123"/>
      <c r="K6" s="79">
        <f>(D6*$I$4)+(E6*J6)</f>
        <v>0</v>
      </c>
    </row>
    <row r="7" spans="1:11" ht="15.95" customHeight="1" x14ac:dyDescent="0.25">
      <c r="A7" s="58" t="s">
        <v>3</v>
      </c>
      <c r="B7" s="69">
        <v>96.94</v>
      </c>
      <c r="C7" s="70">
        <v>39</v>
      </c>
      <c r="D7" s="91">
        <f t="shared" si="0"/>
        <v>53.32</v>
      </c>
      <c r="E7" s="101">
        <f t="shared" si="0"/>
        <v>21.45</v>
      </c>
      <c r="F7" s="164"/>
      <c r="G7" s="78">
        <v>15</v>
      </c>
      <c r="H7" s="121">
        <v>87.55</v>
      </c>
      <c r="I7" s="179"/>
      <c r="J7" s="123"/>
      <c r="K7" s="79">
        <f t="shared" si="1"/>
        <v>0</v>
      </c>
    </row>
    <row r="8" spans="1:11" ht="15.95" customHeight="1" x14ac:dyDescent="0.25">
      <c r="A8" s="58" t="s">
        <v>4</v>
      </c>
      <c r="B8" s="69">
        <v>276.42</v>
      </c>
      <c r="C8" s="70">
        <v>102</v>
      </c>
      <c r="D8" s="91">
        <f t="shared" si="0"/>
        <v>152.03</v>
      </c>
      <c r="E8" s="101">
        <f t="shared" si="0"/>
        <v>56.1</v>
      </c>
      <c r="F8" s="164"/>
      <c r="G8" s="78">
        <v>15</v>
      </c>
      <c r="H8" s="121">
        <v>103</v>
      </c>
      <c r="I8" s="180"/>
      <c r="J8" s="123"/>
      <c r="K8" s="79">
        <f t="shared" si="1"/>
        <v>0</v>
      </c>
    </row>
    <row r="9" spans="1:11" ht="15.95" customHeight="1" x14ac:dyDescent="0.25">
      <c r="A9" s="58" t="s">
        <v>5</v>
      </c>
      <c r="B9" s="102"/>
      <c r="C9" s="103"/>
      <c r="D9" s="104"/>
      <c r="E9" s="105"/>
      <c r="F9" s="106"/>
      <c r="G9" s="106"/>
      <c r="H9" s="106"/>
      <c r="I9" s="106"/>
      <c r="J9" s="106"/>
      <c r="K9" s="106"/>
    </row>
    <row r="10" spans="1:11" ht="15.95" customHeight="1" x14ac:dyDescent="0.25">
      <c r="A10" s="58" t="s">
        <v>6</v>
      </c>
      <c r="B10" s="69">
        <v>325.08</v>
      </c>
      <c r="C10" s="70">
        <v>104</v>
      </c>
      <c r="D10" s="91">
        <f t="shared" ref="D10:D28" si="2">ROUND((B10*0.55),2)</f>
        <v>178.79</v>
      </c>
      <c r="E10" s="101">
        <f t="shared" ref="E10:E28" si="3">ROUND((C10*0.55),2)</f>
        <v>57.2</v>
      </c>
      <c r="F10" s="163" t="s">
        <v>83</v>
      </c>
      <c r="G10" s="78">
        <v>15</v>
      </c>
      <c r="H10" s="121">
        <v>87.55</v>
      </c>
      <c r="I10" s="175">
        <f>+I4</f>
        <v>0</v>
      </c>
      <c r="J10" s="123"/>
      <c r="K10" s="79">
        <f t="shared" si="1"/>
        <v>0</v>
      </c>
    </row>
    <row r="11" spans="1:11" ht="15.95" customHeight="1" x14ac:dyDescent="0.25">
      <c r="A11" s="58" t="s">
        <v>7</v>
      </c>
      <c r="B11" s="69">
        <v>233.48</v>
      </c>
      <c r="C11" s="70">
        <v>97</v>
      </c>
      <c r="D11" s="91">
        <f t="shared" si="2"/>
        <v>128.41</v>
      </c>
      <c r="E11" s="101">
        <f t="shared" si="3"/>
        <v>53.35</v>
      </c>
      <c r="F11" s="164"/>
      <c r="G11" s="78">
        <v>15</v>
      </c>
      <c r="H11" s="121">
        <v>90</v>
      </c>
      <c r="I11" s="176"/>
      <c r="J11" s="123"/>
      <c r="K11" s="79">
        <f t="shared" si="1"/>
        <v>0</v>
      </c>
    </row>
    <row r="12" spans="1:11" ht="15.95" customHeight="1" x14ac:dyDescent="0.25">
      <c r="A12" s="58" t="s">
        <v>8</v>
      </c>
      <c r="B12" s="69">
        <v>446.24</v>
      </c>
      <c r="C12" s="70">
        <v>141</v>
      </c>
      <c r="D12" s="91">
        <f t="shared" si="2"/>
        <v>245.43</v>
      </c>
      <c r="E12" s="101">
        <f t="shared" si="3"/>
        <v>77.55</v>
      </c>
      <c r="F12" s="164"/>
      <c r="G12" s="78">
        <v>15</v>
      </c>
      <c r="H12" s="121">
        <v>87.55</v>
      </c>
      <c r="I12" s="176"/>
      <c r="J12" s="123"/>
      <c r="K12" s="79">
        <f t="shared" si="1"/>
        <v>0</v>
      </c>
    </row>
    <row r="13" spans="1:11" ht="15.95" customHeight="1" x14ac:dyDescent="0.25">
      <c r="A13" s="58" t="s">
        <v>9</v>
      </c>
      <c r="B13" s="69">
        <v>823.82</v>
      </c>
      <c r="C13" s="70">
        <v>276</v>
      </c>
      <c r="D13" s="91">
        <f t="shared" si="2"/>
        <v>453.1</v>
      </c>
      <c r="E13" s="101">
        <f t="shared" si="3"/>
        <v>151.80000000000001</v>
      </c>
      <c r="F13" s="164"/>
      <c r="G13" s="78">
        <v>15</v>
      </c>
      <c r="H13" s="121">
        <v>92.7</v>
      </c>
      <c r="I13" s="176"/>
      <c r="J13" s="123"/>
      <c r="K13" s="79">
        <f t="shared" si="1"/>
        <v>0</v>
      </c>
    </row>
    <row r="14" spans="1:11" ht="15.95" customHeight="1" x14ac:dyDescent="0.25">
      <c r="A14" s="58" t="s">
        <v>10</v>
      </c>
      <c r="B14" s="69">
        <v>210.61</v>
      </c>
      <c r="C14" s="70">
        <v>77</v>
      </c>
      <c r="D14" s="91">
        <f t="shared" si="2"/>
        <v>115.84</v>
      </c>
      <c r="E14" s="101">
        <f t="shared" si="3"/>
        <v>42.35</v>
      </c>
      <c r="F14" s="164"/>
      <c r="G14" s="78">
        <v>15</v>
      </c>
      <c r="H14" s="121">
        <v>87.55</v>
      </c>
      <c r="I14" s="176"/>
      <c r="J14" s="123"/>
      <c r="K14" s="79">
        <f t="shared" si="1"/>
        <v>0</v>
      </c>
    </row>
    <row r="15" spans="1:11" ht="15.95" customHeight="1" x14ac:dyDescent="0.25">
      <c r="A15" s="58" t="s">
        <v>11</v>
      </c>
      <c r="B15" s="69">
        <v>159.91999999999999</v>
      </c>
      <c r="C15" s="70">
        <v>76</v>
      </c>
      <c r="D15" s="91">
        <f t="shared" si="2"/>
        <v>87.96</v>
      </c>
      <c r="E15" s="101">
        <f t="shared" si="3"/>
        <v>41.8</v>
      </c>
      <c r="F15" s="164"/>
      <c r="G15" s="78">
        <v>15</v>
      </c>
      <c r="H15" s="121">
        <v>87.55</v>
      </c>
      <c r="I15" s="176"/>
      <c r="J15" s="123"/>
      <c r="K15" s="79">
        <f t="shared" si="1"/>
        <v>0</v>
      </c>
    </row>
    <row r="16" spans="1:11" ht="15.95" customHeight="1" x14ac:dyDescent="0.25">
      <c r="A16" s="58" t="s">
        <v>12</v>
      </c>
      <c r="B16" s="69">
        <v>156.13</v>
      </c>
      <c r="C16" s="70">
        <v>68</v>
      </c>
      <c r="D16" s="91">
        <f t="shared" si="2"/>
        <v>85.87</v>
      </c>
      <c r="E16" s="101">
        <f t="shared" si="3"/>
        <v>37.4</v>
      </c>
      <c r="F16" s="164"/>
      <c r="G16" s="78">
        <v>15</v>
      </c>
      <c r="H16" s="121">
        <v>87.55</v>
      </c>
      <c r="I16" s="176"/>
      <c r="J16" s="123"/>
      <c r="K16" s="79">
        <f t="shared" si="1"/>
        <v>0</v>
      </c>
    </row>
    <row r="17" spans="1:11" ht="15.95" customHeight="1" x14ac:dyDescent="0.25">
      <c r="A17" s="59" t="s">
        <v>13</v>
      </c>
      <c r="B17" s="69">
        <v>339.43</v>
      </c>
      <c r="C17" s="70">
        <v>134</v>
      </c>
      <c r="D17" s="91">
        <f t="shared" si="2"/>
        <v>186.69</v>
      </c>
      <c r="E17" s="101">
        <f t="shared" si="3"/>
        <v>73.7</v>
      </c>
      <c r="F17" s="164"/>
      <c r="G17" s="78">
        <v>15</v>
      </c>
      <c r="H17" s="121">
        <v>139.05000000000001</v>
      </c>
      <c r="I17" s="176"/>
      <c r="J17" s="123"/>
      <c r="K17" s="79">
        <f t="shared" si="1"/>
        <v>0</v>
      </c>
    </row>
    <row r="18" spans="1:11" ht="15.95" customHeight="1" x14ac:dyDescent="0.25">
      <c r="A18" s="58" t="s">
        <v>14</v>
      </c>
      <c r="B18" s="69">
        <v>291.74</v>
      </c>
      <c r="C18" s="70">
        <v>122</v>
      </c>
      <c r="D18" s="91">
        <f t="shared" si="2"/>
        <v>160.46</v>
      </c>
      <c r="E18" s="101">
        <f t="shared" si="3"/>
        <v>67.099999999999994</v>
      </c>
      <c r="F18" s="164"/>
      <c r="G18" s="78">
        <v>15</v>
      </c>
      <c r="H18" s="121">
        <v>92.7</v>
      </c>
      <c r="I18" s="176"/>
      <c r="J18" s="123"/>
      <c r="K18" s="79">
        <f t="shared" si="1"/>
        <v>0</v>
      </c>
    </row>
    <row r="19" spans="1:11" ht="15.95" customHeight="1" x14ac:dyDescent="0.25">
      <c r="A19" s="59" t="s">
        <v>15</v>
      </c>
      <c r="B19" s="69">
        <v>877.84</v>
      </c>
      <c r="C19" s="70">
        <v>332</v>
      </c>
      <c r="D19" s="91">
        <f t="shared" si="2"/>
        <v>482.81</v>
      </c>
      <c r="E19" s="101">
        <f t="shared" si="3"/>
        <v>182.6</v>
      </c>
      <c r="F19" s="164"/>
      <c r="G19" s="78">
        <v>15</v>
      </c>
      <c r="H19" s="121">
        <v>87.55</v>
      </c>
      <c r="I19" s="176"/>
      <c r="J19" s="123"/>
      <c r="K19" s="79">
        <f t="shared" si="1"/>
        <v>0</v>
      </c>
    </row>
    <row r="20" spans="1:11" ht="15.95" customHeight="1" x14ac:dyDescent="0.25">
      <c r="A20" s="58" t="s">
        <v>16</v>
      </c>
      <c r="B20" s="69">
        <v>126.66</v>
      </c>
      <c r="C20" s="70">
        <v>51</v>
      </c>
      <c r="D20" s="91">
        <f t="shared" si="2"/>
        <v>69.66</v>
      </c>
      <c r="E20" s="101">
        <f t="shared" si="3"/>
        <v>28.05</v>
      </c>
      <c r="F20" s="164"/>
      <c r="G20" s="78">
        <v>15</v>
      </c>
      <c r="H20" s="121">
        <v>103</v>
      </c>
      <c r="I20" s="176"/>
      <c r="J20" s="123"/>
      <c r="K20" s="79">
        <f t="shared" si="1"/>
        <v>0</v>
      </c>
    </row>
    <row r="21" spans="1:11" ht="15.95" customHeight="1" x14ac:dyDescent="0.25">
      <c r="A21" s="58" t="s">
        <v>17</v>
      </c>
      <c r="B21" s="69">
        <v>302.64</v>
      </c>
      <c r="C21" s="70">
        <v>93</v>
      </c>
      <c r="D21" s="91">
        <f t="shared" si="2"/>
        <v>166.45</v>
      </c>
      <c r="E21" s="101">
        <f t="shared" si="3"/>
        <v>51.15</v>
      </c>
      <c r="F21" s="164"/>
      <c r="G21" s="78">
        <v>15</v>
      </c>
      <c r="H21" s="121">
        <v>103</v>
      </c>
      <c r="I21" s="176"/>
      <c r="J21" s="123"/>
      <c r="K21" s="79">
        <f t="shared" si="1"/>
        <v>0</v>
      </c>
    </row>
    <row r="22" spans="1:11" ht="15.95" customHeight="1" x14ac:dyDescent="0.25">
      <c r="A22" s="58" t="s">
        <v>18</v>
      </c>
      <c r="B22" s="69">
        <v>258.86</v>
      </c>
      <c r="C22" s="70">
        <v>98</v>
      </c>
      <c r="D22" s="91">
        <f t="shared" si="2"/>
        <v>142.37</v>
      </c>
      <c r="E22" s="101">
        <f t="shared" si="3"/>
        <v>53.9</v>
      </c>
      <c r="F22" s="164"/>
      <c r="G22" s="78">
        <v>15</v>
      </c>
      <c r="H22" s="121">
        <v>87.55</v>
      </c>
      <c r="I22" s="176"/>
      <c r="J22" s="123"/>
      <c r="K22" s="79">
        <f t="shared" si="1"/>
        <v>0</v>
      </c>
    </row>
    <row r="23" spans="1:11" ht="15.95" customHeight="1" x14ac:dyDescent="0.25">
      <c r="A23" s="59" t="s">
        <v>19</v>
      </c>
      <c r="B23" s="69">
        <v>168.68</v>
      </c>
      <c r="C23" s="70">
        <v>72</v>
      </c>
      <c r="D23" s="91">
        <f t="shared" si="2"/>
        <v>92.77</v>
      </c>
      <c r="E23" s="101">
        <f t="shared" si="3"/>
        <v>39.6</v>
      </c>
      <c r="F23" s="164"/>
      <c r="G23" s="78">
        <v>15</v>
      </c>
      <c r="H23" s="121">
        <v>118.45</v>
      </c>
      <c r="I23" s="176"/>
      <c r="J23" s="123"/>
      <c r="K23" s="79">
        <f t="shared" si="1"/>
        <v>0</v>
      </c>
    </row>
    <row r="24" spans="1:11" ht="15.95" customHeight="1" x14ac:dyDescent="0.25">
      <c r="A24" s="59" t="s">
        <v>20</v>
      </c>
      <c r="B24" s="69">
        <v>172</v>
      </c>
      <c r="C24" s="70">
        <v>65</v>
      </c>
      <c r="D24" s="91">
        <f t="shared" si="2"/>
        <v>94.6</v>
      </c>
      <c r="E24" s="101">
        <f t="shared" si="3"/>
        <v>35.75</v>
      </c>
      <c r="F24" s="164"/>
      <c r="G24" s="78">
        <v>15</v>
      </c>
      <c r="H24" s="121">
        <v>154.5</v>
      </c>
      <c r="I24" s="176"/>
      <c r="J24" s="123"/>
      <c r="K24" s="79">
        <f t="shared" si="1"/>
        <v>0</v>
      </c>
    </row>
    <row r="25" spans="1:11" ht="15.95" customHeight="1" x14ac:dyDescent="0.25">
      <c r="A25" s="58" t="s">
        <v>21</v>
      </c>
      <c r="B25" s="69">
        <v>148.11000000000001</v>
      </c>
      <c r="C25" s="70">
        <v>60</v>
      </c>
      <c r="D25" s="91">
        <f t="shared" si="2"/>
        <v>81.459999999999994</v>
      </c>
      <c r="E25" s="101">
        <f t="shared" si="3"/>
        <v>33</v>
      </c>
      <c r="F25" s="164"/>
      <c r="G25" s="78">
        <v>15</v>
      </c>
      <c r="H25" s="121">
        <v>164.8</v>
      </c>
      <c r="I25" s="176"/>
      <c r="J25" s="123"/>
      <c r="K25" s="79">
        <f t="shared" si="1"/>
        <v>0</v>
      </c>
    </row>
    <row r="26" spans="1:11" ht="15.95" customHeight="1" x14ac:dyDescent="0.25">
      <c r="A26" s="58" t="s">
        <v>22</v>
      </c>
      <c r="B26" s="69">
        <v>89.42</v>
      </c>
      <c r="C26" s="70">
        <v>46</v>
      </c>
      <c r="D26" s="91">
        <f t="shared" si="2"/>
        <v>49.18</v>
      </c>
      <c r="E26" s="101">
        <f t="shared" si="3"/>
        <v>25.3</v>
      </c>
      <c r="F26" s="164"/>
      <c r="G26" s="78">
        <v>15</v>
      </c>
      <c r="H26" s="121">
        <v>87.55</v>
      </c>
      <c r="I26" s="176"/>
      <c r="J26" s="123"/>
      <c r="K26" s="79">
        <f t="shared" si="1"/>
        <v>0</v>
      </c>
    </row>
    <row r="27" spans="1:11" ht="15.95" customHeight="1" x14ac:dyDescent="0.25">
      <c r="A27" s="59" t="s">
        <v>23</v>
      </c>
      <c r="B27" s="69">
        <v>195.64</v>
      </c>
      <c r="C27" s="70">
        <v>108</v>
      </c>
      <c r="D27" s="91">
        <f t="shared" si="2"/>
        <v>107.6</v>
      </c>
      <c r="E27" s="101">
        <f t="shared" si="3"/>
        <v>59.4</v>
      </c>
      <c r="F27" s="164"/>
      <c r="G27" s="78">
        <v>15</v>
      </c>
      <c r="H27" s="121">
        <v>87.55</v>
      </c>
      <c r="I27" s="176"/>
      <c r="J27" s="123"/>
      <c r="K27" s="79">
        <f t="shared" si="1"/>
        <v>0</v>
      </c>
    </row>
    <row r="28" spans="1:11" ht="15.95" customHeight="1" x14ac:dyDescent="0.25">
      <c r="A28" s="60" t="s">
        <v>24</v>
      </c>
      <c r="B28" s="83">
        <v>181.26</v>
      </c>
      <c r="C28" s="86">
        <v>80</v>
      </c>
      <c r="D28" s="91">
        <f t="shared" si="2"/>
        <v>99.69</v>
      </c>
      <c r="E28" s="101">
        <f t="shared" si="3"/>
        <v>44</v>
      </c>
      <c r="F28" s="165"/>
      <c r="G28" s="78">
        <v>15</v>
      </c>
      <c r="H28" s="121">
        <v>175.1</v>
      </c>
      <c r="I28" s="177"/>
      <c r="J28" s="123"/>
      <c r="K28" s="79">
        <f t="shared" si="1"/>
        <v>0</v>
      </c>
    </row>
    <row r="29" spans="1:11" ht="15.95" customHeight="1" x14ac:dyDescent="0.25">
      <c r="A29" s="61" t="s">
        <v>25</v>
      </c>
      <c r="B29" s="62">
        <f t="shared" ref="B29:E29" si="4">SUM(B4:B28)</f>
        <v>6607.2400000000007</v>
      </c>
      <c r="C29" s="85">
        <f t="shared" si="4"/>
        <v>2512</v>
      </c>
      <c r="D29" s="62">
        <f t="shared" si="4"/>
        <v>3633.9699999999993</v>
      </c>
      <c r="E29" s="85">
        <f t="shared" si="4"/>
        <v>1381.6000000000001</v>
      </c>
    </row>
    <row r="30" spans="1:11" ht="15.95" customHeight="1" x14ac:dyDescent="0.25">
      <c r="B30" s="87"/>
      <c r="C30" s="87"/>
      <c r="D30" s="87"/>
      <c r="E30" s="87"/>
    </row>
    <row r="31" spans="1:11" ht="15.95" customHeight="1" x14ac:dyDescent="0.25">
      <c r="A31" s="107" t="s">
        <v>104</v>
      </c>
      <c r="B31" s="107"/>
    </row>
    <row r="33" spans="1:11" ht="38.1" customHeight="1" x14ac:dyDescent="0.25">
      <c r="A33" s="76" t="s">
        <v>65</v>
      </c>
      <c r="D33" s="32" t="s">
        <v>81</v>
      </c>
      <c r="E33" s="32" t="s">
        <v>82</v>
      </c>
      <c r="G33" s="32" t="s">
        <v>72</v>
      </c>
      <c r="H33" s="32" t="s">
        <v>73</v>
      </c>
      <c r="I33" s="32" t="s">
        <v>158</v>
      </c>
      <c r="J33" s="32" t="s">
        <v>159</v>
      </c>
      <c r="K33" s="32" t="s">
        <v>99</v>
      </c>
    </row>
    <row r="34" spans="1:11" ht="15.95" customHeight="1" x14ac:dyDescent="0.25">
      <c r="A34" s="68" t="s">
        <v>115</v>
      </c>
      <c r="D34" s="69">
        <v>8.2200000000000006</v>
      </c>
      <c r="E34" s="70">
        <v>7</v>
      </c>
      <c r="G34" s="78">
        <v>15</v>
      </c>
      <c r="H34" s="78">
        <f>+H13</f>
        <v>92.7</v>
      </c>
      <c r="I34" s="98">
        <f>+I4</f>
        <v>0</v>
      </c>
      <c r="J34" s="123"/>
      <c r="K34" s="79">
        <f>(D34*I34)+(E34*J34)</f>
        <v>0</v>
      </c>
    </row>
    <row r="36" spans="1:11" ht="15.95" customHeight="1" x14ac:dyDescent="0.25">
      <c r="A36" s="38" t="s">
        <v>114</v>
      </c>
      <c r="E36" s="90"/>
      <c r="H36" s="54" t="s">
        <v>99</v>
      </c>
      <c r="I36" s="54"/>
      <c r="J36" s="54"/>
      <c r="K36" s="55">
        <f>SUM(K4:K34)</f>
        <v>0</v>
      </c>
    </row>
    <row r="41" spans="1:11" ht="15.95" customHeight="1" x14ac:dyDescent="0.25">
      <c r="E41" s="90"/>
    </row>
    <row r="42" spans="1:11" ht="15.95" customHeight="1" x14ac:dyDescent="0.25">
      <c r="A42" s="157" t="s">
        <v>171</v>
      </c>
      <c r="B42" s="141"/>
      <c r="C42" s="142"/>
      <c r="D42" s="166"/>
      <c r="E42" s="167"/>
      <c r="F42" s="167"/>
      <c r="G42" s="167"/>
      <c r="H42" s="167"/>
      <c r="I42" s="167"/>
      <c r="J42" s="167"/>
      <c r="K42" s="168"/>
    </row>
    <row r="43" spans="1:11" ht="15.95" customHeight="1" x14ac:dyDescent="0.25">
      <c r="A43" s="158"/>
      <c r="B43" s="144"/>
      <c r="C43" s="145"/>
      <c r="D43" s="169"/>
      <c r="E43" s="170"/>
      <c r="F43" s="170"/>
      <c r="G43" s="170"/>
      <c r="H43" s="170"/>
      <c r="I43" s="170"/>
      <c r="J43" s="170"/>
      <c r="K43" s="171"/>
    </row>
    <row r="44" spans="1:11" ht="15.95" customHeight="1" x14ac:dyDescent="0.25">
      <c r="A44" s="158"/>
      <c r="B44" s="144"/>
      <c r="C44" s="145"/>
      <c r="D44" s="169"/>
      <c r="E44" s="170"/>
      <c r="F44" s="170"/>
      <c r="G44" s="170"/>
      <c r="H44" s="170"/>
      <c r="I44" s="170"/>
      <c r="J44" s="170"/>
      <c r="K44" s="171"/>
    </row>
    <row r="45" spans="1:11" ht="15.95" customHeight="1" x14ac:dyDescent="0.25">
      <c r="A45" s="159"/>
      <c r="B45" s="147"/>
      <c r="C45" s="148"/>
      <c r="D45" s="172"/>
      <c r="E45" s="173"/>
      <c r="F45" s="173"/>
      <c r="G45" s="173"/>
      <c r="H45" s="173"/>
      <c r="I45" s="173"/>
      <c r="J45" s="173"/>
      <c r="K45" s="174"/>
    </row>
    <row r="46" spans="1:11" ht="15.95" customHeight="1" x14ac:dyDescent="0.25">
      <c r="A46" s="15"/>
      <c r="B46" s="15"/>
      <c r="C46" s="15"/>
      <c r="D46" s="15"/>
      <c r="E46" s="4"/>
      <c r="F46" s="4"/>
      <c r="G46" s="15"/>
    </row>
    <row r="47" spans="1:11" ht="15.95" customHeight="1" x14ac:dyDescent="0.25">
      <c r="A47" s="15"/>
      <c r="B47" s="15"/>
      <c r="C47" s="15"/>
      <c r="D47" s="15"/>
      <c r="E47" s="4"/>
      <c r="F47" s="4"/>
      <c r="G47" s="15"/>
    </row>
  </sheetData>
  <sheetProtection algorithmName="SHA-512" hashValue="PhaEbAknXaM3HbV3vE2uzjMU9iIYnUwacU8Q6+HTMMoSQzi6mMHaw+tyvQhHo5zPETYwPx/R5FRTfp+/W8B1uQ==" saltValue="6RuW0BfreRoBXWP4NwEdGg==" spinCount="100000" sheet="1" objects="1" scenarios="1"/>
  <protectedRanges>
    <protectedRange sqref="I4 J4:J8 J10:J28 J34 D42" name="Rango1"/>
  </protectedRanges>
  <mergeCells count="6">
    <mergeCell ref="F4:F8"/>
    <mergeCell ref="F10:F28"/>
    <mergeCell ref="A42:A45"/>
    <mergeCell ref="D42:K45"/>
    <mergeCell ref="I10:I28"/>
    <mergeCell ref="I4:I8"/>
  </mergeCells>
  <dataValidations count="2">
    <dataValidation type="decimal" operator="lessThanOrEqual" allowBlank="1" showInputMessage="1" showErrorMessage="1" sqref="I34">
      <formula1>F4</formula1>
    </dataValidation>
    <dataValidation type="decimal" operator="lessThanOrEqual" allowBlank="1" showInputMessage="1" showErrorMessage="1" sqref="J34 I10 J10:J28 J4:J8 I4">
      <formula1>G4</formula1>
    </dataValidation>
  </dataValidations>
  <pageMargins left="0.7" right="0.7" top="0.75" bottom="0.75" header="0.3" footer="0.3"/>
  <pageSetup paperSize="9" scale="6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I46"/>
  <sheetViews>
    <sheetView topLeftCell="A10" zoomScale="85" zoomScaleNormal="85" workbookViewId="0">
      <selection activeCell="A34" activeCellId="1" sqref="A33 A34"/>
    </sheetView>
  </sheetViews>
  <sheetFormatPr baseColWidth="10" defaultColWidth="25.5703125" defaultRowHeight="12.75" x14ac:dyDescent="0.25"/>
  <cols>
    <col min="1" max="1" width="27.140625" style="38" bestFit="1" customWidth="1"/>
    <col min="2" max="2" width="20.85546875" style="38" customWidth="1"/>
    <col min="3" max="3" width="19.7109375" style="38" customWidth="1"/>
    <col min="4" max="4" width="20.5703125" style="38" customWidth="1"/>
    <col min="5" max="5" width="26" style="38" customWidth="1"/>
    <col min="6" max="6" width="25.5703125" style="38"/>
    <col min="7" max="7" width="20.140625" style="38" customWidth="1"/>
    <col min="8" max="8" width="20.7109375" style="38" customWidth="1"/>
    <col min="9" max="16384" width="25.5703125" style="38"/>
  </cols>
  <sheetData>
    <row r="1" spans="1:9" ht="20.100000000000001" customHeight="1" x14ac:dyDescent="0.25">
      <c r="A1" s="66" t="s">
        <v>144</v>
      </c>
      <c r="B1" s="67"/>
      <c r="C1" s="67"/>
      <c r="D1" s="56"/>
      <c r="E1" s="56"/>
      <c r="F1" s="56"/>
      <c r="G1" s="56"/>
      <c r="H1" s="56"/>
      <c r="I1" s="56"/>
    </row>
    <row r="3" spans="1:9" ht="25.5" x14ac:dyDescent="0.25">
      <c r="A3" s="76" t="s">
        <v>26</v>
      </c>
      <c r="B3" s="32" t="s">
        <v>84</v>
      </c>
      <c r="C3" s="32" t="s">
        <v>85</v>
      </c>
      <c r="D3" s="76" t="s">
        <v>27</v>
      </c>
      <c r="E3" s="32" t="s">
        <v>72</v>
      </c>
      <c r="F3" s="32" t="s">
        <v>73</v>
      </c>
      <c r="G3" s="32" t="s">
        <v>158</v>
      </c>
      <c r="H3" s="32" t="s">
        <v>159</v>
      </c>
      <c r="I3" s="32" t="s">
        <v>99</v>
      </c>
    </row>
    <row r="4" spans="1:9" ht="29.25" customHeight="1" x14ac:dyDescent="0.25">
      <c r="A4" s="77" t="s">
        <v>0</v>
      </c>
      <c r="B4" s="69">
        <v>141.31</v>
      </c>
      <c r="C4" s="70">
        <v>89</v>
      </c>
      <c r="D4" s="181" t="s">
        <v>29</v>
      </c>
      <c r="E4" s="78">
        <v>96.3</v>
      </c>
      <c r="F4" s="78">
        <v>108.15</v>
      </c>
      <c r="G4" s="184"/>
      <c r="H4" s="124"/>
      <c r="I4" s="72">
        <f>+(C4*H4)+(B4*$G$4)</f>
        <v>0</v>
      </c>
    </row>
    <row r="5" spans="1:9" ht="17.25" customHeight="1" x14ac:dyDescent="0.25">
      <c r="A5" s="68" t="s">
        <v>1</v>
      </c>
      <c r="B5" s="69">
        <v>121.95</v>
      </c>
      <c r="C5" s="70">
        <v>73</v>
      </c>
      <c r="D5" s="182"/>
      <c r="E5" s="78">
        <v>96.3</v>
      </c>
      <c r="F5" s="78">
        <v>118.45</v>
      </c>
      <c r="G5" s="179"/>
      <c r="H5" s="124"/>
      <c r="I5" s="72">
        <f t="shared" ref="I5:I28" si="0">+(C5*H5)+(B5*$G$4)</f>
        <v>0</v>
      </c>
    </row>
    <row r="6" spans="1:9" ht="15" customHeight="1" x14ac:dyDescent="0.25">
      <c r="A6" s="80" t="s">
        <v>2</v>
      </c>
      <c r="B6" s="69">
        <v>328.5</v>
      </c>
      <c r="C6" s="70">
        <v>188</v>
      </c>
      <c r="D6" s="182"/>
      <c r="E6" s="78">
        <v>96.3</v>
      </c>
      <c r="F6" s="78">
        <v>103</v>
      </c>
      <c r="G6" s="179"/>
      <c r="H6" s="124"/>
      <c r="I6" s="72">
        <f t="shared" si="0"/>
        <v>0</v>
      </c>
    </row>
    <row r="7" spans="1:9" ht="15" customHeight="1" x14ac:dyDescent="0.25">
      <c r="A7" s="68" t="s">
        <v>3</v>
      </c>
      <c r="B7" s="69">
        <v>268.315</v>
      </c>
      <c r="C7" s="70">
        <v>121</v>
      </c>
      <c r="D7" s="182"/>
      <c r="E7" s="78">
        <v>96.3</v>
      </c>
      <c r="F7" s="78">
        <v>103</v>
      </c>
      <c r="G7" s="179"/>
      <c r="H7" s="124"/>
      <c r="I7" s="72">
        <f t="shared" si="0"/>
        <v>0</v>
      </c>
    </row>
    <row r="8" spans="1:9" ht="15" customHeight="1" x14ac:dyDescent="0.25">
      <c r="A8" s="68" t="s">
        <v>4</v>
      </c>
      <c r="B8" s="69">
        <v>179.31</v>
      </c>
      <c r="C8" s="70">
        <v>111</v>
      </c>
      <c r="D8" s="182"/>
      <c r="E8" s="78">
        <v>96.3</v>
      </c>
      <c r="F8" s="78">
        <v>118.45</v>
      </c>
      <c r="G8" s="179"/>
      <c r="H8" s="124"/>
      <c r="I8" s="72">
        <f t="shared" si="0"/>
        <v>0</v>
      </c>
    </row>
    <row r="9" spans="1:9" ht="15" customHeight="1" x14ac:dyDescent="0.25">
      <c r="A9" s="68" t="s">
        <v>5</v>
      </c>
      <c r="B9" s="69">
        <v>238.09</v>
      </c>
      <c r="C9" s="70">
        <v>112</v>
      </c>
      <c r="D9" s="182"/>
      <c r="E9" s="78">
        <v>96.3</v>
      </c>
      <c r="F9" s="78">
        <v>133.9</v>
      </c>
      <c r="G9" s="179"/>
      <c r="H9" s="124"/>
      <c r="I9" s="72">
        <f t="shared" si="0"/>
        <v>0</v>
      </c>
    </row>
    <row r="10" spans="1:9" ht="15" customHeight="1" x14ac:dyDescent="0.25">
      <c r="A10" s="68" t="s">
        <v>6</v>
      </c>
      <c r="B10" s="69">
        <v>307.13</v>
      </c>
      <c r="C10" s="70">
        <v>137</v>
      </c>
      <c r="D10" s="182"/>
      <c r="E10" s="78">
        <v>96.3</v>
      </c>
      <c r="F10" s="78">
        <v>123</v>
      </c>
      <c r="G10" s="179"/>
      <c r="H10" s="124"/>
      <c r="I10" s="72">
        <f t="shared" si="0"/>
        <v>0</v>
      </c>
    </row>
    <row r="11" spans="1:9" ht="15" customHeight="1" x14ac:dyDescent="0.25">
      <c r="A11" s="68" t="s">
        <v>7</v>
      </c>
      <c r="B11" s="69">
        <v>210.59</v>
      </c>
      <c r="C11" s="70">
        <v>113</v>
      </c>
      <c r="D11" s="182"/>
      <c r="E11" s="78">
        <v>96.3</v>
      </c>
      <c r="F11" s="78">
        <v>108.15</v>
      </c>
      <c r="G11" s="179"/>
      <c r="H11" s="124"/>
      <c r="I11" s="72">
        <f t="shared" si="0"/>
        <v>0</v>
      </c>
    </row>
    <row r="12" spans="1:9" ht="15" customHeight="1" x14ac:dyDescent="0.25">
      <c r="A12" s="68" t="s">
        <v>8</v>
      </c>
      <c r="B12" s="69">
        <v>515.83000000000004</v>
      </c>
      <c r="C12" s="70">
        <v>163</v>
      </c>
      <c r="D12" s="182"/>
      <c r="E12" s="78">
        <v>96.3</v>
      </c>
      <c r="F12" s="78">
        <v>113.3</v>
      </c>
      <c r="G12" s="179"/>
      <c r="H12" s="124"/>
      <c r="I12" s="72">
        <f t="shared" si="0"/>
        <v>0</v>
      </c>
    </row>
    <row r="13" spans="1:9" ht="15" customHeight="1" x14ac:dyDescent="0.25">
      <c r="A13" s="68" t="s">
        <v>9</v>
      </c>
      <c r="B13" s="69">
        <v>394.85</v>
      </c>
      <c r="C13" s="70">
        <v>135</v>
      </c>
      <c r="D13" s="182"/>
      <c r="E13" s="78">
        <v>96.3</v>
      </c>
      <c r="F13" s="78">
        <v>103</v>
      </c>
      <c r="G13" s="179"/>
      <c r="H13" s="124"/>
      <c r="I13" s="72">
        <f t="shared" si="0"/>
        <v>0</v>
      </c>
    </row>
    <row r="14" spans="1:9" ht="15" customHeight="1" x14ac:dyDescent="0.25">
      <c r="A14" s="68" t="s">
        <v>10</v>
      </c>
      <c r="B14" s="69">
        <v>76.97</v>
      </c>
      <c r="C14" s="70">
        <v>59</v>
      </c>
      <c r="D14" s="182"/>
      <c r="E14" s="78">
        <v>96.3</v>
      </c>
      <c r="F14" s="78">
        <v>92.7</v>
      </c>
      <c r="G14" s="179"/>
      <c r="H14" s="124"/>
      <c r="I14" s="72">
        <f t="shared" si="0"/>
        <v>0</v>
      </c>
    </row>
    <row r="15" spans="1:9" ht="15" customHeight="1" x14ac:dyDescent="0.25">
      <c r="A15" s="68" t="s">
        <v>11</v>
      </c>
      <c r="B15" s="69">
        <v>157.27000000000001</v>
      </c>
      <c r="C15" s="70">
        <v>94</v>
      </c>
      <c r="D15" s="182"/>
      <c r="E15" s="78">
        <v>96.3</v>
      </c>
      <c r="F15" s="78">
        <v>103</v>
      </c>
      <c r="G15" s="179"/>
      <c r="H15" s="124"/>
      <c r="I15" s="72">
        <f t="shared" si="0"/>
        <v>0</v>
      </c>
    </row>
    <row r="16" spans="1:9" ht="15" customHeight="1" x14ac:dyDescent="0.25">
      <c r="A16" s="68" t="s">
        <v>12</v>
      </c>
      <c r="B16" s="69">
        <v>158.69900000000001</v>
      </c>
      <c r="C16" s="70">
        <v>87</v>
      </c>
      <c r="D16" s="182"/>
      <c r="E16" s="78">
        <v>96.3</v>
      </c>
      <c r="F16" s="78">
        <v>97.85</v>
      </c>
      <c r="G16" s="179"/>
      <c r="H16" s="124"/>
      <c r="I16" s="72">
        <f t="shared" si="0"/>
        <v>0</v>
      </c>
    </row>
    <row r="17" spans="1:9" ht="15" customHeight="1" x14ac:dyDescent="0.25">
      <c r="A17" s="80" t="s">
        <v>13</v>
      </c>
      <c r="B17" s="69">
        <v>309.93</v>
      </c>
      <c r="C17" s="70">
        <v>158</v>
      </c>
      <c r="D17" s="182"/>
      <c r="E17" s="78">
        <v>96.3</v>
      </c>
      <c r="F17" s="78">
        <v>128.75</v>
      </c>
      <c r="G17" s="179"/>
      <c r="H17" s="124"/>
      <c r="I17" s="72">
        <f t="shared" si="0"/>
        <v>0</v>
      </c>
    </row>
    <row r="18" spans="1:9" ht="15" customHeight="1" x14ac:dyDescent="0.25">
      <c r="A18" s="68" t="s">
        <v>14</v>
      </c>
      <c r="B18" s="69">
        <v>244.75</v>
      </c>
      <c r="C18" s="70">
        <v>132</v>
      </c>
      <c r="D18" s="182"/>
      <c r="E18" s="78">
        <v>96.3</v>
      </c>
      <c r="F18" s="78">
        <v>92.7</v>
      </c>
      <c r="G18" s="179"/>
      <c r="H18" s="124"/>
      <c r="I18" s="72">
        <f t="shared" si="0"/>
        <v>0</v>
      </c>
    </row>
    <row r="19" spans="1:9" ht="15" customHeight="1" x14ac:dyDescent="0.25">
      <c r="A19" s="80" t="s">
        <v>15</v>
      </c>
      <c r="B19" s="69">
        <v>390.56</v>
      </c>
      <c r="C19" s="70">
        <v>85</v>
      </c>
      <c r="D19" s="182"/>
      <c r="E19" s="78">
        <v>96.3</v>
      </c>
      <c r="F19" s="78">
        <v>97.85</v>
      </c>
      <c r="G19" s="179"/>
      <c r="H19" s="124"/>
      <c r="I19" s="72">
        <f t="shared" si="0"/>
        <v>0</v>
      </c>
    </row>
    <row r="20" spans="1:9" ht="15" customHeight="1" x14ac:dyDescent="0.25">
      <c r="A20" s="68" t="s">
        <v>16</v>
      </c>
      <c r="B20" s="69">
        <v>75.069999999999993</v>
      </c>
      <c r="C20" s="70">
        <v>43</v>
      </c>
      <c r="D20" s="182"/>
      <c r="E20" s="78">
        <v>96.3</v>
      </c>
      <c r="F20" s="78">
        <v>108.15</v>
      </c>
      <c r="G20" s="179"/>
      <c r="H20" s="124"/>
      <c r="I20" s="72">
        <f t="shared" si="0"/>
        <v>0</v>
      </c>
    </row>
    <row r="21" spans="1:9" ht="15" customHeight="1" x14ac:dyDescent="0.25">
      <c r="A21" s="68" t="s">
        <v>17</v>
      </c>
      <c r="B21" s="69">
        <v>729.32</v>
      </c>
      <c r="C21" s="70">
        <v>291</v>
      </c>
      <c r="D21" s="182"/>
      <c r="E21" s="78">
        <v>96.3</v>
      </c>
      <c r="F21" s="78">
        <v>103</v>
      </c>
      <c r="G21" s="179"/>
      <c r="H21" s="124"/>
      <c r="I21" s="72">
        <f t="shared" si="0"/>
        <v>0</v>
      </c>
    </row>
    <row r="22" spans="1:9" ht="15" customHeight="1" x14ac:dyDescent="0.25">
      <c r="A22" s="68" t="s">
        <v>18</v>
      </c>
      <c r="B22" s="69">
        <v>240.97499999999999</v>
      </c>
      <c r="C22" s="70">
        <v>144</v>
      </c>
      <c r="D22" s="182"/>
      <c r="E22" s="78">
        <v>96.3</v>
      </c>
      <c r="F22" s="78">
        <v>92.7</v>
      </c>
      <c r="G22" s="179"/>
      <c r="H22" s="124"/>
      <c r="I22" s="72">
        <f t="shared" si="0"/>
        <v>0</v>
      </c>
    </row>
    <row r="23" spans="1:9" ht="15" customHeight="1" x14ac:dyDescent="0.25">
      <c r="A23" s="80" t="s">
        <v>19</v>
      </c>
      <c r="B23" s="69">
        <v>214.49</v>
      </c>
      <c r="C23" s="70">
        <v>99</v>
      </c>
      <c r="D23" s="182"/>
      <c r="E23" s="78">
        <v>96.3</v>
      </c>
      <c r="F23" s="78">
        <v>108.15</v>
      </c>
      <c r="G23" s="179"/>
      <c r="H23" s="124"/>
      <c r="I23" s="72">
        <f t="shared" si="0"/>
        <v>0</v>
      </c>
    </row>
    <row r="24" spans="1:9" ht="30" customHeight="1" x14ac:dyDescent="0.25">
      <c r="A24" s="80" t="s">
        <v>20</v>
      </c>
      <c r="B24" s="69">
        <v>166.55</v>
      </c>
      <c r="C24" s="70">
        <v>98</v>
      </c>
      <c r="D24" s="182"/>
      <c r="E24" s="78">
        <v>96.3</v>
      </c>
      <c r="F24" s="78">
        <v>128.75</v>
      </c>
      <c r="G24" s="179"/>
      <c r="H24" s="124"/>
      <c r="I24" s="72">
        <f t="shared" si="0"/>
        <v>0</v>
      </c>
    </row>
    <row r="25" spans="1:9" ht="15" customHeight="1" x14ac:dyDescent="0.25">
      <c r="A25" s="68" t="s">
        <v>21</v>
      </c>
      <c r="B25" s="69">
        <v>121.06</v>
      </c>
      <c r="C25" s="70">
        <v>81</v>
      </c>
      <c r="D25" s="182"/>
      <c r="E25" s="78">
        <v>96.3</v>
      </c>
      <c r="F25" s="78">
        <v>133.9</v>
      </c>
      <c r="G25" s="179"/>
      <c r="H25" s="124"/>
      <c r="I25" s="72">
        <f t="shared" si="0"/>
        <v>0</v>
      </c>
    </row>
    <row r="26" spans="1:9" ht="15" customHeight="1" x14ac:dyDescent="0.25">
      <c r="A26" s="68" t="s">
        <v>22</v>
      </c>
      <c r="B26" s="69">
        <v>107.95</v>
      </c>
      <c r="C26" s="70">
        <v>67</v>
      </c>
      <c r="D26" s="182"/>
      <c r="E26" s="78">
        <v>96.3</v>
      </c>
      <c r="F26" s="78">
        <v>103</v>
      </c>
      <c r="G26" s="179"/>
      <c r="H26" s="124"/>
      <c r="I26" s="72">
        <f t="shared" si="0"/>
        <v>0</v>
      </c>
    </row>
    <row r="27" spans="1:9" ht="27.75" customHeight="1" x14ac:dyDescent="0.25">
      <c r="A27" s="81" t="s">
        <v>23</v>
      </c>
      <c r="B27" s="69">
        <v>226.27099999999999</v>
      </c>
      <c r="C27" s="70">
        <v>159</v>
      </c>
      <c r="D27" s="182"/>
      <c r="E27" s="78">
        <v>96.3</v>
      </c>
      <c r="F27" s="78">
        <v>103</v>
      </c>
      <c r="G27" s="179"/>
      <c r="H27" s="124"/>
      <c r="I27" s="72">
        <f t="shared" si="0"/>
        <v>0</v>
      </c>
    </row>
    <row r="28" spans="1:9" ht="30" customHeight="1" x14ac:dyDescent="0.25">
      <c r="A28" s="82" t="s">
        <v>24</v>
      </c>
      <c r="B28" s="83">
        <v>184.29</v>
      </c>
      <c r="C28" s="86">
        <v>112</v>
      </c>
      <c r="D28" s="183"/>
      <c r="E28" s="78">
        <v>96.3</v>
      </c>
      <c r="F28" s="78">
        <v>133.9</v>
      </c>
      <c r="G28" s="180"/>
      <c r="H28" s="124"/>
      <c r="I28" s="72">
        <f t="shared" si="0"/>
        <v>0</v>
      </c>
    </row>
    <row r="29" spans="1:9" x14ac:dyDescent="0.25">
      <c r="A29" s="61" t="s">
        <v>25</v>
      </c>
      <c r="B29" s="62">
        <f>SUM(B4:B28)</f>
        <v>6110.03</v>
      </c>
      <c r="C29" s="85">
        <f>SUM(C4:C28)</f>
        <v>2951</v>
      </c>
    </row>
    <row r="30" spans="1:9" x14ac:dyDescent="0.25">
      <c r="B30" s="87"/>
    </row>
    <row r="31" spans="1:9" s="40" customFormat="1" ht="38.25" customHeight="1" x14ac:dyDescent="0.2">
      <c r="A31" s="32" t="s">
        <v>65</v>
      </c>
      <c r="B31" s="32" t="s">
        <v>84</v>
      </c>
      <c r="C31" s="32" t="s">
        <v>85</v>
      </c>
      <c r="D31" s="76" t="s">
        <v>27</v>
      </c>
      <c r="E31" s="32" t="s">
        <v>72</v>
      </c>
      <c r="F31" s="32" t="s">
        <v>73</v>
      </c>
      <c r="G31" s="32"/>
      <c r="H31" s="32"/>
      <c r="I31" s="32" t="s">
        <v>99</v>
      </c>
    </row>
    <row r="32" spans="1:9" ht="21" customHeight="1" x14ac:dyDescent="0.25">
      <c r="A32" s="80" t="s">
        <v>75</v>
      </c>
      <c r="B32" s="74">
        <v>24.96</v>
      </c>
      <c r="C32" s="96">
        <v>22</v>
      </c>
      <c r="D32" s="71" t="s">
        <v>29</v>
      </c>
      <c r="E32" s="78">
        <v>96.3</v>
      </c>
      <c r="F32" s="78">
        <v>108.15</v>
      </c>
      <c r="G32" s="185">
        <f>+G4</f>
        <v>0</v>
      </c>
      <c r="H32" s="124"/>
      <c r="I32" s="72">
        <f>+(C32*H32)+(B32*$G$32)</f>
        <v>0</v>
      </c>
    </row>
    <row r="33" spans="1:9" ht="15.95" customHeight="1" x14ac:dyDescent="0.25">
      <c r="A33" s="68" t="s">
        <v>115</v>
      </c>
      <c r="B33" s="69">
        <v>16.100000000000001</v>
      </c>
      <c r="C33" s="70">
        <v>10</v>
      </c>
      <c r="D33" s="71" t="s">
        <v>29</v>
      </c>
      <c r="E33" s="78">
        <v>96.3</v>
      </c>
      <c r="F33" s="78">
        <f>+F13</f>
        <v>103</v>
      </c>
      <c r="G33" s="176"/>
      <c r="H33" s="124"/>
      <c r="I33" s="72">
        <f t="shared" ref="I33:I35" si="1">+(C33*H33)+(B33*$G$32)</f>
        <v>0</v>
      </c>
    </row>
    <row r="34" spans="1:9" ht="25.5" customHeight="1" x14ac:dyDescent="0.25">
      <c r="A34" s="80" t="s">
        <v>117</v>
      </c>
      <c r="B34" s="43">
        <v>11.86</v>
      </c>
      <c r="C34" s="43">
        <v>13</v>
      </c>
      <c r="D34" s="71" t="s">
        <v>29</v>
      </c>
      <c r="E34" s="78">
        <v>96.3</v>
      </c>
      <c r="F34" s="78">
        <f>+F12</f>
        <v>113.3</v>
      </c>
      <c r="G34" s="176"/>
      <c r="H34" s="124"/>
      <c r="I34" s="72">
        <f t="shared" si="1"/>
        <v>0</v>
      </c>
    </row>
    <row r="35" spans="1:9" ht="27" customHeight="1" x14ac:dyDescent="0.25">
      <c r="A35" s="80" t="s">
        <v>187</v>
      </c>
      <c r="B35" s="43">
        <v>2.66</v>
      </c>
      <c r="C35" s="43">
        <v>3</v>
      </c>
      <c r="D35" s="71" t="s">
        <v>29</v>
      </c>
      <c r="E35" s="78">
        <v>96.3</v>
      </c>
      <c r="F35" s="154">
        <v>275</v>
      </c>
      <c r="G35" s="177"/>
      <c r="H35" s="124"/>
      <c r="I35" s="72">
        <f t="shared" si="1"/>
        <v>0</v>
      </c>
    </row>
    <row r="36" spans="1:9" ht="15.95" customHeight="1" x14ac:dyDescent="0.25">
      <c r="A36" s="97"/>
      <c r="B36" s="98"/>
      <c r="C36" s="99"/>
      <c r="D36" s="100"/>
    </row>
    <row r="37" spans="1:9" x14ac:dyDescent="0.25">
      <c r="A37" s="38" t="s">
        <v>67</v>
      </c>
    </row>
    <row r="38" spans="1:9" x14ac:dyDescent="0.25">
      <c r="A38" s="38" t="s">
        <v>118</v>
      </c>
      <c r="F38" s="54" t="s">
        <v>99</v>
      </c>
      <c r="G38" s="54"/>
      <c r="H38" s="54"/>
      <c r="I38" s="55">
        <f>SUM(I4:I35)</f>
        <v>0</v>
      </c>
    </row>
    <row r="39" spans="1:9" x14ac:dyDescent="0.25">
      <c r="I39" s="150"/>
    </row>
    <row r="40" spans="1:9" x14ac:dyDescent="0.25">
      <c r="I40" s="150"/>
    </row>
    <row r="43" spans="1:9" ht="18.75" customHeight="1" x14ac:dyDescent="0.25">
      <c r="A43" s="157" t="s">
        <v>171</v>
      </c>
      <c r="B43" s="166"/>
      <c r="C43" s="167"/>
      <c r="D43" s="167"/>
      <c r="E43" s="167"/>
      <c r="F43" s="167"/>
      <c r="G43" s="167"/>
      <c r="H43" s="167"/>
      <c r="I43" s="168"/>
    </row>
    <row r="44" spans="1:9" ht="18.75" customHeight="1" x14ac:dyDescent="0.25">
      <c r="A44" s="158"/>
      <c r="B44" s="169"/>
      <c r="C44" s="170"/>
      <c r="D44" s="170"/>
      <c r="E44" s="170"/>
      <c r="F44" s="170"/>
      <c r="G44" s="170"/>
      <c r="H44" s="170"/>
      <c r="I44" s="171"/>
    </row>
    <row r="45" spans="1:9" ht="18.75" customHeight="1" x14ac:dyDescent="0.25">
      <c r="A45" s="158"/>
      <c r="B45" s="169"/>
      <c r="C45" s="170"/>
      <c r="D45" s="170"/>
      <c r="E45" s="170"/>
      <c r="F45" s="170"/>
      <c r="G45" s="170"/>
      <c r="H45" s="170"/>
      <c r="I45" s="171"/>
    </row>
    <row r="46" spans="1:9" ht="18.75" customHeight="1" x14ac:dyDescent="0.25">
      <c r="A46" s="159"/>
      <c r="B46" s="172"/>
      <c r="C46" s="173"/>
      <c r="D46" s="173"/>
      <c r="E46" s="173"/>
      <c r="F46" s="173"/>
      <c r="G46" s="173"/>
      <c r="H46" s="173"/>
      <c r="I46" s="174"/>
    </row>
  </sheetData>
  <sheetProtection algorithmName="SHA-512" hashValue="fpG3qVzyeVECGA/OAGkMBZoJxtKWQixBrVFOnfa7xgQB4wR6byHzCvj1MOngOiNSKToOUf4cF+t0nPEzxYe/kg==" saltValue="kii6uILLDFcqW2ATxEz24A==" spinCount="100000" sheet="1" objects="1" scenarios="1"/>
  <protectedRanges>
    <protectedRange sqref="G4:H28 H32:H35" name="Rango1"/>
    <protectedRange sqref="B43" name="Rango1_1"/>
  </protectedRanges>
  <mergeCells count="5">
    <mergeCell ref="D4:D28"/>
    <mergeCell ref="G4:G28"/>
    <mergeCell ref="G32:G35"/>
    <mergeCell ref="A43:A46"/>
    <mergeCell ref="B43:I46"/>
  </mergeCells>
  <dataValidations disablePrompts="1" count="2">
    <dataValidation type="decimal" operator="lessThanOrEqual" allowBlank="1" showInputMessage="1" showErrorMessage="1" sqref="G4:G28">
      <formula1>$E$4</formula1>
    </dataValidation>
    <dataValidation type="decimal" operator="lessThanOrEqual" allowBlank="1" showInputMessage="1" showErrorMessage="1" sqref="H4:H28 H32:H35">
      <formula1>F4</formula1>
    </dataValidation>
  </dataValidations>
  <pageMargins left="0.7" right="0.7" top="0.75" bottom="0.75" header="0.3" footer="0.3"/>
  <pageSetup paperSize="9" scale="6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6"/>
  <sheetViews>
    <sheetView zoomScale="85" zoomScaleNormal="85" workbookViewId="0">
      <selection activeCell="A36" sqref="A36"/>
    </sheetView>
  </sheetViews>
  <sheetFormatPr baseColWidth="10" defaultColWidth="25.5703125" defaultRowHeight="12.75" x14ac:dyDescent="0.25"/>
  <cols>
    <col min="1" max="1" width="38.140625" style="38" bestFit="1" customWidth="1"/>
    <col min="2" max="2" width="19.140625" style="38" customWidth="1"/>
    <col min="3" max="3" width="20" style="38" customWidth="1"/>
    <col min="4" max="4" width="17" style="38" bestFit="1" customWidth="1"/>
    <col min="5" max="6" width="25.5703125" style="38"/>
    <col min="7" max="7" width="20" style="38" customWidth="1"/>
    <col min="8" max="8" width="20.7109375" style="38" customWidth="1"/>
    <col min="9" max="16384" width="25.5703125" style="38"/>
  </cols>
  <sheetData>
    <row r="1" spans="1:9" ht="20.100000000000001" customHeight="1" x14ac:dyDescent="0.25">
      <c r="A1" s="66" t="s">
        <v>145</v>
      </c>
      <c r="B1" s="67"/>
      <c r="C1" s="67"/>
      <c r="D1" s="56"/>
      <c r="E1" s="56"/>
      <c r="F1" s="56"/>
      <c r="G1" s="56"/>
      <c r="H1" s="56"/>
      <c r="I1" s="56"/>
    </row>
    <row r="3" spans="1:9" ht="25.5" x14ac:dyDescent="0.25">
      <c r="A3" s="76" t="s">
        <v>26</v>
      </c>
      <c r="B3" s="32" t="s">
        <v>86</v>
      </c>
      <c r="C3" s="32" t="s">
        <v>87</v>
      </c>
      <c r="D3" s="76" t="s">
        <v>27</v>
      </c>
      <c r="E3" s="32" t="s">
        <v>72</v>
      </c>
      <c r="F3" s="32" t="s">
        <v>73</v>
      </c>
      <c r="G3" s="32" t="s">
        <v>158</v>
      </c>
      <c r="H3" s="32" t="s">
        <v>159</v>
      </c>
      <c r="I3" s="32" t="s">
        <v>99</v>
      </c>
    </row>
    <row r="4" spans="1:9" x14ac:dyDescent="0.25">
      <c r="A4" s="77" t="s">
        <v>0</v>
      </c>
      <c r="B4" s="78">
        <v>183.26</v>
      </c>
      <c r="C4" s="39">
        <v>27</v>
      </c>
      <c r="D4" s="163" t="s">
        <v>29</v>
      </c>
      <c r="E4" s="78">
        <v>11.5</v>
      </c>
      <c r="F4" s="78">
        <v>78</v>
      </c>
      <c r="G4" s="184"/>
      <c r="H4" s="124"/>
      <c r="I4" s="72">
        <f>(C4*H4)+(B4*$G$4)</f>
        <v>0</v>
      </c>
    </row>
    <row r="5" spans="1:9" ht="15" customHeight="1" x14ac:dyDescent="0.25">
      <c r="A5" s="68" t="s">
        <v>1</v>
      </c>
      <c r="B5" s="69">
        <v>193.25</v>
      </c>
      <c r="C5" s="70">
        <v>29</v>
      </c>
      <c r="D5" s="164"/>
      <c r="E5" s="78">
        <v>11.5</v>
      </c>
      <c r="F5" s="78">
        <v>90</v>
      </c>
      <c r="G5" s="179"/>
      <c r="H5" s="125"/>
      <c r="I5" s="72">
        <f t="shared" ref="I5:I28" si="0">(C5*H5)+(B5*$G$4)</f>
        <v>0</v>
      </c>
    </row>
    <row r="6" spans="1:9" ht="15" customHeight="1" x14ac:dyDescent="0.25">
      <c r="A6" s="80" t="s">
        <v>2</v>
      </c>
      <c r="B6" s="69">
        <v>607.36</v>
      </c>
      <c r="C6" s="70">
        <v>52</v>
      </c>
      <c r="D6" s="164"/>
      <c r="E6" s="78">
        <v>11.5</v>
      </c>
      <c r="F6" s="78">
        <v>90</v>
      </c>
      <c r="G6" s="179"/>
      <c r="H6" s="125"/>
      <c r="I6" s="72">
        <f t="shared" si="0"/>
        <v>0</v>
      </c>
    </row>
    <row r="7" spans="1:9" ht="15" customHeight="1" x14ac:dyDescent="0.25">
      <c r="A7" s="68" t="s">
        <v>3</v>
      </c>
      <c r="B7" s="69">
        <v>189.15</v>
      </c>
      <c r="C7" s="70">
        <v>15</v>
      </c>
      <c r="D7" s="164"/>
      <c r="E7" s="78">
        <v>11.5</v>
      </c>
      <c r="F7" s="78">
        <v>78</v>
      </c>
      <c r="G7" s="179"/>
      <c r="H7" s="125"/>
      <c r="I7" s="72">
        <f t="shared" si="0"/>
        <v>0</v>
      </c>
    </row>
    <row r="8" spans="1:9" ht="15" customHeight="1" x14ac:dyDescent="0.25">
      <c r="A8" s="68" t="s">
        <v>4</v>
      </c>
      <c r="B8" s="69">
        <v>218.06</v>
      </c>
      <c r="C8" s="70">
        <v>17</v>
      </c>
      <c r="D8" s="164"/>
      <c r="E8" s="78">
        <v>11.5</v>
      </c>
      <c r="F8" s="78">
        <v>90</v>
      </c>
      <c r="G8" s="179"/>
      <c r="H8" s="125"/>
      <c r="I8" s="72">
        <f t="shared" si="0"/>
        <v>0</v>
      </c>
    </row>
    <row r="9" spans="1:9" ht="15" customHeight="1" x14ac:dyDescent="0.25">
      <c r="A9" s="68" t="s">
        <v>5</v>
      </c>
      <c r="B9" s="69">
        <v>137.63999999999999</v>
      </c>
      <c r="C9" s="70">
        <v>12</v>
      </c>
      <c r="D9" s="164"/>
      <c r="E9" s="78">
        <v>11.5</v>
      </c>
      <c r="F9" s="78">
        <v>110</v>
      </c>
      <c r="G9" s="179"/>
      <c r="H9" s="125"/>
      <c r="I9" s="72">
        <f t="shared" si="0"/>
        <v>0</v>
      </c>
    </row>
    <row r="10" spans="1:9" ht="15" customHeight="1" x14ac:dyDescent="0.25">
      <c r="A10" s="68" t="s">
        <v>6</v>
      </c>
      <c r="B10" s="69">
        <v>347.11</v>
      </c>
      <c r="C10" s="70">
        <v>25</v>
      </c>
      <c r="D10" s="164"/>
      <c r="E10" s="78">
        <v>11.5</v>
      </c>
      <c r="F10" s="78">
        <v>78</v>
      </c>
      <c r="G10" s="179"/>
      <c r="H10" s="125"/>
      <c r="I10" s="72">
        <f t="shared" si="0"/>
        <v>0</v>
      </c>
    </row>
    <row r="11" spans="1:9" ht="15" customHeight="1" x14ac:dyDescent="0.25">
      <c r="A11" s="68" t="s">
        <v>7</v>
      </c>
      <c r="B11" s="69">
        <v>266.54000000000002</v>
      </c>
      <c r="C11" s="70">
        <v>22</v>
      </c>
      <c r="D11" s="164"/>
      <c r="E11" s="78">
        <v>11.5</v>
      </c>
      <c r="F11" s="78">
        <v>78</v>
      </c>
      <c r="G11" s="179"/>
      <c r="H11" s="125"/>
      <c r="I11" s="72">
        <f t="shared" si="0"/>
        <v>0</v>
      </c>
    </row>
    <row r="12" spans="1:9" ht="15" customHeight="1" x14ac:dyDescent="0.25">
      <c r="A12" s="68" t="s">
        <v>8</v>
      </c>
      <c r="B12" s="69">
        <v>827.32</v>
      </c>
      <c r="C12" s="70">
        <v>68</v>
      </c>
      <c r="D12" s="164"/>
      <c r="E12" s="78">
        <v>11.5</v>
      </c>
      <c r="F12" s="78">
        <v>78</v>
      </c>
      <c r="G12" s="179"/>
      <c r="H12" s="125"/>
      <c r="I12" s="72">
        <f t="shared" si="0"/>
        <v>0</v>
      </c>
    </row>
    <row r="13" spans="1:9" ht="15" customHeight="1" x14ac:dyDescent="0.25">
      <c r="A13" s="68" t="s">
        <v>9</v>
      </c>
      <c r="B13" s="69">
        <v>213.72</v>
      </c>
      <c r="C13" s="70">
        <v>18</v>
      </c>
      <c r="D13" s="164"/>
      <c r="E13" s="78">
        <v>11.5</v>
      </c>
      <c r="F13" s="78">
        <v>78</v>
      </c>
      <c r="G13" s="179"/>
      <c r="H13" s="125"/>
      <c r="I13" s="72">
        <f t="shared" si="0"/>
        <v>0</v>
      </c>
    </row>
    <row r="14" spans="1:9" ht="15" customHeight="1" x14ac:dyDescent="0.25">
      <c r="A14" s="68" t="s">
        <v>10</v>
      </c>
      <c r="B14" s="69">
        <v>79.62</v>
      </c>
      <c r="C14" s="70">
        <v>7</v>
      </c>
      <c r="D14" s="164"/>
      <c r="E14" s="78">
        <v>11.5</v>
      </c>
      <c r="F14" s="78">
        <v>78</v>
      </c>
      <c r="G14" s="179"/>
      <c r="H14" s="125"/>
      <c r="I14" s="72">
        <f t="shared" si="0"/>
        <v>0</v>
      </c>
    </row>
    <row r="15" spans="1:9" ht="15" customHeight="1" x14ac:dyDescent="0.25">
      <c r="A15" s="68" t="s">
        <v>11</v>
      </c>
      <c r="B15" s="69">
        <v>288.14</v>
      </c>
      <c r="C15" s="70">
        <v>25</v>
      </c>
      <c r="D15" s="164"/>
      <c r="E15" s="78">
        <v>11.5</v>
      </c>
      <c r="F15" s="78">
        <v>78</v>
      </c>
      <c r="G15" s="179"/>
      <c r="H15" s="125"/>
      <c r="I15" s="72">
        <f t="shared" si="0"/>
        <v>0</v>
      </c>
    </row>
    <row r="16" spans="1:9" ht="15" customHeight="1" x14ac:dyDescent="0.25">
      <c r="A16" s="68" t="s">
        <v>12</v>
      </c>
      <c r="B16" s="69">
        <v>249.96</v>
      </c>
      <c r="C16" s="70">
        <v>35</v>
      </c>
      <c r="D16" s="164"/>
      <c r="E16" s="78">
        <v>11.5</v>
      </c>
      <c r="F16" s="78">
        <v>78</v>
      </c>
      <c r="G16" s="179"/>
      <c r="H16" s="125"/>
      <c r="I16" s="72">
        <f t="shared" si="0"/>
        <v>0</v>
      </c>
    </row>
    <row r="17" spans="1:10" ht="15" customHeight="1" x14ac:dyDescent="0.25">
      <c r="A17" s="80" t="s">
        <v>13</v>
      </c>
      <c r="B17" s="69">
        <v>760.85</v>
      </c>
      <c r="C17" s="70">
        <v>64</v>
      </c>
      <c r="D17" s="164"/>
      <c r="E17" s="78">
        <v>11.5</v>
      </c>
      <c r="F17" s="78">
        <v>110</v>
      </c>
      <c r="G17" s="179"/>
      <c r="H17" s="125"/>
      <c r="I17" s="72">
        <f t="shared" si="0"/>
        <v>0</v>
      </c>
    </row>
    <row r="18" spans="1:10" ht="15" customHeight="1" x14ac:dyDescent="0.25">
      <c r="A18" s="68" t="s">
        <v>14</v>
      </c>
      <c r="B18" s="69">
        <v>500.79</v>
      </c>
      <c r="C18" s="70">
        <v>41</v>
      </c>
      <c r="D18" s="164"/>
      <c r="E18" s="78">
        <v>11.5</v>
      </c>
      <c r="F18" s="78">
        <v>78</v>
      </c>
      <c r="G18" s="179"/>
      <c r="H18" s="125"/>
      <c r="I18" s="72">
        <f t="shared" si="0"/>
        <v>0</v>
      </c>
    </row>
    <row r="19" spans="1:10" ht="15" customHeight="1" x14ac:dyDescent="0.25">
      <c r="A19" s="80" t="s">
        <v>15</v>
      </c>
      <c r="B19" s="69">
        <v>536.33000000000004</v>
      </c>
      <c r="C19" s="70">
        <v>56</v>
      </c>
      <c r="D19" s="164"/>
      <c r="E19" s="78">
        <v>11.5</v>
      </c>
      <c r="F19" s="78">
        <v>78</v>
      </c>
      <c r="G19" s="179"/>
      <c r="H19" s="125"/>
      <c r="I19" s="72">
        <f t="shared" si="0"/>
        <v>0</v>
      </c>
    </row>
    <row r="20" spans="1:10" ht="15" customHeight="1" x14ac:dyDescent="0.25">
      <c r="A20" s="68" t="s">
        <v>16</v>
      </c>
      <c r="B20" s="69">
        <v>113.82</v>
      </c>
      <c r="C20" s="70">
        <v>16</v>
      </c>
      <c r="D20" s="164"/>
      <c r="E20" s="78">
        <v>11.5</v>
      </c>
      <c r="F20" s="78">
        <v>78</v>
      </c>
      <c r="G20" s="179"/>
      <c r="H20" s="125"/>
      <c r="I20" s="72">
        <f t="shared" si="0"/>
        <v>0</v>
      </c>
    </row>
    <row r="21" spans="1:10" ht="15" customHeight="1" x14ac:dyDescent="0.25">
      <c r="A21" s="68" t="s">
        <v>17</v>
      </c>
      <c r="B21" s="69">
        <v>670.72</v>
      </c>
      <c r="C21" s="70">
        <v>57</v>
      </c>
      <c r="D21" s="164"/>
      <c r="E21" s="78">
        <v>11.5</v>
      </c>
      <c r="F21" s="78">
        <v>90</v>
      </c>
      <c r="G21" s="179"/>
      <c r="H21" s="125"/>
      <c r="I21" s="72">
        <f t="shared" si="0"/>
        <v>0</v>
      </c>
    </row>
    <row r="22" spans="1:10" ht="15" customHeight="1" x14ac:dyDescent="0.25">
      <c r="A22" s="68" t="s">
        <v>18</v>
      </c>
      <c r="B22" s="69">
        <v>266.29000000000002</v>
      </c>
      <c r="C22" s="70">
        <v>24</v>
      </c>
      <c r="D22" s="164"/>
      <c r="E22" s="78">
        <v>11.5</v>
      </c>
      <c r="F22" s="78">
        <v>78</v>
      </c>
      <c r="G22" s="179"/>
      <c r="H22" s="125"/>
      <c r="I22" s="72">
        <f t="shared" si="0"/>
        <v>0</v>
      </c>
    </row>
    <row r="23" spans="1:10" ht="15" customHeight="1" x14ac:dyDescent="0.25">
      <c r="A23" s="80" t="s">
        <v>19</v>
      </c>
      <c r="B23" s="69">
        <v>363.94</v>
      </c>
      <c r="C23" s="70">
        <v>33</v>
      </c>
      <c r="D23" s="164"/>
      <c r="E23" s="78">
        <v>11.5</v>
      </c>
      <c r="F23" s="78">
        <v>110</v>
      </c>
      <c r="G23" s="179"/>
      <c r="H23" s="125"/>
      <c r="I23" s="72">
        <f t="shared" si="0"/>
        <v>0</v>
      </c>
    </row>
    <row r="24" spans="1:10" ht="15" customHeight="1" x14ac:dyDescent="0.25">
      <c r="A24" s="80" t="s">
        <v>20</v>
      </c>
      <c r="B24" s="69">
        <v>182.62</v>
      </c>
      <c r="C24" s="70">
        <v>18</v>
      </c>
      <c r="D24" s="164"/>
      <c r="E24" s="78">
        <v>11.5</v>
      </c>
      <c r="F24" s="78">
        <v>110</v>
      </c>
      <c r="G24" s="179"/>
      <c r="H24" s="125"/>
      <c r="I24" s="72">
        <f t="shared" si="0"/>
        <v>0</v>
      </c>
    </row>
    <row r="25" spans="1:10" ht="15" customHeight="1" x14ac:dyDescent="0.25">
      <c r="A25" s="68" t="s">
        <v>21</v>
      </c>
      <c r="B25" s="69">
        <v>169.31</v>
      </c>
      <c r="C25" s="70">
        <v>14</v>
      </c>
      <c r="D25" s="164"/>
      <c r="E25" s="78">
        <v>11.5</v>
      </c>
      <c r="F25" s="78">
        <v>110</v>
      </c>
      <c r="G25" s="179"/>
      <c r="H25" s="125"/>
      <c r="I25" s="72">
        <f t="shared" si="0"/>
        <v>0</v>
      </c>
    </row>
    <row r="26" spans="1:10" ht="15" customHeight="1" x14ac:dyDescent="0.25">
      <c r="A26" s="68" t="s">
        <v>22</v>
      </c>
      <c r="B26" s="69">
        <v>132.9</v>
      </c>
      <c r="C26" s="70">
        <v>22</v>
      </c>
      <c r="D26" s="164"/>
      <c r="E26" s="78">
        <v>11.5</v>
      </c>
      <c r="F26" s="78">
        <v>110</v>
      </c>
      <c r="G26" s="179"/>
      <c r="H26" s="125"/>
      <c r="I26" s="72">
        <f t="shared" si="0"/>
        <v>0</v>
      </c>
    </row>
    <row r="27" spans="1:10" ht="15" customHeight="1" x14ac:dyDescent="0.25">
      <c r="A27" s="81" t="s">
        <v>23</v>
      </c>
      <c r="B27" s="69">
        <v>272.45</v>
      </c>
      <c r="C27" s="70">
        <v>43</v>
      </c>
      <c r="D27" s="164"/>
      <c r="E27" s="78">
        <v>11.5</v>
      </c>
      <c r="F27" s="78">
        <v>90</v>
      </c>
      <c r="G27" s="179"/>
      <c r="H27" s="125"/>
      <c r="I27" s="72">
        <f t="shared" si="0"/>
        <v>0</v>
      </c>
    </row>
    <row r="28" spans="1:10" ht="15" customHeight="1" x14ac:dyDescent="0.25">
      <c r="A28" s="82" t="s">
        <v>24</v>
      </c>
      <c r="B28" s="83">
        <v>188.81</v>
      </c>
      <c r="C28" s="86">
        <v>31</v>
      </c>
      <c r="D28" s="165"/>
      <c r="E28" s="78">
        <v>11.5</v>
      </c>
      <c r="F28" s="78">
        <v>110</v>
      </c>
      <c r="G28" s="180"/>
      <c r="H28" s="125"/>
      <c r="I28" s="72">
        <f t="shared" si="0"/>
        <v>0</v>
      </c>
    </row>
    <row r="29" spans="1:10" x14ac:dyDescent="0.25">
      <c r="A29" s="61" t="s">
        <v>25</v>
      </c>
      <c r="B29" s="62">
        <f>SUM(B4:B28)</f>
        <v>7959.9599999999991</v>
      </c>
      <c r="C29" s="85">
        <f>SUM(C4:C28)</f>
        <v>771</v>
      </c>
    </row>
    <row r="31" spans="1:10" s="40" customFormat="1" ht="38.25" customHeight="1" x14ac:dyDescent="0.2">
      <c r="A31" s="32" t="s">
        <v>65</v>
      </c>
      <c r="B31" s="32" t="s">
        <v>86</v>
      </c>
      <c r="C31" s="32" t="s">
        <v>87</v>
      </c>
      <c r="D31" s="76" t="s">
        <v>27</v>
      </c>
      <c r="E31" s="32" t="s">
        <v>72</v>
      </c>
      <c r="F31" s="32" t="s">
        <v>73</v>
      </c>
      <c r="G31" s="32" t="s">
        <v>158</v>
      </c>
      <c r="H31" s="32" t="s">
        <v>159</v>
      </c>
      <c r="I31" s="32" t="s">
        <v>99</v>
      </c>
      <c r="J31" s="38"/>
    </row>
    <row r="32" spans="1:10" ht="15" customHeight="1" x14ac:dyDescent="0.25">
      <c r="A32" s="68" t="s">
        <v>66</v>
      </c>
      <c r="B32" s="69">
        <v>16.96</v>
      </c>
      <c r="C32" s="70">
        <v>3</v>
      </c>
      <c r="D32" s="181" t="s">
        <v>29</v>
      </c>
      <c r="E32" s="78">
        <v>11.5</v>
      </c>
      <c r="F32" s="78">
        <v>110</v>
      </c>
      <c r="G32" s="185">
        <f>+G4</f>
        <v>0</v>
      </c>
      <c r="H32" s="125"/>
      <c r="I32" s="72">
        <f>(C32*H32)+(B32*$G$32)</f>
        <v>0</v>
      </c>
    </row>
    <row r="33" spans="1:9" ht="15" customHeight="1" x14ac:dyDescent="0.25">
      <c r="A33" s="68" t="s">
        <v>68</v>
      </c>
      <c r="B33" s="69">
        <v>2</v>
      </c>
      <c r="C33" s="70">
        <v>2</v>
      </c>
      <c r="D33" s="183"/>
      <c r="E33" s="78">
        <v>11.5</v>
      </c>
      <c r="F33" s="78">
        <v>110</v>
      </c>
      <c r="G33" s="176"/>
      <c r="H33" s="125"/>
      <c r="I33" s="72">
        <f t="shared" ref="I33:I36" si="1">(C33*H33)+(B33*$G$32)</f>
        <v>0</v>
      </c>
    </row>
    <row r="34" spans="1:9" ht="15.95" customHeight="1" x14ac:dyDescent="0.25">
      <c r="A34" s="68" t="s">
        <v>115</v>
      </c>
      <c r="B34" s="69">
        <v>562.14</v>
      </c>
      <c r="C34" s="70">
        <v>73</v>
      </c>
      <c r="D34" s="71" t="s">
        <v>29</v>
      </c>
      <c r="E34" s="78">
        <v>11.5</v>
      </c>
      <c r="F34" s="78">
        <f>+F13</f>
        <v>78</v>
      </c>
      <c r="G34" s="176"/>
      <c r="H34" s="125"/>
      <c r="I34" s="72">
        <f t="shared" si="1"/>
        <v>0</v>
      </c>
    </row>
    <row r="35" spans="1:9" ht="25.5" customHeight="1" x14ac:dyDescent="0.25">
      <c r="A35" s="80" t="s">
        <v>117</v>
      </c>
      <c r="B35" s="69">
        <v>17.64</v>
      </c>
      <c r="C35" s="70">
        <v>4</v>
      </c>
      <c r="D35" s="71" t="s">
        <v>29</v>
      </c>
      <c r="E35" s="78">
        <v>11.5</v>
      </c>
      <c r="F35" s="78">
        <f>+F34</f>
        <v>78</v>
      </c>
      <c r="G35" s="176"/>
      <c r="H35" s="125"/>
      <c r="I35" s="72">
        <f t="shared" si="1"/>
        <v>0</v>
      </c>
    </row>
    <row r="36" spans="1:9" ht="25.5" customHeight="1" x14ac:dyDescent="0.25">
      <c r="A36" s="80" t="s">
        <v>187</v>
      </c>
      <c r="B36" s="69">
        <v>9.2799999999999994</v>
      </c>
      <c r="C36" s="70">
        <v>1</v>
      </c>
      <c r="D36" s="71" t="s">
        <v>29</v>
      </c>
      <c r="E36" s="78">
        <v>11.5</v>
      </c>
      <c r="F36" s="154">
        <v>275</v>
      </c>
      <c r="G36" s="177"/>
      <c r="H36" s="125"/>
      <c r="I36" s="72">
        <f t="shared" si="1"/>
        <v>0</v>
      </c>
    </row>
    <row r="38" spans="1:9" x14ac:dyDescent="0.25">
      <c r="A38" s="38" t="s">
        <v>67</v>
      </c>
    </row>
    <row r="39" spans="1:9" x14ac:dyDescent="0.25">
      <c r="A39" s="38" t="s">
        <v>118</v>
      </c>
      <c r="F39" s="54" t="s">
        <v>99</v>
      </c>
      <c r="G39" s="54"/>
      <c r="H39" s="54"/>
      <c r="I39" s="55">
        <f>SUM(I4:I36)</f>
        <v>0</v>
      </c>
    </row>
    <row r="43" spans="1:9" x14ac:dyDescent="0.25">
      <c r="A43" s="157" t="s">
        <v>171</v>
      </c>
      <c r="B43" s="166"/>
      <c r="C43" s="167"/>
      <c r="D43" s="167"/>
      <c r="E43" s="167"/>
      <c r="F43" s="167"/>
      <c r="G43" s="167"/>
      <c r="H43" s="167"/>
      <c r="I43" s="168"/>
    </row>
    <row r="44" spans="1:9" x14ac:dyDescent="0.25">
      <c r="A44" s="158"/>
      <c r="B44" s="169"/>
      <c r="C44" s="170"/>
      <c r="D44" s="170"/>
      <c r="E44" s="170"/>
      <c r="F44" s="170"/>
      <c r="G44" s="170"/>
      <c r="H44" s="170"/>
      <c r="I44" s="171"/>
    </row>
    <row r="45" spans="1:9" x14ac:dyDescent="0.25">
      <c r="A45" s="158"/>
      <c r="B45" s="169"/>
      <c r="C45" s="170"/>
      <c r="D45" s="170"/>
      <c r="E45" s="170"/>
      <c r="F45" s="170"/>
      <c r="G45" s="170"/>
      <c r="H45" s="170"/>
      <c r="I45" s="171"/>
    </row>
    <row r="46" spans="1:9" x14ac:dyDescent="0.25">
      <c r="A46" s="159"/>
      <c r="B46" s="172"/>
      <c r="C46" s="173"/>
      <c r="D46" s="173"/>
      <c r="E46" s="173"/>
      <c r="F46" s="173"/>
      <c r="G46" s="173"/>
      <c r="H46" s="173"/>
      <c r="I46" s="174"/>
    </row>
  </sheetData>
  <sheetProtection algorithmName="SHA-512" hashValue="dkhyRnOvq8e+eNtaluSQCFkamC6if9Xycjh9IAhygTfWxUO3qYIDJT1b3REPijANs6vE/4Ua547RQAuo3JXRiw==" saltValue="rNjjEkogNBWAyqbIREA3cg==" spinCount="100000" sheet="1" objects="1" scenarios="1"/>
  <protectedRanges>
    <protectedRange sqref="B43" name="Rango1_1"/>
    <protectedRange sqref="G4:H28 H32:H36" name="Rango1"/>
  </protectedRanges>
  <mergeCells count="6">
    <mergeCell ref="D4:D28"/>
    <mergeCell ref="D32:D33"/>
    <mergeCell ref="G4:G28"/>
    <mergeCell ref="G32:G36"/>
    <mergeCell ref="A43:A46"/>
    <mergeCell ref="B43:I46"/>
  </mergeCells>
  <dataValidations count="2">
    <dataValidation type="decimal" operator="lessThanOrEqual" allowBlank="1" showInputMessage="1" showErrorMessage="1" sqref="G4:G28">
      <formula1>$E$4</formula1>
    </dataValidation>
    <dataValidation type="decimal" operator="lessThanOrEqual" allowBlank="1" showInputMessage="1" showErrorMessage="1" sqref="H4:H28 H32:H36">
      <formula1>F4</formula1>
    </dataValidation>
  </dataValidations>
  <pageMargins left="0.7" right="0.7" top="0.75" bottom="0.75" header="0.3" footer="0.3"/>
  <pageSetup paperSize="9" scale="6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J43"/>
  <sheetViews>
    <sheetView zoomScale="85" zoomScaleNormal="85" workbookViewId="0">
      <selection activeCell="F13" sqref="F13"/>
    </sheetView>
  </sheetViews>
  <sheetFormatPr baseColWidth="10" defaultColWidth="25.5703125" defaultRowHeight="12.75" x14ac:dyDescent="0.25"/>
  <cols>
    <col min="1" max="1" width="30.5703125" style="38" bestFit="1" customWidth="1"/>
    <col min="2" max="2" width="23.85546875" style="38" bestFit="1" customWidth="1"/>
    <col min="3" max="3" width="25.140625" style="38" bestFit="1" customWidth="1"/>
    <col min="4" max="4" width="17" style="38" bestFit="1" customWidth="1"/>
    <col min="5" max="6" width="25.5703125" style="38"/>
    <col min="7" max="7" width="21" style="38" customWidth="1"/>
    <col min="8" max="8" width="19.7109375" style="38" customWidth="1"/>
    <col min="9" max="16384" width="25.5703125" style="38"/>
  </cols>
  <sheetData>
    <row r="1" spans="1:9" ht="20.100000000000001" customHeight="1" x14ac:dyDescent="0.25">
      <c r="A1" s="66" t="s">
        <v>146</v>
      </c>
      <c r="B1" s="67"/>
      <c r="C1" s="67"/>
      <c r="D1" s="56"/>
      <c r="E1" s="56"/>
      <c r="F1" s="56"/>
      <c r="G1" s="56"/>
      <c r="H1" s="56"/>
      <c r="I1" s="56"/>
    </row>
    <row r="2" spans="1:9" ht="15.95" customHeight="1" x14ac:dyDescent="0.25"/>
    <row r="3" spans="1:9" ht="25.5" x14ac:dyDescent="0.25">
      <c r="A3" s="76" t="s">
        <v>26</v>
      </c>
      <c r="B3" s="32" t="s">
        <v>119</v>
      </c>
      <c r="C3" s="32" t="s">
        <v>120</v>
      </c>
      <c r="D3" s="76" t="s">
        <v>27</v>
      </c>
      <c r="E3" s="32" t="s">
        <v>72</v>
      </c>
      <c r="F3" s="32" t="s">
        <v>74</v>
      </c>
      <c r="G3" s="32" t="s">
        <v>158</v>
      </c>
      <c r="H3" s="32" t="s">
        <v>159</v>
      </c>
      <c r="I3" s="32" t="s">
        <v>99</v>
      </c>
    </row>
    <row r="4" spans="1:9" ht="15.95" customHeight="1" x14ac:dyDescent="0.25">
      <c r="A4" s="77" t="s">
        <v>0</v>
      </c>
      <c r="B4" s="78">
        <v>5.08</v>
      </c>
      <c r="C4" s="69">
        <v>2</v>
      </c>
      <c r="D4" s="186" t="s">
        <v>29</v>
      </c>
      <c r="E4" s="78">
        <v>149.35</v>
      </c>
      <c r="F4" s="78">
        <v>253.34</v>
      </c>
      <c r="G4" s="184"/>
      <c r="H4" s="125"/>
      <c r="I4" s="72">
        <f>(B4*G4)+(C4*H4)</f>
        <v>0</v>
      </c>
    </row>
    <row r="5" spans="1:9" ht="15.95" customHeight="1" x14ac:dyDescent="0.25">
      <c r="A5" s="68" t="s">
        <v>1</v>
      </c>
      <c r="B5" s="69">
        <v>2.2400000000000002</v>
      </c>
      <c r="C5" s="69">
        <v>1</v>
      </c>
      <c r="D5" s="187"/>
      <c r="E5" s="78">
        <v>149.35</v>
      </c>
      <c r="F5" s="78">
        <v>253.34</v>
      </c>
      <c r="G5" s="179"/>
      <c r="H5" s="125"/>
      <c r="I5" s="72">
        <f t="shared" ref="I5:I28" si="0">(B5*G5)+(C5*H5)</f>
        <v>0</v>
      </c>
    </row>
    <row r="6" spans="1:9" ht="15.95" customHeight="1" x14ac:dyDescent="0.25">
      <c r="A6" s="80" t="s">
        <v>2</v>
      </c>
      <c r="B6" s="69">
        <v>2.1</v>
      </c>
      <c r="C6" s="69">
        <v>2</v>
      </c>
      <c r="D6" s="187"/>
      <c r="E6" s="78">
        <v>149.35</v>
      </c>
      <c r="F6" s="78">
        <v>253.34</v>
      </c>
      <c r="G6" s="179"/>
      <c r="H6" s="125"/>
      <c r="I6" s="72">
        <f t="shared" si="0"/>
        <v>0</v>
      </c>
    </row>
    <row r="7" spans="1:9" ht="15.95" customHeight="1" x14ac:dyDescent="0.25">
      <c r="A7" s="68" t="s">
        <v>3</v>
      </c>
      <c r="B7" s="69">
        <v>0</v>
      </c>
      <c r="C7" s="69">
        <v>0</v>
      </c>
      <c r="D7" s="187"/>
      <c r="E7" s="78">
        <v>149.35</v>
      </c>
      <c r="F7" s="78">
        <v>253.34</v>
      </c>
      <c r="G7" s="179"/>
      <c r="H7" s="125"/>
      <c r="I7" s="72">
        <f t="shared" si="0"/>
        <v>0</v>
      </c>
    </row>
    <row r="8" spans="1:9" ht="15.95" customHeight="1" x14ac:dyDescent="0.25">
      <c r="A8" s="68" t="s">
        <v>4</v>
      </c>
      <c r="B8" s="69">
        <v>0</v>
      </c>
      <c r="C8" s="69">
        <v>0</v>
      </c>
      <c r="D8" s="187"/>
      <c r="E8" s="78">
        <v>149.35</v>
      </c>
      <c r="F8" s="78">
        <v>253.34</v>
      </c>
      <c r="G8" s="179"/>
      <c r="H8" s="125"/>
      <c r="I8" s="72">
        <f t="shared" si="0"/>
        <v>0</v>
      </c>
    </row>
    <row r="9" spans="1:9" ht="15.95" customHeight="1" x14ac:dyDescent="0.25">
      <c r="A9" s="68" t="s">
        <v>5</v>
      </c>
      <c r="B9" s="69">
        <v>2.4500000000000002</v>
      </c>
      <c r="C9" s="69">
        <v>2</v>
      </c>
      <c r="D9" s="187"/>
      <c r="E9" s="78">
        <v>149.35</v>
      </c>
      <c r="F9" s="78">
        <v>253.34</v>
      </c>
      <c r="G9" s="179"/>
      <c r="H9" s="125"/>
      <c r="I9" s="72">
        <f t="shared" si="0"/>
        <v>0</v>
      </c>
    </row>
    <row r="10" spans="1:9" ht="15.95" customHeight="1" x14ac:dyDescent="0.25">
      <c r="A10" s="68" t="s">
        <v>6</v>
      </c>
      <c r="B10" s="69">
        <v>3.9</v>
      </c>
      <c r="C10" s="69">
        <v>1</v>
      </c>
      <c r="D10" s="187"/>
      <c r="E10" s="78">
        <v>149.35</v>
      </c>
      <c r="F10" s="78">
        <v>253.34</v>
      </c>
      <c r="G10" s="179"/>
      <c r="H10" s="125"/>
      <c r="I10" s="72">
        <f t="shared" si="0"/>
        <v>0</v>
      </c>
    </row>
    <row r="11" spans="1:9" ht="15.95" customHeight="1" x14ac:dyDescent="0.25">
      <c r="A11" s="68" t="s">
        <v>7</v>
      </c>
      <c r="B11" s="69">
        <v>2.16</v>
      </c>
      <c r="C11" s="69">
        <v>1</v>
      </c>
      <c r="D11" s="187"/>
      <c r="E11" s="78">
        <v>149.35</v>
      </c>
      <c r="F11" s="78">
        <v>253.34</v>
      </c>
      <c r="G11" s="179"/>
      <c r="H11" s="125"/>
      <c r="I11" s="72">
        <f t="shared" si="0"/>
        <v>0</v>
      </c>
    </row>
    <row r="12" spans="1:9" ht="15.95" customHeight="1" x14ac:dyDescent="0.25">
      <c r="A12" s="68" t="s">
        <v>8</v>
      </c>
      <c r="B12" s="69">
        <v>0</v>
      </c>
      <c r="C12" s="69">
        <v>0</v>
      </c>
      <c r="D12" s="187"/>
      <c r="E12" s="78">
        <v>149.35</v>
      </c>
      <c r="F12" s="78">
        <v>253.34</v>
      </c>
      <c r="G12" s="179"/>
      <c r="H12" s="125"/>
      <c r="I12" s="72">
        <f t="shared" si="0"/>
        <v>0</v>
      </c>
    </row>
    <row r="13" spans="1:9" ht="15.95" customHeight="1" x14ac:dyDescent="0.25">
      <c r="A13" s="68" t="s">
        <v>9</v>
      </c>
      <c r="B13" s="69">
        <v>0</v>
      </c>
      <c r="C13" s="69">
        <v>0</v>
      </c>
      <c r="D13" s="187"/>
      <c r="E13" s="78">
        <v>149.35</v>
      </c>
      <c r="F13" s="78">
        <v>253.34</v>
      </c>
      <c r="G13" s="179"/>
      <c r="H13" s="125"/>
      <c r="I13" s="72">
        <f t="shared" si="0"/>
        <v>0</v>
      </c>
    </row>
    <row r="14" spans="1:9" ht="15.95" customHeight="1" x14ac:dyDescent="0.25">
      <c r="A14" s="68" t="s">
        <v>10</v>
      </c>
      <c r="B14" s="69">
        <v>2.12</v>
      </c>
      <c r="C14" s="69">
        <v>1</v>
      </c>
      <c r="D14" s="187"/>
      <c r="E14" s="78">
        <v>149.35</v>
      </c>
      <c r="F14" s="78">
        <v>253.34</v>
      </c>
      <c r="G14" s="179"/>
      <c r="H14" s="125"/>
      <c r="I14" s="72">
        <f t="shared" si="0"/>
        <v>0</v>
      </c>
    </row>
    <row r="15" spans="1:9" ht="15.95" customHeight="1" x14ac:dyDescent="0.25">
      <c r="A15" s="68" t="s">
        <v>11</v>
      </c>
      <c r="B15" s="69">
        <v>3.56</v>
      </c>
      <c r="C15" s="69">
        <v>1</v>
      </c>
      <c r="D15" s="187"/>
      <c r="E15" s="78">
        <v>149.35</v>
      </c>
      <c r="F15" s="78">
        <v>253.34</v>
      </c>
      <c r="G15" s="179"/>
      <c r="H15" s="125"/>
      <c r="I15" s="72">
        <f t="shared" si="0"/>
        <v>0</v>
      </c>
    </row>
    <row r="16" spans="1:9" ht="15.95" customHeight="1" x14ac:dyDescent="0.25">
      <c r="A16" s="68" t="s">
        <v>12</v>
      </c>
      <c r="B16" s="69">
        <v>0</v>
      </c>
      <c r="C16" s="69">
        <v>0</v>
      </c>
      <c r="D16" s="187"/>
      <c r="E16" s="78">
        <v>149.35</v>
      </c>
      <c r="F16" s="78">
        <v>253.34</v>
      </c>
      <c r="G16" s="179"/>
      <c r="H16" s="125"/>
      <c r="I16" s="72">
        <f t="shared" si="0"/>
        <v>0</v>
      </c>
    </row>
    <row r="17" spans="1:10" ht="15.95" customHeight="1" x14ac:dyDescent="0.25">
      <c r="A17" s="80" t="s">
        <v>13</v>
      </c>
      <c r="B17" s="69">
        <v>2.16</v>
      </c>
      <c r="C17" s="69">
        <v>1</v>
      </c>
      <c r="D17" s="187"/>
      <c r="E17" s="78">
        <v>149.35</v>
      </c>
      <c r="F17" s="78">
        <v>253.34</v>
      </c>
      <c r="G17" s="179"/>
      <c r="H17" s="125"/>
      <c r="I17" s="72">
        <f t="shared" si="0"/>
        <v>0</v>
      </c>
    </row>
    <row r="18" spans="1:10" ht="15.95" customHeight="1" x14ac:dyDescent="0.25">
      <c r="A18" s="68" t="s">
        <v>14</v>
      </c>
      <c r="B18" s="69">
        <v>1.67</v>
      </c>
      <c r="C18" s="69">
        <v>1</v>
      </c>
      <c r="D18" s="187"/>
      <c r="E18" s="78">
        <v>149.35</v>
      </c>
      <c r="F18" s="78">
        <v>253.34</v>
      </c>
      <c r="G18" s="179"/>
      <c r="H18" s="125"/>
      <c r="I18" s="72">
        <f t="shared" si="0"/>
        <v>0</v>
      </c>
    </row>
    <row r="19" spans="1:10" ht="15.95" customHeight="1" x14ac:dyDescent="0.25">
      <c r="A19" s="80" t="s">
        <v>15</v>
      </c>
      <c r="B19" s="69">
        <v>2.1800000000000002</v>
      </c>
      <c r="C19" s="69">
        <v>1</v>
      </c>
      <c r="D19" s="187"/>
      <c r="E19" s="78">
        <v>149.35</v>
      </c>
      <c r="F19" s="78">
        <v>253.34</v>
      </c>
      <c r="G19" s="179"/>
      <c r="H19" s="125"/>
      <c r="I19" s="72">
        <f t="shared" si="0"/>
        <v>0</v>
      </c>
    </row>
    <row r="20" spans="1:10" ht="15.95" customHeight="1" x14ac:dyDescent="0.25">
      <c r="A20" s="68" t="s">
        <v>16</v>
      </c>
      <c r="B20" s="69">
        <v>1.0900000000000001</v>
      </c>
      <c r="C20" s="69">
        <v>1</v>
      </c>
      <c r="D20" s="187"/>
      <c r="E20" s="78">
        <v>149.35</v>
      </c>
      <c r="F20" s="78">
        <v>253.34</v>
      </c>
      <c r="G20" s="179"/>
      <c r="H20" s="125"/>
      <c r="I20" s="72">
        <f t="shared" si="0"/>
        <v>0</v>
      </c>
    </row>
    <row r="21" spans="1:10" ht="15.95" customHeight="1" x14ac:dyDescent="0.25">
      <c r="A21" s="68" t="s">
        <v>17</v>
      </c>
      <c r="B21" s="69">
        <v>1.45</v>
      </c>
      <c r="C21" s="69">
        <v>1</v>
      </c>
      <c r="D21" s="187"/>
      <c r="E21" s="78">
        <v>149.35</v>
      </c>
      <c r="F21" s="78">
        <v>253.34</v>
      </c>
      <c r="G21" s="179"/>
      <c r="H21" s="125"/>
      <c r="I21" s="72">
        <f t="shared" si="0"/>
        <v>0</v>
      </c>
    </row>
    <row r="22" spans="1:10" ht="15.95" customHeight="1" x14ac:dyDescent="0.25">
      <c r="A22" s="68" t="s">
        <v>18</v>
      </c>
      <c r="B22" s="69">
        <v>0</v>
      </c>
      <c r="C22" s="69">
        <v>0</v>
      </c>
      <c r="D22" s="187"/>
      <c r="E22" s="78">
        <v>149.35</v>
      </c>
      <c r="F22" s="78">
        <v>253.34</v>
      </c>
      <c r="G22" s="179"/>
      <c r="H22" s="125"/>
      <c r="I22" s="72">
        <f t="shared" si="0"/>
        <v>0</v>
      </c>
    </row>
    <row r="23" spans="1:10" ht="15.95" customHeight="1" x14ac:dyDescent="0.25">
      <c r="A23" s="80" t="s">
        <v>19</v>
      </c>
      <c r="B23" s="69">
        <v>1.45</v>
      </c>
      <c r="C23" s="69">
        <v>1</v>
      </c>
      <c r="D23" s="187"/>
      <c r="E23" s="78">
        <v>149.35</v>
      </c>
      <c r="F23" s="78">
        <v>253.34</v>
      </c>
      <c r="G23" s="179"/>
      <c r="H23" s="125"/>
      <c r="I23" s="72">
        <f t="shared" si="0"/>
        <v>0</v>
      </c>
    </row>
    <row r="24" spans="1:10" ht="15.95" customHeight="1" x14ac:dyDescent="0.25">
      <c r="A24" s="80" t="s">
        <v>20</v>
      </c>
      <c r="B24" s="69">
        <v>2.1800000000000002</v>
      </c>
      <c r="C24" s="69">
        <v>1</v>
      </c>
      <c r="D24" s="187"/>
      <c r="E24" s="78">
        <v>149.35</v>
      </c>
      <c r="F24" s="78">
        <v>253.34</v>
      </c>
      <c r="G24" s="179"/>
      <c r="H24" s="125"/>
      <c r="I24" s="72">
        <f t="shared" si="0"/>
        <v>0</v>
      </c>
    </row>
    <row r="25" spans="1:10" ht="15.95" customHeight="1" x14ac:dyDescent="0.25">
      <c r="A25" s="68" t="s">
        <v>21</v>
      </c>
      <c r="B25" s="69">
        <v>0</v>
      </c>
      <c r="C25" s="69">
        <v>0</v>
      </c>
      <c r="D25" s="187"/>
      <c r="E25" s="78">
        <v>149.35</v>
      </c>
      <c r="F25" s="78">
        <v>253.34</v>
      </c>
      <c r="G25" s="179"/>
      <c r="H25" s="125"/>
      <c r="I25" s="72">
        <f t="shared" si="0"/>
        <v>0</v>
      </c>
    </row>
    <row r="26" spans="1:10" ht="15.95" customHeight="1" x14ac:dyDescent="0.25">
      <c r="A26" s="68" t="s">
        <v>22</v>
      </c>
      <c r="B26" s="69">
        <v>0</v>
      </c>
      <c r="C26" s="69">
        <v>0</v>
      </c>
      <c r="D26" s="187"/>
      <c r="E26" s="78">
        <v>149.35</v>
      </c>
      <c r="F26" s="78">
        <v>253.34</v>
      </c>
      <c r="G26" s="179"/>
      <c r="H26" s="125"/>
      <c r="I26" s="72">
        <f t="shared" si="0"/>
        <v>0</v>
      </c>
    </row>
    <row r="27" spans="1:10" ht="15.95" customHeight="1" x14ac:dyDescent="0.25">
      <c r="A27" s="81" t="s">
        <v>23</v>
      </c>
      <c r="B27" s="69">
        <v>5.22</v>
      </c>
      <c r="C27" s="69">
        <v>2</v>
      </c>
      <c r="D27" s="187"/>
      <c r="E27" s="78">
        <v>149.35</v>
      </c>
      <c r="F27" s="78">
        <v>253.34</v>
      </c>
      <c r="G27" s="179"/>
      <c r="H27" s="125"/>
      <c r="I27" s="72">
        <f t="shared" si="0"/>
        <v>0</v>
      </c>
    </row>
    <row r="28" spans="1:10" ht="15.95" customHeight="1" x14ac:dyDescent="0.25">
      <c r="A28" s="82" t="s">
        <v>24</v>
      </c>
      <c r="B28" s="83">
        <v>1.6</v>
      </c>
      <c r="C28" s="69">
        <v>1</v>
      </c>
      <c r="D28" s="188"/>
      <c r="E28" s="78">
        <v>149.35</v>
      </c>
      <c r="F28" s="78">
        <v>253.34</v>
      </c>
      <c r="G28" s="180"/>
      <c r="H28" s="125"/>
      <c r="I28" s="72">
        <f t="shared" si="0"/>
        <v>0</v>
      </c>
    </row>
    <row r="29" spans="1:10" ht="15.95" customHeight="1" x14ac:dyDescent="0.25">
      <c r="A29" s="61" t="s">
        <v>25</v>
      </c>
      <c r="B29" s="62">
        <f>SUM(B4:B28)</f>
        <v>42.61</v>
      </c>
      <c r="C29" s="62">
        <f>SUM(C4:C28)</f>
        <v>21</v>
      </c>
    </row>
    <row r="30" spans="1:10" ht="15.95" customHeight="1" x14ac:dyDescent="0.25">
      <c r="B30" s="87"/>
    </row>
    <row r="31" spans="1:10" s="40" customFormat="1" ht="38.25" customHeight="1" x14ac:dyDescent="0.2">
      <c r="A31" s="127" t="s">
        <v>121</v>
      </c>
      <c r="B31" s="32" t="s">
        <v>119</v>
      </c>
      <c r="C31" s="32" t="s">
        <v>120</v>
      </c>
      <c r="D31" s="76" t="s">
        <v>27</v>
      </c>
      <c r="E31" s="32" t="s">
        <v>72</v>
      </c>
      <c r="F31" s="32" t="s">
        <v>73</v>
      </c>
      <c r="G31" s="32" t="s">
        <v>158</v>
      </c>
      <c r="H31" s="32" t="s">
        <v>159</v>
      </c>
      <c r="I31" s="32" t="s">
        <v>99</v>
      </c>
      <c r="J31" s="38"/>
    </row>
    <row r="32" spans="1:10" ht="17.25" customHeight="1" x14ac:dyDescent="0.25">
      <c r="A32" s="80" t="s">
        <v>165</v>
      </c>
      <c r="B32" s="43">
        <v>11</v>
      </c>
      <c r="C32" s="43">
        <v>1</v>
      </c>
      <c r="D32" s="71" t="s">
        <v>29</v>
      </c>
      <c r="E32" s="78">
        <v>149.35</v>
      </c>
      <c r="F32" s="78">
        <v>253.34</v>
      </c>
      <c r="G32" s="125"/>
      <c r="H32" s="184"/>
      <c r="I32" s="72">
        <f>(B32*G32)+(C32*$H$32)</f>
        <v>0</v>
      </c>
    </row>
    <row r="33" spans="1:9" ht="25.5" customHeight="1" x14ac:dyDescent="0.25">
      <c r="A33" s="80" t="s">
        <v>64</v>
      </c>
      <c r="B33" s="43">
        <v>0</v>
      </c>
      <c r="C33" s="43">
        <v>0</v>
      </c>
      <c r="D33" s="71" t="s">
        <v>29</v>
      </c>
      <c r="E33" s="78">
        <v>250</v>
      </c>
      <c r="F33" s="78">
        <v>253.34</v>
      </c>
      <c r="G33" s="125"/>
      <c r="H33" s="180"/>
      <c r="I33" s="72">
        <f>(B33*G33)+(C33*$H$32)</f>
        <v>0</v>
      </c>
    </row>
    <row r="36" spans="1:9" ht="18" customHeight="1" x14ac:dyDescent="0.25">
      <c r="F36" s="54" t="s">
        <v>99</v>
      </c>
      <c r="G36" s="54"/>
      <c r="H36" s="54"/>
      <c r="I36" s="55">
        <f>SUM(I4:I33)</f>
        <v>0</v>
      </c>
    </row>
    <row r="37" spans="1:9" ht="15.95" customHeight="1" x14ac:dyDescent="0.25">
      <c r="B37" s="89"/>
    </row>
    <row r="38" spans="1:9" ht="15.95" customHeight="1" x14ac:dyDescent="0.25"/>
    <row r="39" spans="1:9" ht="15.95" customHeight="1" x14ac:dyDescent="0.25">
      <c r="A39" s="157" t="s">
        <v>171</v>
      </c>
      <c r="B39" s="166"/>
      <c r="C39" s="167"/>
      <c r="D39" s="167"/>
      <c r="E39" s="167"/>
      <c r="F39" s="167"/>
      <c r="G39" s="167"/>
      <c r="H39" s="167"/>
      <c r="I39" s="168"/>
    </row>
    <row r="40" spans="1:9" ht="15.95" customHeight="1" x14ac:dyDescent="0.25">
      <c r="A40" s="158"/>
      <c r="B40" s="169"/>
      <c r="C40" s="170"/>
      <c r="D40" s="170"/>
      <c r="E40" s="170"/>
      <c r="F40" s="170"/>
      <c r="G40" s="170"/>
      <c r="H40" s="170"/>
      <c r="I40" s="171"/>
    </row>
    <row r="41" spans="1:9" ht="15.95" customHeight="1" x14ac:dyDescent="0.25">
      <c r="A41" s="158"/>
      <c r="B41" s="169"/>
      <c r="C41" s="170"/>
      <c r="D41" s="170"/>
      <c r="E41" s="170"/>
      <c r="F41" s="170"/>
      <c r="G41" s="170"/>
      <c r="H41" s="170"/>
      <c r="I41" s="171"/>
    </row>
    <row r="42" spans="1:9" ht="15.95" customHeight="1" x14ac:dyDescent="0.25">
      <c r="A42" s="159"/>
      <c r="B42" s="172"/>
      <c r="C42" s="173"/>
      <c r="D42" s="173"/>
      <c r="E42" s="173"/>
      <c r="F42" s="173"/>
      <c r="G42" s="173"/>
      <c r="H42" s="173"/>
      <c r="I42" s="174"/>
    </row>
    <row r="43" spans="1:9" ht="15.95" customHeight="1" x14ac:dyDescent="0.25"/>
  </sheetData>
  <sheetProtection algorithmName="SHA-512" hashValue="Sslfa6Af9roWnBfJ36h40PojQ8JIAEkcSMa5Xmpp044Ev8EMWIUclIfDapEHBYt5Rzf7QQIT960Y9Eqg55+edw==" saltValue="YPnnE9SrS1nwAp5AZRm+eA==" spinCount="100000" sheet="1" objects="1" scenarios="1"/>
  <protectedRanges>
    <protectedRange sqref="B39" name="Rango1_1"/>
    <protectedRange sqref="G4:H28 G32:H33" name="Rango1"/>
  </protectedRanges>
  <mergeCells count="5">
    <mergeCell ref="G4:G28"/>
    <mergeCell ref="D4:D28"/>
    <mergeCell ref="H32:H33"/>
    <mergeCell ref="A39:A42"/>
    <mergeCell ref="B39:I42"/>
  </mergeCells>
  <dataValidations count="1">
    <dataValidation type="decimal" operator="lessThanOrEqual" allowBlank="1" showInputMessage="1" showErrorMessage="1" sqref="G4:H28 G32:G33 H32">
      <formula1>E4</formula1>
    </dataValidation>
  </dataValidations>
  <pageMargins left="0.7" right="0.7" top="0.75" bottom="0.75" header="0.3" footer="0.3"/>
  <pageSetup paperSize="9" scale="6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BL43"/>
  <sheetViews>
    <sheetView zoomScale="85" zoomScaleNormal="85" zoomScaleSheetLayoutView="55" workbookViewId="0">
      <selection activeCell="B31" sqref="B31"/>
    </sheetView>
  </sheetViews>
  <sheetFormatPr baseColWidth="10" defaultColWidth="16.85546875" defaultRowHeight="12.75" x14ac:dyDescent="0.25"/>
  <cols>
    <col min="1" max="1" width="31.7109375" style="38" customWidth="1"/>
    <col min="2" max="2" width="17.5703125" style="38" customWidth="1"/>
    <col min="3" max="9" width="16.85546875" style="38" customWidth="1"/>
    <col min="10" max="16384" width="16.85546875" style="38"/>
  </cols>
  <sheetData>
    <row r="1" spans="1:64" ht="20.100000000000001" customHeight="1" x14ac:dyDescent="0.25">
      <c r="A1" s="66" t="s">
        <v>147</v>
      </c>
      <c r="B1" s="67"/>
      <c r="C1" s="56"/>
      <c r="D1" s="67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</row>
    <row r="3" spans="1:64" s="41" customFormat="1" ht="63.75" x14ac:dyDescent="0.25">
      <c r="A3" s="32" t="s">
        <v>88</v>
      </c>
      <c r="B3" s="32" t="s">
        <v>30</v>
      </c>
      <c r="C3" s="32" t="s">
        <v>31</v>
      </c>
      <c r="D3" s="32" t="s">
        <v>32</v>
      </c>
      <c r="E3" s="32" t="s">
        <v>33</v>
      </c>
      <c r="F3" s="32" t="s">
        <v>34</v>
      </c>
      <c r="G3" s="32" t="s">
        <v>35</v>
      </c>
      <c r="H3" s="32" t="s">
        <v>36</v>
      </c>
      <c r="I3" s="32" t="s">
        <v>37</v>
      </c>
      <c r="J3" s="32" t="s">
        <v>38</v>
      </c>
      <c r="K3" s="32" t="s">
        <v>39</v>
      </c>
      <c r="L3" s="32" t="s">
        <v>40</v>
      </c>
      <c r="M3" s="32" t="s">
        <v>41</v>
      </c>
      <c r="N3" s="32" t="s">
        <v>42</v>
      </c>
      <c r="O3" s="32" t="s">
        <v>43</v>
      </c>
      <c r="P3" s="32" t="s">
        <v>95</v>
      </c>
      <c r="Q3" s="32" t="s">
        <v>44</v>
      </c>
      <c r="R3" s="32" t="s">
        <v>96</v>
      </c>
      <c r="S3" s="76" t="s">
        <v>27</v>
      </c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8"/>
      <c r="AG3" s="38"/>
      <c r="AH3" s="38"/>
      <c r="AI3" s="38"/>
      <c r="AJ3" s="38"/>
      <c r="AK3" s="38"/>
      <c r="AL3" s="38"/>
      <c r="AM3" s="38"/>
      <c r="AN3" s="38"/>
      <c r="AO3" s="38"/>
      <c r="AP3" s="38"/>
      <c r="AQ3" s="38"/>
      <c r="AR3" s="38"/>
      <c r="AS3" s="38"/>
      <c r="AT3" s="38"/>
      <c r="AU3" s="38"/>
      <c r="AV3" s="38"/>
      <c r="AW3" s="38"/>
      <c r="AX3" s="38"/>
      <c r="AY3" s="38"/>
      <c r="AZ3" s="38"/>
      <c r="BA3" s="38"/>
      <c r="BB3" s="38"/>
      <c r="BC3" s="38"/>
      <c r="BD3" s="38"/>
      <c r="BE3" s="38"/>
      <c r="BF3" s="38"/>
      <c r="BG3" s="38"/>
      <c r="BH3" s="38"/>
      <c r="BI3" s="38"/>
      <c r="BJ3" s="38"/>
      <c r="BK3" s="38"/>
      <c r="BL3" s="38"/>
    </row>
    <row r="4" spans="1:64" ht="15.95" customHeight="1" x14ac:dyDescent="0.25">
      <c r="A4" s="77" t="s">
        <v>0</v>
      </c>
      <c r="B4" s="38">
        <v>0.03</v>
      </c>
      <c r="C4" s="78">
        <v>0</v>
      </c>
      <c r="D4" s="78">
        <v>0.2</v>
      </c>
      <c r="E4" s="78">
        <v>0.19</v>
      </c>
      <c r="F4" s="78">
        <v>4.28</v>
      </c>
      <c r="G4" s="78">
        <v>0</v>
      </c>
      <c r="H4" s="78">
        <v>0.03</v>
      </c>
      <c r="I4" s="78">
        <v>0.04</v>
      </c>
      <c r="J4" s="78">
        <v>0</v>
      </c>
      <c r="K4" s="78">
        <v>0.02</v>
      </c>
      <c r="L4" s="78">
        <v>0.45</v>
      </c>
      <c r="M4" s="78">
        <v>0.35</v>
      </c>
      <c r="N4" s="78">
        <v>0.23</v>
      </c>
      <c r="O4" s="78">
        <v>0.53</v>
      </c>
      <c r="P4" s="78" t="s">
        <v>112</v>
      </c>
      <c r="Q4" s="78" t="s">
        <v>112</v>
      </c>
      <c r="R4" s="78" t="s">
        <v>112</v>
      </c>
      <c r="S4" s="70" t="s">
        <v>29</v>
      </c>
    </row>
    <row r="5" spans="1:64" ht="15.95" customHeight="1" x14ac:dyDescent="0.25">
      <c r="A5" s="68" t="s">
        <v>1</v>
      </c>
      <c r="B5" s="38">
        <v>0.01</v>
      </c>
      <c r="C5" s="69">
        <v>0.03</v>
      </c>
      <c r="D5" s="69">
        <v>0</v>
      </c>
      <c r="E5" s="69">
        <v>0.64</v>
      </c>
      <c r="F5" s="69">
        <v>4.16</v>
      </c>
      <c r="G5" s="69">
        <v>0</v>
      </c>
      <c r="H5" s="69">
        <v>0.08</v>
      </c>
      <c r="I5" s="69">
        <v>0.09</v>
      </c>
      <c r="J5" s="69">
        <v>0.06</v>
      </c>
      <c r="K5" s="69">
        <v>0</v>
      </c>
      <c r="L5" s="69">
        <v>1.91</v>
      </c>
      <c r="M5" s="69">
        <v>0.34</v>
      </c>
      <c r="N5" s="69">
        <v>0.09</v>
      </c>
      <c r="O5" s="78">
        <v>0.17</v>
      </c>
      <c r="P5" s="78" t="s">
        <v>112</v>
      </c>
      <c r="Q5" s="78" t="s">
        <v>112</v>
      </c>
      <c r="R5" s="78" t="s">
        <v>112</v>
      </c>
      <c r="S5" s="70" t="s">
        <v>29</v>
      </c>
    </row>
    <row r="6" spans="1:64" ht="15.95" customHeight="1" x14ac:dyDescent="0.25">
      <c r="A6" s="80" t="s">
        <v>2</v>
      </c>
      <c r="B6" s="38">
        <v>0</v>
      </c>
      <c r="C6" s="69">
        <v>0</v>
      </c>
      <c r="D6" s="69">
        <v>0.62</v>
      </c>
      <c r="E6" s="69">
        <v>0.28999999999999998</v>
      </c>
      <c r="F6" s="69">
        <v>7.33</v>
      </c>
      <c r="G6" s="69">
        <v>0.55000000000000004</v>
      </c>
      <c r="H6" s="69">
        <v>0.12</v>
      </c>
      <c r="I6" s="69">
        <v>0.1</v>
      </c>
      <c r="J6" s="69">
        <v>0</v>
      </c>
      <c r="K6" s="69">
        <v>0.02</v>
      </c>
      <c r="L6" s="69">
        <v>2.93</v>
      </c>
      <c r="M6" s="69">
        <v>0.73</v>
      </c>
      <c r="N6" s="69">
        <v>0.11</v>
      </c>
      <c r="O6" s="78">
        <v>0.2</v>
      </c>
      <c r="P6" s="78" t="s">
        <v>112</v>
      </c>
      <c r="Q6" s="78" t="s">
        <v>112</v>
      </c>
      <c r="R6" s="78" t="s">
        <v>112</v>
      </c>
      <c r="S6" s="70" t="s">
        <v>29</v>
      </c>
    </row>
    <row r="7" spans="1:64" ht="15.95" customHeight="1" x14ac:dyDescent="0.25">
      <c r="A7" s="68" t="s">
        <v>3</v>
      </c>
      <c r="B7" s="38">
        <v>0.04</v>
      </c>
      <c r="C7" s="69">
        <v>0.06</v>
      </c>
      <c r="D7" s="69">
        <v>0.15</v>
      </c>
      <c r="E7" s="69">
        <v>0</v>
      </c>
      <c r="F7" s="69">
        <v>3.54</v>
      </c>
      <c r="G7" s="69">
        <v>0.04</v>
      </c>
      <c r="H7" s="69">
        <v>0.03</v>
      </c>
      <c r="I7" s="69">
        <v>7.0000000000000007E-2</v>
      </c>
      <c r="J7" s="69">
        <v>0.04</v>
      </c>
      <c r="K7" s="69">
        <v>0.16</v>
      </c>
      <c r="L7" s="69">
        <v>1.31</v>
      </c>
      <c r="M7" s="69">
        <v>0.36</v>
      </c>
      <c r="N7" s="69">
        <v>0.12</v>
      </c>
      <c r="O7" s="78">
        <v>0.03</v>
      </c>
      <c r="P7" s="78" t="s">
        <v>112</v>
      </c>
      <c r="Q7" s="78" t="s">
        <v>112</v>
      </c>
      <c r="R7" s="78" t="s">
        <v>112</v>
      </c>
      <c r="S7" s="70" t="s">
        <v>29</v>
      </c>
    </row>
    <row r="8" spans="1:64" ht="15.95" customHeight="1" x14ac:dyDescent="0.25">
      <c r="A8" s="68" t="s">
        <v>4</v>
      </c>
      <c r="B8" s="38">
        <v>0.08</v>
      </c>
      <c r="C8" s="69">
        <v>0.06</v>
      </c>
      <c r="D8" s="69">
        <v>0.05</v>
      </c>
      <c r="E8" s="69">
        <v>0.31</v>
      </c>
      <c r="F8" s="69">
        <v>7.14</v>
      </c>
      <c r="G8" s="69">
        <v>0</v>
      </c>
      <c r="H8" s="69">
        <v>0.21</v>
      </c>
      <c r="I8" s="69">
        <v>0.12</v>
      </c>
      <c r="J8" s="69">
        <v>0.04</v>
      </c>
      <c r="K8" s="69">
        <v>0.12</v>
      </c>
      <c r="L8" s="69">
        <v>1.61</v>
      </c>
      <c r="M8" s="69">
        <v>0.65</v>
      </c>
      <c r="N8" s="69">
        <v>0.19</v>
      </c>
      <c r="O8" s="78">
        <v>0.22</v>
      </c>
      <c r="P8" s="78" t="s">
        <v>112</v>
      </c>
      <c r="Q8" s="78" t="s">
        <v>112</v>
      </c>
      <c r="R8" s="78" t="s">
        <v>112</v>
      </c>
      <c r="S8" s="70" t="s">
        <v>29</v>
      </c>
    </row>
    <row r="9" spans="1:64" ht="15.95" customHeight="1" x14ac:dyDescent="0.25">
      <c r="A9" s="68" t="s">
        <v>5</v>
      </c>
      <c r="B9" s="38">
        <v>0.13</v>
      </c>
      <c r="C9" s="69">
        <v>0.05</v>
      </c>
      <c r="D9" s="69">
        <v>0.36</v>
      </c>
      <c r="E9" s="69">
        <v>0.66</v>
      </c>
      <c r="F9" s="69">
        <v>4.2</v>
      </c>
      <c r="G9" s="69">
        <v>0</v>
      </c>
      <c r="H9" s="69">
        <v>0.04</v>
      </c>
      <c r="I9" s="69">
        <v>0.11</v>
      </c>
      <c r="J9" s="69">
        <v>0.09</v>
      </c>
      <c r="K9" s="69">
        <v>7.0000000000000007E-2</v>
      </c>
      <c r="L9" s="69">
        <v>2.25</v>
      </c>
      <c r="M9" s="69">
        <v>1.17</v>
      </c>
      <c r="N9" s="69">
        <v>0.35</v>
      </c>
      <c r="O9" s="78">
        <v>0.02</v>
      </c>
      <c r="P9" s="78" t="s">
        <v>112</v>
      </c>
      <c r="Q9" s="78" t="s">
        <v>112</v>
      </c>
      <c r="R9" s="78" t="s">
        <v>112</v>
      </c>
      <c r="S9" s="70" t="s">
        <v>29</v>
      </c>
    </row>
    <row r="10" spans="1:64" ht="15.95" customHeight="1" x14ac:dyDescent="0.25">
      <c r="A10" s="68" t="s">
        <v>6</v>
      </c>
      <c r="B10" s="38">
        <v>0</v>
      </c>
      <c r="C10" s="69">
        <v>0.03</v>
      </c>
      <c r="D10" s="69">
        <v>0.08</v>
      </c>
      <c r="E10" s="69">
        <v>0.12</v>
      </c>
      <c r="F10" s="69">
        <v>5.96</v>
      </c>
      <c r="G10" s="69">
        <v>0</v>
      </c>
      <c r="H10" s="69">
        <v>0.22</v>
      </c>
      <c r="I10" s="69">
        <v>0.1</v>
      </c>
      <c r="J10" s="69">
        <v>0</v>
      </c>
      <c r="K10" s="69">
        <v>0.03</v>
      </c>
      <c r="L10" s="69">
        <v>2.1</v>
      </c>
      <c r="M10" s="69">
        <v>0.41</v>
      </c>
      <c r="N10" s="69">
        <v>0.16</v>
      </c>
      <c r="O10" s="78">
        <v>0.02</v>
      </c>
      <c r="P10" s="78" t="s">
        <v>112</v>
      </c>
      <c r="Q10" s="78" t="s">
        <v>112</v>
      </c>
      <c r="R10" s="78" t="s">
        <v>112</v>
      </c>
      <c r="S10" s="70" t="s">
        <v>29</v>
      </c>
    </row>
    <row r="11" spans="1:64" ht="15.95" customHeight="1" x14ac:dyDescent="0.25">
      <c r="A11" s="68" t="s">
        <v>7</v>
      </c>
      <c r="B11" s="38">
        <v>0.05</v>
      </c>
      <c r="C11" s="69">
        <v>0.04</v>
      </c>
      <c r="D11" s="69">
        <v>0.17</v>
      </c>
      <c r="E11" s="69">
        <v>0.17</v>
      </c>
      <c r="F11" s="69">
        <v>6.28</v>
      </c>
      <c r="G11" s="69">
        <v>0</v>
      </c>
      <c r="H11" s="69">
        <v>0.32</v>
      </c>
      <c r="I11" s="69">
        <v>0.12</v>
      </c>
      <c r="J11" s="69">
        <v>0.05</v>
      </c>
      <c r="K11" s="69">
        <v>0.1</v>
      </c>
      <c r="L11" s="69">
        <v>2.92</v>
      </c>
      <c r="M11" s="69">
        <v>0.62</v>
      </c>
      <c r="N11" s="69">
        <v>0.15</v>
      </c>
      <c r="O11" s="78">
        <v>0.3</v>
      </c>
      <c r="P11" s="78" t="s">
        <v>112</v>
      </c>
      <c r="Q11" s="78" t="s">
        <v>112</v>
      </c>
      <c r="R11" s="78" t="s">
        <v>112</v>
      </c>
      <c r="S11" s="70" t="s">
        <v>29</v>
      </c>
    </row>
    <row r="12" spans="1:64" ht="15.95" customHeight="1" x14ac:dyDescent="0.25">
      <c r="A12" s="68" t="s">
        <v>8</v>
      </c>
      <c r="B12" s="38">
        <v>0.11</v>
      </c>
      <c r="C12" s="69">
        <v>0.01</v>
      </c>
      <c r="D12" s="69">
        <v>0.5</v>
      </c>
      <c r="E12" s="69">
        <v>0.35</v>
      </c>
      <c r="F12" s="69">
        <v>9.39</v>
      </c>
      <c r="G12" s="69">
        <v>0</v>
      </c>
      <c r="H12" s="69">
        <v>0.35</v>
      </c>
      <c r="I12" s="69">
        <v>0.21</v>
      </c>
      <c r="J12" s="69">
        <v>0.04</v>
      </c>
      <c r="K12" s="69">
        <v>0.05</v>
      </c>
      <c r="L12" s="69">
        <v>4.25</v>
      </c>
      <c r="M12" s="69">
        <v>1.06</v>
      </c>
      <c r="N12" s="69">
        <v>0.02</v>
      </c>
      <c r="O12" s="78">
        <v>0.14000000000000001</v>
      </c>
      <c r="P12" s="78" t="s">
        <v>112</v>
      </c>
      <c r="Q12" s="78" t="s">
        <v>112</v>
      </c>
      <c r="R12" s="78" t="s">
        <v>112</v>
      </c>
      <c r="S12" s="70" t="s">
        <v>29</v>
      </c>
    </row>
    <row r="13" spans="1:64" ht="15.95" customHeight="1" x14ac:dyDescent="0.25">
      <c r="A13" s="68" t="s">
        <v>9</v>
      </c>
      <c r="B13" s="38">
        <v>0</v>
      </c>
      <c r="C13" s="69">
        <v>0.02</v>
      </c>
      <c r="D13" s="69">
        <v>0.45</v>
      </c>
      <c r="E13" s="69">
        <v>0.22</v>
      </c>
      <c r="F13" s="69">
        <v>4.6900000000000004</v>
      </c>
      <c r="G13" s="69">
        <v>0</v>
      </c>
      <c r="H13" s="69">
        <v>0.09</v>
      </c>
      <c r="I13" s="69">
        <v>0.13</v>
      </c>
      <c r="J13" s="69">
        <v>0.03</v>
      </c>
      <c r="K13" s="69">
        <v>0.01</v>
      </c>
      <c r="L13" s="69">
        <v>1.17</v>
      </c>
      <c r="M13" s="69">
        <v>0.77</v>
      </c>
      <c r="N13" s="69">
        <v>0.08</v>
      </c>
      <c r="O13" s="78">
        <v>0.05</v>
      </c>
      <c r="P13" s="78" t="s">
        <v>112</v>
      </c>
      <c r="Q13" s="78" t="s">
        <v>112</v>
      </c>
      <c r="R13" s="78" t="s">
        <v>112</v>
      </c>
      <c r="S13" s="70" t="s">
        <v>29</v>
      </c>
    </row>
    <row r="14" spans="1:64" ht="15.95" customHeight="1" x14ac:dyDescent="0.25">
      <c r="A14" s="68" t="s">
        <v>10</v>
      </c>
      <c r="B14" s="38">
        <v>0</v>
      </c>
      <c r="C14" s="69">
        <v>0.02</v>
      </c>
      <c r="D14" s="69">
        <v>0.04</v>
      </c>
      <c r="E14" s="69">
        <v>0</v>
      </c>
      <c r="F14" s="69">
        <v>1.08</v>
      </c>
      <c r="G14" s="69">
        <v>0.02</v>
      </c>
      <c r="H14" s="69">
        <v>0.01</v>
      </c>
      <c r="I14" s="69">
        <v>0.02</v>
      </c>
      <c r="J14" s="69">
        <v>0</v>
      </c>
      <c r="K14" s="69">
        <v>0</v>
      </c>
      <c r="L14" s="69">
        <v>0.97</v>
      </c>
      <c r="M14" s="69">
        <v>0.05</v>
      </c>
      <c r="N14" s="69">
        <v>0.08</v>
      </c>
      <c r="O14" s="78">
        <v>0.03</v>
      </c>
      <c r="P14" s="78" t="s">
        <v>112</v>
      </c>
      <c r="Q14" s="78" t="s">
        <v>112</v>
      </c>
      <c r="R14" s="78" t="s">
        <v>112</v>
      </c>
      <c r="S14" s="70" t="s">
        <v>29</v>
      </c>
    </row>
    <row r="15" spans="1:64" ht="15.95" customHeight="1" x14ac:dyDescent="0.25">
      <c r="A15" s="68" t="s">
        <v>11</v>
      </c>
      <c r="B15" s="38">
        <v>0.03</v>
      </c>
      <c r="C15" s="69">
        <v>0.01</v>
      </c>
      <c r="D15" s="69">
        <v>0.4</v>
      </c>
      <c r="E15" s="69">
        <v>0.47</v>
      </c>
      <c r="F15" s="69">
        <v>3.92</v>
      </c>
      <c r="G15" s="69">
        <v>0</v>
      </c>
      <c r="H15" s="69">
        <v>7.0000000000000007E-2</v>
      </c>
      <c r="I15" s="69">
        <v>0.11</v>
      </c>
      <c r="J15" s="69">
        <v>0.1</v>
      </c>
      <c r="K15" s="69">
        <v>0.1</v>
      </c>
      <c r="L15" s="69">
        <v>3.33</v>
      </c>
      <c r="M15" s="69">
        <v>0.15</v>
      </c>
      <c r="N15" s="69">
        <v>0.09</v>
      </c>
      <c r="O15" s="78">
        <v>0.17</v>
      </c>
      <c r="P15" s="78" t="s">
        <v>112</v>
      </c>
      <c r="Q15" s="78" t="s">
        <v>112</v>
      </c>
      <c r="R15" s="78" t="s">
        <v>112</v>
      </c>
      <c r="S15" s="70" t="s">
        <v>29</v>
      </c>
    </row>
    <row r="16" spans="1:64" ht="15.95" customHeight="1" x14ac:dyDescent="0.25">
      <c r="A16" s="68" t="s">
        <v>12</v>
      </c>
      <c r="B16" s="38">
        <v>0.08</v>
      </c>
      <c r="C16" s="69">
        <v>0.13</v>
      </c>
      <c r="D16" s="69">
        <v>1.06</v>
      </c>
      <c r="E16" s="69">
        <v>0</v>
      </c>
      <c r="F16" s="69">
        <v>6.69</v>
      </c>
      <c r="G16" s="69">
        <v>0.21</v>
      </c>
      <c r="H16" s="69">
        <v>0.23</v>
      </c>
      <c r="I16" s="69">
        <v>0.17</v>
      </c>
      <c r="J16" s="69">
        <v>0.09</v>
      </c>
      <c r="K16" s="69">
        <v>0.1</v>
      </c>
      <c r="L16" s="69">
        <v>1.85</v>
      </c>
      <c r="M16" s="69">
        <v>0.47</v>
      </c>
      <c r="N16" s="69">
        <v>0.14000000000000001</v>
      </c>
      <c r="O16" s="78">
        <v>0.27</v>
      </c>
      <c r="P16" s="78" t="s">
        <v>112</v>
      </c>
      <c r="Q16" s="78" t="s">
        <v>112</v>
      </c>
      <c r="R16" s="78" t="s">
        <v>112</v>
      </c>
      <c r="S16" s="70" t="s">
        <v>29</v>
      </c>
    </row>
    <row r="17" spans="1:19" ht="15.95" customHeight="1" x14ac:dyDescent="0.25">
      <c r="A17" s="80" t="s">
        <v>13</v>
      </c>
      <c r="B17" s="38">
        <v>0</v>
      </c>
      <c r="C17" s="69">
        <v>0</v>
      </c>
      <c r="D17" s="69">
        <v>0.15</v>
      </c>
      <c r="E17" s="69">
        <v>0.02</v>
      </c>
      <c r="F17" s="69">
        <v>7.99</v>
      </c>
      <c r="G17" s="69">
        <v>0</v>
      </c>
      <c r="H17" s="69">
        <v>0.06</v>
      </c>
      <c r="I17" s="69">
        <v>0.21</v>
      </c>
      <c r="J17" s="69">
        <v>0.09</v>
      </c>
      <c r="K17" s="69">
        <v>0.03</v>
      </c>
      <c r="L17" s="69">
        <v>3.88</v>
      </c>
      <c r="M17" s="69">
        <v>0.73</v>
      </c>
      <c r="N17" s="69">
        <v>0.13</v>
      </c>
      <c r="O17" s="78">
        <v>0.04</v>
      </c>
      <c r="P17" s="78" t="s">
        <v>112</v>
      </c>
      <c r="Q17" s="78" t="s">
        <v>112</v>
      </c>
      <c r="R17" s="78" t="s">
        <v>112</v>
      </c>
      <c r="S17" s="70" t="s">
        <v>29</v>
      </c>
    </row>
    <row r="18" spans="1:19" ht="15.95" customHeight="1" x14ac:dyDescent="0.25">
      <c r="A18" s="68" t="s">
        <v>14</v>
      </c>
      <c r="B18" s="38">
        <v>0</v>
      </c>
      <c r="C18" s="69">
        <v>0</v>
      </c>
      <c r="D18" s="69">
        <v>0.18</v>
      </c>
      <c r="E18" s="69">
        <v>0.01</v>
      </c>
      <c r="F18" s="69">
        <v>6.31</v>
      </c>
      <c r="G18" s="69">
        <v>0</v>
      </c>
      <c r="H18" s="69">
        <v>0.05</v>
      </c>
      <c r="I18" s="69">
        <v>0.06</v>
      </c>
      <c r="J18" s="69">
        <v>0.05</v>
      </c>
      <c r="K18" s="69">
        <v>0</v>
      </c>
      <c r="L18" s="69">
        <v>2.2200000000000002</v>
      </c>
      <c r="M18" s="69">
        <v>0.36</v>
      </c>
      <c r="N18" s="69">
        <v>0.19</v>
      </c>
      <c r="O18" s="78">
        <v>0.09</v>
      </c>
      <c r="P18" s="78" t="s">
        <v>112</v>
      </c>
      <c r="Q18" s="78" t="s">
        <v>112</v>
      </c>
      <c r="R18" s="78" t="s">
        <v>112</v>
      </c>
      <c r="S18" s="70" t="s">
        <v>29</v>
      </c>
    </row>
    <row r="19" spans="1:19" ht="15.95" customHeight="1" x14ac:dyDescent="0.25">
      <c r="A19" s="80" t="s">
        <v>15</v>
      </c>
      <c r="B19" s="38">
        <v>0.06</v>
      </c>
      <c r="C19" s="69">
        <v>0.03</v>
      </c>
      <c r="D19" s="69">
        <v>0.65</v>
      </c>
      <c r="E19" s="69">
        <v>0.33</v>
      </c>
      <c r="F19" s="69">
        <v>9.6</v>
      </c>
      <c r="G19" s="69">
        <v>0</v>
      </c>
      <c r="H19" s="69">
        <v>0.13</v>
      </c>
      <c r="I19" s="69">
        <v>0.08</v>
      </c>
      <c r="J19" s="69">
        <v>0.04</v>
      </c>
      <c r="K19" s="69">
        <v>0.08</v>
      </c>
      <c r="L19" s="69">
        <v>2.13</v>
      </c>
      <c r="M19" s="69">
        <v>0.67</v>
      </c>
      <c r="N19" s="69">
        <v>0.08</v>
      </c>
      <c r="O19" s="78">
        <v>7.0000000000000007E-2</v>
      </c>
      <c r="P19" s="78" t="s">
        <v>112</v>
      </c>
      <c r="Q19" s="78" t="s">
        <v>112</v>
      </c>
      <c r="R19" s="78" t="s">
        <v>112</v>
      </c>
      <c r="S19" s="70" t="s">
        <v>29</v>
      </c>
    </row>
    <row r="20" spans="1:19" ht="15.95" customHeight="1" x14ac:dyDescent="0.25">
      <c r="A20" s="68" t="s">
        <v>16</v>
      </c>
      <c r="B20" s="38">
        <v>0.02</v>
      </c>
      <c r="C20" s="69">
        <v>0.03</v>
      </c>
      <c r="D20" s="69">
        <v>0.1</v>
      </c>
      <c r="E20" s="69">
        <v>0.06</v>
      </c>
      <c r="F20" s="69">
        <v>5.36</v>
      </c>
      <c r="G20" s="69">
        <v>0.04</v>
      </c>
      <c r="H20" s="69">
        <v>0.09</v>
      </c>
      <c r="I20" s="69">
        <v>0.1</v>
      </c>
      <c r="J20" s="69">
        <v>0.04</v>
      </c>
      <c r="K20" s="69">
        <v>7.0000000000000007E-2</v>
      </c>
      <c r="L20" s="69">
        <v>0.95</v>
      </c>
      <c r="M20" s="69">
        <v>0.12</v>
      </c>
      <c r="N20" s="69">
        <v>0.04</v>
      </c>
      <c r="O20" s="78">
        <v>0.09</v>
      </c>
      <c r="P20" s="78" t="s">
        <v>112</v>
      </c>
      <c r="Q20" s="78" t="s">
        <v>112</v>
      </c>
      <c r="R20" s="78" t="s">
        <v>112</v>
      </c>
      <c r="S20" s="70" t="s">
        <v>29</v>
      </c>
    </row>
    <row r="21" spans="1:19" ht="15.95" customHeight="1" x14ac:dyDescent="0.25">
      <c r="A21" s="68" t="s">
        <v>17</v>
      </c>
      <c r="B21" s="38">
        <v>0.17</v>
      </c>
      <c r="C21" s="69">
        <v>0.01</v>
      </c>
      <c r="D21" s="69">
        <v>0.5</v>
      </c>
      <c r="E21" s="69">
        <v>0</v>
      </c>
      <c r="F21" s="69">
        <v>5.14</v>
      </c>
      <c r="G21" s="69">
        <v>0</v>
      </c>
      <c r="H21" s="69">
        <v>0.17</v>
      </c>
      <c r="I21" s="69">
        <v>0.06</v>
      </c>
      <c r="J21" s="69">
        <v>7.0000000000000007E-2</v>
      </c>
      <c r="K21" s="69">
        <v>0.03</v>
      </c>
      <c r="L21" s="69">
        <v>2.88</v>
      </c>
      <c r="M21" s="69">
        <v>0.52</v>
      </c>
      <c r="N21" s="69">
        <v>0.08</v>
      </c>
      <c r="O21" s="78">
        <v>7.0000000000000007E-2</v>
      </c>
      <c r="P21" s="78" t="s">
        <v>112</v>
      </c>
      <c r="Q21" s="78" t="s">
        <v>112</v>
      </c>
      <c r="R21" s="78" t="s">
        <v>112</v>
      </c>
      <c r="S21" s="70" t="s">
        <v>29</v>
      </c>
    </row>
    <row r="22" spans="1:19" ht="15.95" customHeight="1" x14ac:dyDescent="0.25">
      <c r="A22" s="68" t="s">
        <v>18</v>
      </c>
      <c r="B22" s="38">
        <v>0.02</v>
      </c>
      <c r="C22" s="69">
        <v>0.03</v>
      </c>
      <c r="D22" s="69">
        <v>0.16</v>
      </c>
      <c r="E22" s="69">
        <v>0.11</v>
      </c>
      <c r="F22" s="69">
        <v>6.97</v>
      </c>
      <c r="G22" s="69">
        <v>0.02</v>
      </c>
      <c r="H22" s="69">
        <v>0.19</v>
      </c>
      <c r="I22" s="69">
        <v>0.2</v>
      </c>
      <c r="J22" s="69">
        <v>0.03</v>
      </c>
      <c r="K22" s="69">
        <v>0.03</v>
      </c>
      <c r="L22" s="69">
        <v>3.13</v>
      </c>
      <c r="M22" s="69">
        <v>0.25</v>
      </c>
      <c r="N22" s="69">
        <v>0.23</v>
      </c>
      <c r="O22" s="78">
        <v>0.02</v>
      </c>
      <c r="P22" s="78" t="s">
        <v>112</v>
      </c>
      <c r="Q22" s="78" t="s">
        <v>112</v>
      </c>
      <c r="R22" s="78" t="s">
        <v>112</v>
      </c>
      <c r="S22" s="70" t="s">
        <v>29</v>
      </c>
    </row>
    <row r="23" spans="1:19" ht="15.95" customHeight="1" x14ac:dyDescent="0.25">
      <c r="A23" s="80" t="s">
        <v>19</v>
      </c>
      <c r="B23" s="38">
        <v>0</v>
      </c>
      <c r="C23" s="69">
        <v>0</v>
      </c>
      <c r="D23" s="69">
        <v>0.08</v>
      </c>
      <c r="E23" s="69">
        <v>0.02</v>
      </c>
      <c r="F23" s="69">
        <v>3.88</v>
      </c>
      <c r="G23" s="69">
        <v>0.08</v>
      </c>
      <c r="H23" s="69">
        <v>0.04</v>
      </c>
      <c r="I23" s="69">
        <v>0.13</v>
      </c>
      <c r="J23" s="69">
        <v>0.02</v>
      </c>
      <c r="K23" s="69">
        <v>0</v>
      </c>
      <c r="L23" s="69">
        <v>2.74</v>
      </c>
      <c r="M23" s="69">
        <v>0.66</v>
      </c>
      <c r="N23" s="69">
        <v>0.3</v>
      </c>
      <c r="O23" s="78">
        <v>0.06</v>
      </c>
      <c r="P23" s="78" t="s">
        <v>112</v>
      </c>
      <c r="Q23" s="78" t="s">
        <v>112</v>
      </c>
      <c r="R23" s="78" t="s">
        <v>112</v>
      </c>
      <c r="S23" s="70" t="s">
        <v>29</v>
      </c>
    </row>
    <row r="24" spans="1:19" ht="15.95" customHeight="1" x14ac:dyDescent="0.25">
      <c r="A24" s="80" t="s">
        <v>20</v>
      </c>
      <c r="B24" s="38">
        <v>0.04</v>
      </c>
      <c r="C24" s="69">
        <v>0.03</v>
      </c>
      <c r="D24" s="69">
        <v>0.56999999999999995</v>
      </c>
      <c r="E24" s="69">
        <v>0.23</v>
      </c>
      <c r="F24" s="69">
        <v>7.69</v>
      </c>
      <c r="G24" s="69">
        <v>0</v>
      </c>
      <c r="H24" s="69">
        <v>0.15</v>
      </c>
      <c r="I24" s="69">
        <v>0.15</v>
      </c>
      <c r="J24" s="69">
        <v>0.06</v>
      </c>
      <c r="K24" s="69">
        <v>0.35</v>
      </c>
      <c r="L24" s="69">
        <v>2.69</v>
      </c>
      <c r="M24" s="69">
        <v>0.56000000000000005</v>
      </c>
      <c r="N24" s="69">
        <v>0.09</v>
      </c>
      <c r="O24" s="78">
        <v>0.21</v>
      </c>
      <c r="P24" s="78" t="s">
        <v>112</v>
      </c>
      <c r="Q24" s="78" t="s">
        <v>112</v>
      </c>
      <c r="R24" s="78" t="s">
        <v>112</v>
      </c>
      <c r="S24" s="70" t="s">
        <v>29</v>
      </c>
    </row>
    <row r="25" spans="1:19" ht="15.95" customHeight="1" x14ac:dyDescent="0.25">
      <c r="A25" s="68" t="s">
        <v>21</v>
      </c>
      <c r="B25" s="38">
        <v>0.03</v>
      </c>
      <c r="C25" s="69">
        <v>0</v>
      </c>
      <c r="D25" s="69">
        <v>7.0000000000000007E-2</v>
      </c>
      <c r="E25" s="69">
        <v>0.03</v>
      </c>
      <c r="F25" s="69">
        <v>1.92</v>
      </c>
      <c r="G25" s="69">
        <v>0</v>
      </c>
      <c r="H25" s="69">
        <v>0.04</v>
      </c>
      <c r="I25" s="69">
        <v>0.03</v>
      </c>
      <c r="J25" s="69">
        <v>0</v>
      </c>
      <c r="K25" s="69">
        <v>0.01</v>
      </c>
      <c r="L25" s="69">
        <v>1.07</v>
      </c>
      <c r="M25" s="69">
        <v>0.31</v>
      </c>
      <c r="N25" s="69">
        <v>0.12</v>
      </c>
      <c r="O25" s="78">
        <v>7.0000000000000007E-2</v>
      </c>
      <c r="P25" s="78" t="s">
        <v>112</v>
      </c>
      <c r="Q25" s="78" t="s">
        <v>112</v>
      </c>
      <c r="R25" s="78" t="s">
        <v>112</v>
      </c>
      <c r="S25" s="70" t="s">
        <v>29</v>
      </c>
    </row>
    <row r="26" spans="1:19" ht="15.95" customHeight="1" x14ac:dyDescent="0.25">
      <c r="A26" s="68" t="s">
        <v>22</v>
      </c>
      <c r="B26" s="38">
        <v>7.0000000000000007E-2</v>
      </c>
      <c r="C26" s="69">
        <v>0</v>
      </c>
      <c r="D26" s="69">
        <v>0.3</v>
      </c>
      <c r="E26" s="69">
        <v>0.02</v>
      </c>
      <c r="F26" s="69">
        <v>2.4500000000000002</v>
      </c>
      <c r="G26" s="69">
        <v>0</v>
      </c>
      <c r="H26" s="69">
        <v>0.04</v>
      </c>
      <c r="I26" s="69">
        <v>0.04</v>
      </c>
      <c r="J26" s="69">
        <v>0.06</v>
      </c>
      <c r="K26" s="69">
        <v>0.09</v>
      </c>
      <c r="L26" s="69">
        <v>2.6</v>
      </c>
      <c r="M26" s="69">
        <v>0.26</v>
      </c>
      <c r="N26" s="69">
        <v>0.04</v>
      </c>
      <c r="O26" s="78">
        <v>0.1</v>
      </c>
      <c r="P26" s="78" t="s">
        <v>112</v>
      </c>
      <c r="Q26" s="78" t="s">
        <v>112</v>
      </c>
      <c r="R26" s="78" t="s">
        <v>112</v>
      </c>
      <c r="S26" s="70" t="s">
        <v>29</v>
      </c>
    </row>
    <row r="27" spans="1:19" ht="15.95" customHeight="1" x14ac:dyDescent="0.25">
      <c r="A27" s="81" t="s">
        <v>23</v>
      </c>
      <c r="B27" s="38">
        <v>0.05</v>
      </c>
      <c r="C27" s="69">
        <v>7.0000000000000007E-2</v>
      </c>
      <c r="D27" s="69">
        <v>0.6</v>
      </c>
      <c r="E27" s="69">
        <v>0.47</v>
      </c>
      <c r="F27" s="69">
        <v>4.82</v>
      </c>
      <c r="G27" s="69">
        <v>0</v>
      </c>
      <c r="H27" s="69">
        <v>0.06</v>
      </c>
      <c r="I27" s="69">
        <v>0.11</v>
      </c>
      <c r="J27" s="69">
        <v>0.05</v>
      </c>
      <c r="K27" s="69">
        <v>0.11</v>
      </c>
      <c r="L27" s="69">
        <v>1.81</v>
      </c>
      <c r="M27" s="69">
        <v>2.27</v>
      </c>
      <c r="N27" s="69">
        <v>0.1</v>
      </c>
      <c r="O27" s="78">
        <v>0.13</v>
      </c>
      <c r="P27" s="78" t="s">
        <v>112</v>
      </c>
      <c r="Q27" s="78" t="s">
        <v>112</v>
      </c>
      <c r="R27" s="78" t="s">
        <v>112</v>
      </c>
      <c r="S27" s="70" t="s">
        <v>29</v>
      </c>
    </row>
    <row r="28" spans="1:19" ht="15.95" customHeight="1" x14ac:dyDescent="0.25">
      <c r="A28" s="82" t="s">
        <v>24</v>
      </c>
      <c r="B28" s="38">
        <v>0.02</v>
      </c>
      <c r="C28" s="83">
        <v>0</v>
      </c>
      <c r="D28" s="83">
        <v>0.12</v>
      </c>
      <c r="E28" s="83">
        <v>0.48</v>
      </c>
      <c r="F28" s="83">
        <v>6.13</v>
      </c>
      <c r="G28" s="83">
        <v>0</v>
      </c>
      <c r="H28" s="83">
        <v>0.06</v>
      </c>
      <c r="I28" s="83">
        <v>0.1</v>
      </c>
      <c r="J28" s="83">
        <v>0</v>
      </c>
      <c r="K28" s="83">
        <v>0</v>
      </c>
      <c r="L28" s="83">
        <v>1.39</v>
      </c>
      <c r="M28" s="83">
        <v>0.69</v>
      </c>
      <c r="N28" s="83">
        <v>0.42</v>
      </c>
      <c r="O28" s="78">
        <v>0.01</v>
      </c>
      <c r="P28" s="78" t="s">
        <v>112</v>
      </c>
      <c r="Q28" s="78" t="s">
        <v>112</v>
      </c>
      <c r="R28" s="78" t="s">
        <v>112</v>
      </c>
      <c r="S28" s="70" t="s">
        <v>29</v>
      </c>
    </row>
    <row r="29" spans="1:19" ht="15.95" customHeight="1" x14ac:dyDescent="0.25">
      <c r="A29" s="61" t="s">
        <v>25</v>
      </c>
      <c r="B29" s="62">
        <f>SUM(B4:B28)</f>
        <v>1.04</v>
      </c>
      <c r="C29" s="62">
        <f>SUM(C4:C28)</f>
        <v>0.66000000000000014</v>
      </c>
      <c r="D29" s="62">
        <f>SUM(D4:D28)</f>
        <v>7.5600000000000005</v>
      </c>
      <c r="E29" s="62">
        <f>SUM(E4:E28)</f>
        <v>5.2000000000000011</v>
      </c>
      <c r="F29" s="62">
        <f t="shared" ref="F29:N29" si="0">SUM(F4:F28)</f>
        <v>136.91999999999999</v>
      </c>
      <c r="G29" s="62">
        <f t="shared" si="0"/>
        <v>0.96000000000000008</v>
      </c>
      <c r="H29" s="62">
        <f t="shared" si="0"/>
        <v>2.88</v>
      </c>
      <c r="I29" s="62">
        <f t="shared" si="0"/>
        <v>2.6599999999999997</v>
      </c>
      <c r="J29" s="62">
        <f t="shared" si="0"/>
        <v>1.0500000000000003</v>
      </c>
      <c r="K29" s="62">
        <f t="shared" si="0"/>
        <v>1.5800000000000003</v>
      </c>
      <c r="L29" s="62">
        <f t="shared" si="0"/>
        <v>54.540000000000013</v>
      </c>
      <c r="M29" s="62">
        <f t="shared" si="0"/>
        <v>14.529999999999998</v>
      </c>
      <c r="N29" s="62">
        <f t="shared" si="0"/>
        <v>3.63</v>
      </c>
      <c r="O29" s="62">
        <f>SUM(O4:O28)</f>
        <v>3.1099999999999994</v>
      </c>
      <c r="P29" s="62">
        <f t="shared" ref="P29:Q29" si="1">SUM(P4:P28)</f>
        <v>0</v>
      </c>
      <c r="Q29" s="62">
        <f t="shared" si="1"/>
        <v>0</v>
      </c>
      <c r="R29" s="62">
        <f>SUM(R4:R28)</f>
        <v>0</v>
      </c>
    </row>
    <row r="30" spans="1:19" s="90" customFormat="1" ht="25.5" x14ac:dyDescent="0.25">
      <c r="A30" s="92" t="s">
        <v>72</v>
      </c>
      <c r="B30" s="93">
        <v>555</v>
      </c>
      <c r="C30" s="93">
        <v>655</v>
      </c>
      <c r="D30" s="93">
        <v>1015.66</v>
      </c>
      <c r="E30" s="93">
        <v>477.66</v>
      </c>
      <c r="F30" s="93">
        <v>629.99</v>
      </c>
      <c r="G30" s="93">
        <v>219.99</v>
      </c>
      <c r="H30" s="93">
        <v>415.32</v>
      </c>
      <c r="I30" s="93">
        <v>2000</v>
      </c>
      <c r="J30" s="93">
        <v>385</v>
      </c>
      <c r="K30" s="93">
        <v>3420</v>
      </c>
      <c r="L30" s="93">
        <v>499.99</v>
      </c>
      <c r="M30" s="93">
        <v>1910</v>
      </c>
      <c r="N30" s="93">
        <v>3163.32</v>
      </c>
      <c r="O30" s="93">
        <v>2090</v>
      </c>
      <c r="P30" s="93">
        <v>482.66</v>
      </c>
      <c r="Q30" s="93">
        <v>271.66000000000003</v>
      </c>
      <c r="R30" s="93">
        <v>354.99</v>
      </c>
    </row>
    <row r="31" spans="1:19" s="90" customFormat="1" ht="29.25" customHeight="1" x14ac:dyDescent="0.25">
      <c r="A31" s="92" t="s">
        <v>163</v>
      </c>
      <c r="B31" s="128"/>
      <c r="C31" s="128"/>
      <c r="D31" s="128"/>
      <c r="E31" s="128"/>
      <c r="F31" s="128"/>
      <c r="G31" s="128"/>
      <c r="H31" s="128"/>
      <c r="I31" s="128"/>
      <c r="J31" s="128"/>
      <c r="K31" s="128"/>
      <c r="L31" s="128"/>
      <c r="M31" s="128"/>
      <c r="N31" s="128"/>
      <c r="O31" s="128"/>
      <c r="P31" s="128"/>
      <c r="Q31" s="128"/>
      <c r="R31" s="128"/>
    </row>
    <row r="32" spans="1:19" s="90" customFormat="1" ht="32.25" customHeight="1" x14ac:dyDescent="0.25">
      <c r="A32" s="92" t="s">
        <v>105</v>
      </c>
      <c r="B32" s="94">
        <f>+B31*B29</f>
        <v>0</v>
      </c>
      <c r="C32" s="94">
        <f t="shared" ref="C32:R32" si="2">+C31*C29</f>
        <v>0</v>
      </c>
      <c r="D32" s="94">
        <f t="shared" si="2"/>
        <v>0</v>
      </c>
      <c r="E32" s="94">
        <f t="shared" si="2"/>
        <v>0</v>
      </c>
      <c r="F32" s="94">
        <f t="shared" si="2"/>
        <v>0</v>
      </c>
      <c r="G32" s="94">
        <f t="shared" si="2"/>
        <v>0</v>
      </c>
      <c r="H32" s="94">
        <f t="shared" si="2"/>
        <v>0</v>
      </c>
      <c r="I32" s="94">
        <f t="shared" si="2"/>
        <v>0</v>
      </c>
      <c r="J32" s="94">
        <f t="shared" si="2"/>
        <v>0</v>
      </c>
      <c r="K32" s="94">
        <f t="shared" si="2"/>
        <v>0</v>
      </c>
      <c r="L32" s="94">
        <f t="shared" si="2"/>
        <v>0</v>
      </c>
      <c r="M32" s="94">
        <f t="shared" si="2"/>
        <v>0</v>
      </c>
      <c r="N32" s="94">
        <f t="shared" si="2"/>
        <v>0</v>
      </c>
      <c r="O32" s="94">
        <f t="shared" si="2"/>
        <v>0</v>
      </c>
      <c r="P32" s="94">
        <f t="shared" si="2"/>
        <v>0</v>
      </c>
      <c r="Q32" s="94">
        <f t="shared" si="2"/>
        <v>0</v>
      </c>
      <c r="R32" s="94">
        <f t="shared" si="2"/>
        <v>0</v>
      </c>
    </row>
    <row r="33" spans="1:19" s="90" customFormat="1" ht="35.25" customHeight="1" x14ac:dyDescent="0.25">
      <c r="A33" s="92" t="s">
        <v>106</v>
      </c>
      <c r="B33" s="95">
        <f>SUM(B32:R32)</f>
        <v>0</v>
      </c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8"/>
    </row>
    <row r="35" spans="1:19" x14ac:dyDescent="0.25">
      <c r="A35" s="38" t="s">
        <v>172</v>
      </c>
    </row>
    <row r="40" spans="1:19" ht="12.75" customHeight="1" x14ac:dyDescent="0.25">
      <c r="A40" s="157" t="s">
        <v>171</v>
      </c>
      <c r="B40" s="166"/>
      <c r="C40" s="167"/>
      <c r="D40" s="167"/>
      <c r="E40" s="167"/>
      <c r="F40" s="167"/>
      <c r="G40" s="167"/>
      <c r="H40" s="167"/>
      <c r="I40" s="167"/>
      <c r="J40" s="167"/>
      <c r="K40" s="167"/>
      <c r="L40" s="167"/>
      <c r="M40" s="167"/>
      <c r="N40" s="167"/>
      <c r="O40" s="167"/>
      <c r="P40" s="167"/>
      <c r="Q40" s="167"/>
      <c r="R40" s="168"/>
    </row>
    <row r="41" spans="1:19" x14ac:dyDescent="0.25">
      <c r="A41" s="158"/>
      <c r="B41" s="169"/>
      <c r="C41" s="170"/>
      <c r="D41" s="170"/>
      <c r="E41" s="170"/>
      <c r="F41" s="170"/>
      <c r="G41" s="170"/>
      <c r="H41" s="170"/>
      <c r="I41" s="170"/>
      <c r="J41" s="170"/>
      <c r="K41" s="170"/>
      <c r="L41" s="170"/>
      <c r="M41" s="170"/>
      <c r="N41" s="170"/>
      <c r="O41" s="170"/>
      <c r="P41" s="170"/>
      <c r="Q41" s="170"/>
      <c r="R41" s="171"/>
    </row>
    <row r="42" spans="1:19" x14ac:dyDescent="0.25">
      <c r="A42" s="158"/>
      <c r="B42" s="169"/>
      <c r="C42" s="170"/>
      <c r="D42" s="170"/>
      <c r="E42" s="170"/>
      <c r="F42" s="170"/>
      <c r="G42" s="170"/>
      <c r="H42" s="170"/>
      <c r="I42" s="170"/>
      <c r="J42" s="170"/>
      <c r="K42" s="170"/>
      <c r="L42" s="170"/>
      <c r="M42" s="170"/>
      <c r="N42" s="170"/>
      <c r="O42" s="170"/>
      <c r="P42" s="170"/>
      <c r="Q42" s="170"/>
      <c r="R42" s="171"/>
    </row>
    <row r="43" spans="1:19" ht="18" customHeight="1" x14ac:dyDescent="0.25">
      <c r="A43" s="159"/>
      <c r="B43" s="172"/>
      <c r="C43" s="173"/>
      <c r="D43" s="173"/>
      <c r="E43" s="173"/>
      <c r="F43" s="173"/>
      <c r="G43" s="173"/>
      <c r="H43" s="173"/>
      <c r="I43" s="173"/>
      <c r="J43" s="173"/>
      <c r="K43" s="173"/>
      <c r="L43" s="173"/>
      <c r="M43" s="173"/>
      <c r="N43" s="173"/>
      <c r="O43" s="173"/>
      <c r="P43" s="173"/>
      <c r="Q43" s="173"/>
      <c r="R43" s="174"/>
    </row>
  </sheetData>
  <sheetProtection algorithmName="SHA-512" hashValue="16bnlqJxO2Vz/OFLL6fZFaNlS5rBs2F+vZsdQyrTdYeKM6SjJcfJRjpY82OGoefD3Z5S5mRg1HRfjd4L8kOKjA==" saltValue="64Jeayo5/0XOBuStrBcqdg==" spinCount="100000" sheet="1" objects="1" scenarios="1"/>
  <protectedRanges>
    <protectedRange sqref="B40 K40" name="Rango1_1"/>
    <protectedRange sqref="B31:R31" name="Rango1"/>
  </protectedRanges>
  <mergeCells count="2">
    <mergeCell ref="A40:A43"/>
    <mergeCell ref="B40:R43"/>
  </mergeCells>
  <dataValidations count="1">
    <dataValidation type="decimal" operator="lessThanOrEqual" allowBlank="1" showInputMessage="1" showErrorMessage="1" sqref="B31:R31">
      <formula1>B30</formula1>
    </dataValidation>
  </dataValidations>
  <pageMargins left="0.7" right="0.7" top="0.75" bottom="0.75" header="0.3" footer="0.3"/>
  <pageSetup paperSize="9" scale="3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G43"/>
  <sheetViews>
    <sheetView zoomScale="85" zoomScaleNormal="85" workbookViewId="0">
      <selection activeCell="E26" sqref="E26"/>
    </sheetView>
  </sheetViews>
  <sheetFormatPr baseColWidth="10" defaultColWidth="25.5703125" defaultRowHeight="15.95" customHeight="1" x14ac:dyDescent="0.25"/>
  <cols>
    <col min="1" max="1" width="27.140625" style="38" bestFit="1" customWidth="1"/>
    <col min="2" max="2" width="24" style="38" bestFit="1" customWidth="1"/>
    <col min="3" max="3" width="25.28515625" style="38" bestFit="1" customWidth="1"/>
    <col min="4" max="4" width="24" style="38" bestFit="1" customWidth="1"/>
    <col min="5" max="5" width="25.28515625" style="38" bestFit="1" customWidth="1"/>
    <col min="6" max="6" width="25.28515625" style="38" customWidth="1"/>
    <col min="7" max="7" width="16" style="38" bestFit="1" customWidth="1"/>
    <col min="8" max="16384" width="25.5703125" style="38"/>
  </cols>
  <sheetData>
    <row r="1" spans="1:7" ht="20.100000000000001" customHeight="1" x14ac:dyDescent="0.25">
      <c r="A1" s="66" t="s">
        <v>148</v>
      </c>
      <c r="B1" s="67"/>
      <c r="C1" s="56"/>
      <c r="D1" s="67"/>
      <c r="E1" s="56"/>
      <c r="F1" s="56"/>
      <c r="G1" s="56"/>
    </row>
    <row r="3" spans="1:7" ht="38.25" x14ac:dyDescent="0.25">
      <c r="A3" s="76" t="s">
        <v>26</v>
      </c>
      <c r="B3" s="32" t="s">
        <v>89</v>
      </c>
      <c r="C3" s="32" t="s">
        <v>90</v>
      </c>
      <c r="D3" s="76" t="s">
        <v>27</v>
      </c>
      <c r="E3" s="32" t="s">
        <v>156</v>
      </c>
      <c r="F3" s="32" t="s">
        <v>175</v>
      </c>
      <c r="G3" s="32" t="s">
        <v>109</v>
      </c>
    </row>
    <row r="4" spans="1:7" ht="15.95" customHeight="1" x14ac:dyDescent="0.25">
      <c r="A4" s="77" t="s">
        <v>0</v>
      </c>
      <c r="B4" s="78">
        <v>13.46</v>
      </c>
      <c r="C4" s="39">
        <v>18</v>
      </c>
      <c r="D4" s="70" t="s">
        <v>29</v>
      </c>
      <c r="E4" s="78">
        <v>95</v>
      </c>
      <c r="F4" s="184"/>
      <c r="G4" s="72">
        <f>+$F$4*B4</f>
        <v>0</v>
      </c>
    </row>
    <row r="5" spans="1:7" ht="15.95" customHeight="1" x14ac:dyDescent="0.25">
      <c r="A5" s="68" t="s">
        <v>1</v>
      </c>
      <c r="B5" s="69">
        <v>14.11</v>
      </c>
      <c r="C5" s="70">
        <v>18</v>
      </c>
      <c r="D5" s="70" t="s">
        <v>29</v>
      </c>
      <c r="E5" s="78">
        <v>95</v>
      </c>
      <c r="F5" s="179"/>
      <c r="G5" s="72">
        <f t="shared" ref="G5:G28" si="0">+$F$4*B5</f>
        <v>0</v>
      </c>
    </row>
    <row r="6" spans="1:7" ht="15.95" customHeight="1" x14ac:dyDescent="0.25">
      <c r="A6" s="80" t="s">
        <v>2</v>
      </c>
      <c r="B6" s="69">
        <v>43.55</v>
      </c>
      <c r="C6" s="70">
        <v>54</v>
      </c>
      <c r="D6" s="70" t="s">
        <v>29</v>
      </c>
      <c r="E6" s="78">
        <v>95</v>
      </c>
      <c r="F6" s="179"/>
      <c r="G6" s="72">
        <f t="shared" si="0"/>
        <v>0</v>
      </c>
    </row>
    <row r="7" spans="1:7" ht="15.95" customHeight="1" x14ac:dyDescent="0.25">
      <c r="A7" s="68" t="s">
        <v>3</v>
      </c>
      <c r="B7" s="69">
        <v>2.42</v>
      </c>
      <c r="C7" s="70">
        <v>2</v>
      </c>
      <c r="D7" s="70" t="s">
        <v>29</v>
      </c>
      <c r="E7" s="78">
        <v>95</v>
      </c>
      <c r="F7" s="179"/>
      <c r="G7" s="72">
        <f t="shared" si="0"/>
        <v>0</v>
      </c>
    </row>
    <row r="8" spans="1:7" ht="15.95" customHeight="1" x14ac:dyDescent="0.25">
      <c r="A8" s="68" t="s">
        <v>4</v>
      </c>
      <c r="B8" s="69">
        <v>25.41</v>
      </c>
      <c r="C8" s="70">
        <v>31</v>
      </c>
      <c r="D8" s="70" t="s">
        <v>29</v>
      </c>
      <c r="E8" s="78">
        <v>95</v>
      </c>
      <c r="F8" s="179"/>
      <c r="G8" s="72">
        <f t="shared" si="0"/>
        <v>0</v>
      </c>
    </row>
    <row r="9" spans="1:7" ht="15.95" customHeight="1" x14ac:dyDescent="0.25">
      <c r="A9" s="68" t="s">
        <v>5</v>
      </c>
      <c r="B9" s="69">
        <v>12.45</v>
      </c>
      <c r="C9" s="70">
        <v>17</v>
      </c>
      <c r="D9" s="70" t="s">
        <v>29</v>
      </c>
      <c r="E9" s="78">
        <v>95</v>
      </c>
      <c r="F9" s="179"/>
      <c r="G9" s="72">
        <f t="shared" si="0"/>
        <v>0</v>
      </c>
    </row>
    <row r="10" spans="1:7" ht="15.95" customHeight="1" x14ac:dyDescent="0.25">
      <c r="A10" s="68" t="s">
        <v>6</v>
      </c>
      <c r="B10" s="69">
        <v>1.29</v>
      </c>
      <c r="C10" s="70">
        <v>2</v>
      </c>
      <c r="D10" s="70" t="s">
        <v>29</v>
      </c>
      <c r="E10" s="78">
        <v>95</v>
      </c>
      <c r="F10" s="179"/>
      <c r="G10" s="72">
        <f t="shared" si="0"/>
        <v>0</v>
      </c>
    </row>
    <row r="11" spans="1:7" ht="15.95" customHeight="1" x14ac:dyDescent="0.25">
      <c r="A11" s="68" t="s">
        <v>7</v>
      </c>
      <c r="B11" s="69">
        <v>24.77</v>
      </c>
      <c r="C11" s="70">
        <v>35</v>
      </c>
      <c r="D11" s="70" t="s">
        <v>29</v>
      </c>
      <c r="E11" s="78">
        <v>95</v>
      </c>
      <c r="F11" s="179"/>
      <c r="G11" s="72">
        <f t="shared" si="0"/>
        <v>0</v>
      </c>
    </row>
    <row r="12" spans="1:7" ht="15.95" customHeight="1" x14ac:dyDescent="0.25">
      <c r="A12" s="68" t="s">
        <v>8</v>
      </c>
      <c r="B12" s="69">
        <v>29.38</v>
      </c>
      <c r="C12" s="70">
        <v>34</v>
      </c>
      <c r="D12" s="70" t="s">
        <v>29</v>
      </c>
      <c r="E12" s="78">
        <v>95</v>
      </c>
      <c r="F12" s="179"/>
      <c r="G12" s="72">
        <f t="shared" si="0"/>
        <v>0</v>
      </c>
    </row>
    <row r="13" spans="1:7" ht="15.95" customHeight="1" x14ac:dyDescent="0.25">
      <c r="A13" s="68" t="s">
        <v>9</v>
      </c>
      <c r="B13" s="69">
        <v>10.39</v>
      </c>
      <c r="C13" s="70">
        <v>12</v>
      </c>
      <c r="D13" s="70" t="s">
        <v>29</v>
      </c>
      <c r="E13" s="78">
        <v>95</v>
      </c>
      <c r="F13" s="179"/>
      <c r="G13" s="72">
        <f t="shared" si="0"/>
        <v>0</v>
      </c>
    </row>
    <row r="14" spans="1:7" ht="15.95" customHeight="1" x14ac:dyDescent="0.25">
      <c r="A14" s="68" t="s">
        <v>10</v>
      </c>
      <c r="B14" s="69">
        <v>6.06</v>
      </c>
      <c r="C14" s="70">
        <v>9</v>
      </c>
      <c r="D14" s="70" t="s">
        <v>29</v>
      </c>
      <c r="E14" s="78">
        <v>95</v>
      </c>
      <c r="F14" s="179"/>
      <c r="G14" s="72">
        <f t="shared" si="0"/>
        <v>0</v>
      </c>
    </row>
    <row r="15" spans="1:7" ht="15.95" customHeight="1" x14ac:dyDescent="0.25">
      <c r="A15" s="68" t="s">
        <v>11</v>
      </c>
      <c r="B15" s="69">
        <v>10.45</v>
      </c>
      <c r="C15" s="70">
        <v>13</v>
      </c>
      <c r="D15" s="70" t="s">
        <v>29</v>
      </c>
      <c r="E15" s="78">
        <v>95</v>
      </c>
      <c r="F15" s="179"/>
      <c r="G15" s="72">
        <f t="shared" si="0"/>
        <v>0</v>
      </c>
    </row>
    <row r="16" spans="1:7" ht="15.95" customHeight="1" x14ac:dyDescent="0.25">
      <c r="A16" s="68" t="s">
        <v>12</v>
      </c>
      <c r="B16" s="69">
        <v>13.25</v>
      </c>
      <c r="C16" s="70">
        <v>16</v>
      </c>
      <c r="D16" s="70" t="s">
        <v>29</v>
      </c>
      <c r="E16" s="78">
        <v>95</v>
      </c>
      <c r="F16" s="179"/>
      <c r="G16" s="72">
        <f t="shared" si="0"/>
        <v>0</v>
      </c>
    </row>
    <row r="17" spans="1:7" ht="15.95" customHeight="1" x14ac:dyDescent="0.25">
      <c r="A17" s="80" t="s">
        <v>13</v>
      </c>
      <c r="B17" s="69">
        <v>13.93</v>
      </c>
      <c r="C17" s="70">
        <v>18</v>
      </c>
      <c r="D17" s="70" t="s">
        <v>29</v>
      </c>
      <c r="E17" s="78">
        <v>95</v>
      </c>
      <c r="F17" s="179"/>
      <c r="G17" s="72">
        <f t="shared" si="0"/>
        <v>0</v>
      </c>
    </row>
    <row r="18" spans="1:7" ht="15.95" customHeight="1" x14ac:dyDescent="0.25">
      <c r="A18" s="68" t="s">
        <v>14</v>
      </c>
      <c r="B18" s="69">
        <v>15.7</v>
      </c>
      <c r="C18" s="70">
        <v>21</v>
      </c>
      <c r="D18" s="70" t="s">
        <v>29</v>
      </c>
      <c r="E18" s="78">
        <v>95</v>
      </c>
      <c r="F18" s="179"/>
      <c r="G18" s="72">
        <f t="shared" si="0"/>
        <v>0</v>
      </c>
    </row>
    <row r="19" spans="1:7" ht="15.95" customHeight="1" x14ac:dyDescent="0.25">
      <c r="A19" s="80" t="s">
        <v>15</v>
      </c>
      <c r="B19" s="69">
        <v>33.909999999999997</v>
      </c>
      <c r="C19" s="70">
        <v>51</v>
      </c>
      <c r="D19" s="70" t="s">
        <v>29</v>
      </c>
      <c r="E19" s="78">
        <v>95</v>
      </c>
      <c r="F19" s="179"/>
      <c r="G19" s="72">
        <f t="shared" si="0"/>
        <v>0</v>
      </c>
    </row>
    <row r="20" spans="1:7" ht="15.95" customHeight="1" x14ac:dyDescent="0.25">
      <c r="A20" s="68" t="s">
        <v>16</v>
      </c>
      <c r="B20" s="69">
        <v>8.3699999999999992</v>
      </c>
      <c r="C20" s="70">
        <v>24</v>
      </c>
      <c r="D20" s="70" t="s">
        <v>29</v>
      </c>
      <c r="E20" s="78">
        <v>95</v>
      </c>
      <c r="F20" s="179"/>
      <c r="G20" s="72">
        <f t="shared" si="0"/>
        <v>0</v>
      </c>
    </row>
    <row r="21" spans="1:7" ht="15.95" customHeight="1" x14ac:dyDescent="0.25">
      <c r="A21" s="68" t="s">
        <v>17</v>
      </c>
      <c r="B21" s="69">
        <v>1.4999999999999999E-2</v>
      </c>
      <c r="C21" s="70">
        <v>1</v>
      </c>
      <c r="D21" s="70" t="s">
        <v>29</v>
      </c>
      <c r="E21" s="78">
        <v>95</v>
      </c>
      <c r="F21" s="179"/>
      <c r="G21" s="72">
        <f t="shared" si="0"/>
        <v>0</v>
      </c>
    </row>
    <row r="22" spans="1:7" ht="15.95" customHeight="1" x14ac:dyDescent="0.25">
      <c r="A22" s="68" t="s">
        <v>18</v>
      </c>
      <c r="B22" s="69">
        <v>21.24</v>
      </c>
      <c r="C22" s="70">
        <v>28</v>
      </c>
      <c r="D22" s="70" t="s">
        <v>29</v>
      </c>
      <c r="E22" s="78">
        <v>95</v>
      </c>
      <c r="F22" s="179"/>
      <c r="G22" s="72">
        <f t="shared" si="0"/>
        <v>0</v>
      </c>
    </row>
    <row r="23" spans="1:7" ht="15.95" customHeight="1" x14ac:dyDescent="0.25">
      <c r="A23" s="80" t="s">
        <v>19</v>
      </c>
      <c r="B23" s="69">
        <v>8.6199999999999992</v>
      </c>
      <c r="C23" s="70">
        <v>11</v>
      </c>
      <c r="D23" s="70" t="s">
        <v>29</v>
      </c>
      <c r="E23" s="78">
        <v>95</v>
      </c>
      <c r="F23" s="179"/>
      <c r="G23" s="72">
        <f t="shared" si="0"/>
        <v>0</v>
      </c>
    </row>
    <row r="24" spans="1:7" ht="15.95" customHeight="1" x14ac:dyDescent="0.25">
      <c r="A24" s="80" t="s">
        <v>20</v>
      </c>
      <c r="B24" s="69">
        <v>18.059999999999999</v>
      </c>
      <c r="C24" s="70">
        <v>26</v>
      </c>
      <c r="D24" s="70" t="s">
        <v>29</v>
      </c>
      <c r="E24" s="78">
        <v>95</v>
      </c>
      <c r="F24" s="179"/>
      <c r="G24" s="72">
        <f t="shared" si="0"/>
        <v>0</v>
      </c>
    </row>
    <row r="25" spans="1:7" ht="15.95" customHeight="1" x14ac:dyDescent="0.25">
      <c r="A25" s="68" t="s">
        <v>21</v>
      </c>
      <c r="B25" s="69">
        <v>12.38</v>
      </c>
      <c r="C25" s="70">
        <v>16</v>
      </c>
      <c r="D25" s="70" t="s">
        <v>29</v>
      </c>
      <c r="E25" s="78">
        <v>95</v>
      </c>
      <c r="F25" s="179"/>
      <c r="G25" s="72">
        <f t="shared" si="0"/>
        <v>0</v>
      </c>
    </row>
    <row r="26" spans="1:7" ht="15.95" customHeight="1" x14ac:dyDescent="0.25">
      <c r="A26" s="68" t="s">
        <v>22</v>
      </c>
      <c r="B26" s="69">
        <v>11.03</v>
      </c>
      <c r="C26" s="70">
        <v>18</v>
      </c>
      <c r="D26" s="70" t="s">
        <v>29</v>
      </c>
      <c r="E26" s="78">
        <v>95</v>
      </c>
      <c r="F26" s="179"/>
      <c r="G26" s="72">
        <f t="shared" si="0"/>
        <v>0</v>
      </c>
    </row>
    <row r="27" spans="1:7" ht="15.95" customHeight="1" x14ac:dyDescent="0.25">
      <c r="A27" s="81" t="s">
        <v>23</v>
      </c>
      <c r="B27" s="69">
        <v>18.14</v>
      </c>
      <c r="C27" s="70">
        <v>24</v>
      </c>
      <c r="D27" s="70" t="s">
        <v>29</v>
      </c>
      <c r="E27" s="78">
        <v>95</v>
      </c>
      <c r="F27" s="179"/>
      <c r="G27" s="72">
        <f t="shared" si="0"/>
        <v>0</v>
      </c>
    </row>
    <row r="28" spans="1:7" ht="15.95" customHeight="1" x14ac:dyDescent="0.25">
      <c r="A28" s="82" t="s">
        <v>24</v>
      </c>
      <c r="B28" s="83">
        <v>27.63</v>
      </c>
      <c r="C28" s="86">
        <v>40</v>
      </c>
      <c r="D28" s="70" t="s">
        <v>29</v>
      </c>
      <c r="E28" s="78">
        <v>95</v>
      </c>
      <c r="F28" s="180"/>
      <c r="G28" s="72">
        <f t="shared" si="0"/>
        <v>0</v>
      </c>
    </row>
    <row r="29" spans="1:7" ht="15.95" customHeight="1" x14ac:dyDescent="0.25">
      <c r="A29" s="61" t="s">
        <v>25</v>
      </c>
      <c r="B29" s="62">
        <f t="shared" ref="B29:E29" si="1">SUM(B4:B28)</f>
        <v>396.01499999999993</v>
      </c>
      <c r="C29" s="62">
        <f t="shared" si="1"/>
        <v>539</v>
      </c>
      <c r="D29" s="62">
        <f t="shared" si="1"/>
        <v>0</v>
      </c>
      <c r="E29" s="62">
        <f t="shared" si="1"/>
        <v>2375</v>
      </c>
      <c r="F29" s="129"/>
    </row>
    <row r="30" spans="1:7" ht="15.95" customHeight="1" x14ac:dyDescent="0.25">
      <c r="B30" s="87"/>
      <c r="C30" s="88"/>
      <c r="D30" s="87"/>
      <c r="E30" s="88"/>
      <c r="F30" s="88"/>
    </row>
    <row r="31" spans="1:7" s="40" customFormat="1" ht="38.25" customHeight="1" x14ac:dyDescent="0.2">
      <c r="A31" s="32" t="s">
        <v>65</v>
      </c>
      <c r="B31" s="32" t="s">
        <v>89</v>
      </c>
      <c r="C31" s="32" t="s">
        <v>90</v>
      </c>
      <c r="D31" s="76" t="s">
        <v>27</v>
      </c>
      <c r="E31" s="32" t="s">
        <v>108</v>
      </c>
      <c r="F31" s="32" t="s">
        <v>160</v>
      </c>
      <c r="G31" s="32" t="s">
        <v>109</v>
      </c>
    </row>
    <row r="32" spans="1:7" ht="15.95" customHeight="1" x14ac:dyDescent="0.25">
      <c r="A32" s="68" t="s">
        <v>115</v>
      </c>
      <c r="B32" s="43">
        <v>5.66</v>
      </c>
      <c r="C32" s="43">
        <v>5</v>
      </c>
      <c r="D32" s="71" t="s">
        <v>29</v>
      </c>
      <c r="E32" s="78">
        <v>95</v>
      </c>
      <c r="F32" s="126">
        <f>+F4</f>
        <v>0</v>
      </c>
      <c r="G32" s="72">
        <f t="shared" ref="G32:G33" si="2">+$F$4*B32</f>
        <v>0</v>
      </c>
    </row>
    <row r="33" spans="1:7" ht="15.75" customHeight="1" x14ac:dyDescent="0.25">
      <c r="A33" s="68" t="s">
        <v>116</v>
      </c>
      <c r="B33" s="43">
        <v>1.38</v>
      </c>
      <c r="C33" s="43">
        <v>1</v>
      </c>
      <c r="D33" s="71" t="s">
        <v>29</v>
      </c>
      <c r="E33" s="78">
        <v>95</v>
      </c>
      <c r="F33" s="126">
        <f>+F32</f>
        <v>0</v>
      </c>
      <c r="G33" s="72">
        <f t="shared" si="2"/>
        <v>0</v>
      </c>
    </row>
    <row r="35" spans="1:7" ht="15.95" customHeight="1" x14ac:dyDescent="0.25">
      <c r="E35" s="54" t="s">
        <v>99</v>
      </c>
      <c r="F35" s="54"/>
      <c r="G35" s="55">
        <f>SUM(G4:G33)</f>
        <v>0</v>
      </c>
    </row>
    <row r="36" spans="1:7" ht="15.95" customHeight="1" x14ac:dyDescent="0.25">
      <c r="A36" s="38" t="s">
        <v>173</v>
      </c>
    </row>
    <row r="37" spans="1:7" ht="15.95" customHeight="1" x14ac:dyDescent="0.25">
      <c r="A37" s="38" t="s">
        <v>174</v>
      </c>
    </row>
    <row r="40" spans="1:7" ht="15.95" customHeight="1" x14ac:dyDescent="0.25">
      <c r="A40" s="157" t="s">
        <v>171</v>
      </c>
      <c r="B40" s="166"/>
      <c r="C40" s="167"/>
      <c r="D40" s="167"/>
      <c r="E40" s="167"/>
      <c r="F40" s="167"/>
      <c r="G40" s="168"/>
    </row>
    <row r="41" spans="1:7" ht="15.95" customHeight="1" x14ac:dyDescent="0.25">
      <c r="A41" s="158"/>
      <c r="B41" s="169"/>
      <c r="C41" s="170"/>
      <c r="D41" s="170"/>
      <c r="E41" s="170"/>
      <c r="F41" s="170"/>
      <c r="G41" s="171"/>
    </row>
    <row r="42" spans="1:7" ht="15.95" customHeight="1" x14ac:dyDescent="0.25">
      <c r="A42" s="158"/>
      <c r="B42" s="169"/>
      <c r="C42" s="170"/>
      <c r="D42" s="170"/>
      <c r="E42" s="170"/>
      <c r="F42" s="170"/>
      <c r="G42" s="171"/>
    </row>
    <row r="43" spans="1:7" ht="15.95" customHeight="1" x14ac:dyDescent="0.25">
      <c r="A43" s="159"/>
      <c r="B43" s="172"/>
      <c r="C43" s="173"/>
      <c r="D43" s="173"/>
      <c r="E43" s="173"/>
      <c r="F43" s="173"/>
      <c r="G43" s="174"/>
    </row>
  </sheetData>
  <sheetProtection algorithmName="SHA-512" hashValue="LzcKYESolXVd4rRFBa6wdaH+VWHqNW8/XDpZPgE2rslQl9zzZijyfGXwQANkLiFGsA8/IPLciVBP4N2G6+ukkA==" saltValue="MkZ6ZWIZ/DPpg+NHJ8ScdA==" spinCount="100000" sheet="1" objects="1" scenarios="1"/>
  <protectedRanges>
    <protectedRange sqref="B40" name="Rango1_1"/>
    <protectedRange sqref="F4:F28" name="Rango1"/>
  </protectedRanges>
  <mergeCells count="3">
    <mergeCell ref="F4:F28"/>
    <mergeCell ref="A40:A43"/>
    <mergeCell ref="B40:G43"/>
  </mergeCells>
  <dataValidations count="2">
    <dataValidation type="decimal" operator="lessThanOrEqual" allowBlank="1" showInputMessage="1" showErrorMessage="1" sqref="F32:F33">
      <formula1>E32</formula1>
    </dataValidation>
    <dataValidation type="decimal" operator="greaterThanOrEqual" allowBlank="1" showInputMessage="1" showErrorMessage="1" sqref="F4:F28">
      <formula1>E4</formula1>
    </dataValidation>
  </dataValidations>
  <pageMargins left="0.7" right="0.7" top="0.75" bottom="0.75" header="0.3" footer="0.3"/>
  <pageSetup paperSize="9" scale="6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F27"/>
  <sheetViews>
    <sheetView zoomScale="90" zoomScaleNormal="90" zoomScaleSheetLayoutView="115" workbookViewId="0">
      <selection activeCell="E8" sqref="E8"/>
    </sheetView>
  </sheetViews>
  <sheetFormatPr baseColWidth="10" defaultColWidth="16.85546875" defaultRowHeight="12.75" x14ac:dyDescent="0.25"/>
  <cols>
    <col min="1" max="1" width="31.7109375" style="38" customWidth="1"/>
    <col min="2" max="3" width="16.85546875" style="38"/>
    <col min="4" max="5" width="21.5703125" style="38" customWidth="1"/>
    <col min="6" max="16384" width="16.85546875" style="38"/>
  </cols>
  <sheetData>
    <row r="1" spans="1:6" ht="20.100000000000001" customHeight="1" x14ac:dyDescent="0.25">
      <c r="A1" s="66" t="s">
        <v>149</v>
      </c>
      <c r="B1" s="56"/>
      <c r="C1" s="56"/>
      <c r="D1" s="56"/>
      <c r="E1" s="56"/>
      <c r="F1" s="56"/>
    </row>
    <row r="2" spans="1:6" ht="15.95" customHeight="1" x14ac:dyDescent="0.25"/>
    <row r="3" spans="1:6" s="41" customFormat="1" ht="51" x14ac:dyDescent="0.25">
      <c r="A3" s="32" t="s">
        <v>49</v>
      </c>
      <c r="B3" s="32" t="s">
        <v>91</v>
      </c>
      <c r="C3" s="76" t="s">
        <v>27</v>
      </c>
      <c r="D3" s="32" t="s">
        <v>156</v>
      </c>
      <c r="E3" s="32" t="s">
        <v>176</v>
      </c>
      <c r="F3" s="32" t="s">
        <v>107</v>
      </c>
    </row>
    <row r="4" spans="1:6" ht="15.95" customHeight="1" x14ac:dyDescent="0.25">
      <c r="A4" s="32" t="s">
        <v>45</v>
      </c>
      <c r="B4" s="69">
        <v>8.34</v>
      </c>
      <c r="C4" s="69" t="s">
        <v>28</v>
      </c>
      <c r="D4" s="78">
        <v>820</v>
      </c>
      <c r="E4" s="125"/>
      <c r="F4" s="72">
        <f>+E4*B4</f>
        <v>0</v>
      </c>
    </row>
    <row r="5" spans="1:6" ht="15.95" customHeight="1" x14ac:dyDescent="0.25">
      <c r="A5" s="32" t="s">
        <v>46</v>
      </c>
      <c r="B5" s="78">
        <v>5.74</v>
      </c>
      <c r="C5" s="69" t="s">
        <v>28</v>
      </c>
      <c r="D5" s="78">
        <v>1250</v>
      </c>
      <c r="E5" s="125"/>
      <c r="F5" s="72">
        <f t="shared" ref="F5:F6" si="0">+E5*B5</f>
        <v>0</v>
      </c>
    </row>
    <row r="6" spans="1:6" x14ac:dyDescent="0.25">
      <c r="A6" s="32" t="s">
        <v>47</v>
      </c>
      <c r="B6" s="69">
        <v>8.16</v>
      </c>
      <c r="C6" s="69" t="s">
        <v>28</v>
      </c>
      <c r="D6" s="78">
        <v>783.5</v>
      </c>
      <c r="E6" s="125"/>
      <c r="F6" s="72">
        <f t="shared" si="0"/>
        <v>0</v>
      </c>
    </row>
    <row r="7" spans="1:6" ht="15.95" customHeight="1" x14ac:dyDescent="0.25">
      <c r="A7" s="85" t="s">
        <v>25</v>
      </c>
      <c r="B7" s="62">
        <f>SUM(B4:B6)</f>
        <v>22.240000000000002</v>
      </c>
    </row>
    <row r="8" spans="1:6" ht="15.95" customHeight="1" x14ac:dyDescent="0.25">
      <c r="D8" s="54" t="s">
        <v>99</v>
      </c>
      <c r="E8" s="54"/>
      <c r="F8" s="55">
        <f>SUM(F4:F6)</f>
        <v>0</v>
      </c>
    </row>
    <row r="10" spans="1:6" x14ac:dyDescent="0.25">
      <c r="A10" s="38" t="s">
        <v>166</v>
      </c>
    </row>
    <row r="13" spans="1:6" x14ac:dyDescent="0.25">
      <c r="A13" s="157" t="s">
        <v>177</v>
      </c>
      <c r="B13" s="166"/>
      <c r="C13" s="167"/>
      <c r="D13" s="167"/>
      <c r="E13" s="167"/>
      <c r="F13" s="168"/>
    </row>
    <row r="14" spans="1:6" x14ac:dyDescent="0.25">
      <c r="A14" s="158"/>
      <c r="B14" s="169"/>
      <c r="C14" s="170"/>
      <c r="D14" s="170"/>
      <c r="E14" s="170"/>
      <c r="F14" s="171"/>
    </row>
    <row r="15" spans="1:6" x14ac:dyDescent="0.25">
      <c r="A15" s="158"/>
      <c r="B15" s="169"/>
      <c r="C15" s="170"/>
      <c r="D15" s="170"/>
      <c r="E15" s="170"/>
      <c r="F15" s="171"/>
    </row>
    <row r="16" spans="1:6" x14ac:dyDescent="0.25">
      <c r="A16" s="159"/>
      <c r="B16" s="172"/>
      <c r="C16" s="173"/>
      <c r="D16" s="173"/>
      <c r="E16" s="173"/>
      <c r="F16" s="174"/>
    </row>
    <row r="27" ht="3" customHeight="1" x14ac:dyDescent="0.25"/>
  </sheetData>
  <sheetProtection algorithmName="SHA-512" hashValue="D37kbEssQ9xLKrDy2SjQqk4AjKkpWdIWlY8d/4B7qoKou0I3Z1o4+Uazh/dC/Y3TieqUgPUQiiSl4yhA6kGiZA==" saltValue="gaTtS8KQBWxnsmFMqN8I4Q==" spinCount="100000" sheet="1" objects="1" scenarios="1"/>
  <protectedRanges>
    <protectedRange sqref="B13" name="Rango1_1"/>
    <protectedRange sqref="E4:E6" name="Rango1"/>
  </protectedRanges>
  <mergeCells count="2">
    <mergeCell ref="A13:A16"/>
    <mergeCell ref="B13:F16"/>
  </mergeCells>
  <dataValidations count="1">
    <dataValidation type="decimal" operator="greaterThanOrEqual" allowBlank="1" showInputMessage="1" showErrorMessage="1" sqref="E4:E6">
      <formula1>D4</formula1>
    </dataValidation>
  </dataValidations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J41"/>
  <sheetViews>
    <sheetView zoomScale="90" zoomScaleNormal="90" workbookViewId="0">
      <selection activeCell="A4" sqref="A4"/>
    </sheetView>
  </sheetViews>
  <sheetFormatPr baseColWidth="10" defaultColWidth="25.5703125" defaultRowHeight="12.75" x14ac:dyDescent="0.25"/>
  <cols>
    <col min="1" max="1" width="27.140625" style="38" bestFit="1" customWidth="1"/>
    <col min="2" max="2" width="23.85546875" style="38" bestFit="1" customWidth="1"/>
    <col min="3" max="3" width="16.28515625" style="38" customWidth="1"/>
    <col min="4" max="16384" width="25.5703125" style="38"/>
  </cols>
  <sheetData>
    <row r="1" spans="1:6" ht="20.100000000000001" customHeight="1" x14ac:dyDescent="0.25">
      <c r="A1" s="66" t="s">
        <v>150</v>
      </c>
      <c r="B1" s="67"/>
      <c r="C1" s="56"/>
      <c r="D1" s="56"/>
      <c r="E1" s="56"/>
      <c r="F1" s="56"/>
    </row>
    <row r="2" spans="1:6" ht="15.95" customHeight="1" x14ac:dyDescent="0.25"/>
    <row r="3" spans="1:6" ht="38.25" x14ac:dyDescent="0.25">
      <c r="A3" s="76" t="s">
        <v>26</v>
      </c>
      <c r="B3" s="32" t="s">
        <v>97</v>
      </c>
      <c r="C3" s="76" t="s">
        <v>27</v>
      </c>
      <c r="D3" s="32" t="s">
        <v>156</v>
      </c>
      <c r="E3" s="32" t="s">
        <v>176</v>
      </c>
      <c r="F3" s="32" t="s">
        <v>107</v>
      </c>
    </row>
    <row r="4" spans="1:6" ht="15.95" customHeight="1" x14ac:dyDescent="0.25">
      <c r="A4" s="77" t="s">
        <v>0</v>
      </c>
      <c r="B4" s="78">
        <v>1.62</v>
      </c>
      <c r="C4" s="186" t="s">
        <v>29</v>
      </c>
      <c r="D4" s="78">
        <v>30</v>
      </c>
      <c r="E4" s="189"/>
      <c r="F4" s="79">
        <f>+$E$4*B4</f>
        <v>0</v>
      </c>
    </row>
    <row r="5" spans="1:6" ht="15.95" customHeight="1" x14ac:dyDescent="0.25">
      <c r="A5" s="68" t="s">
        <v>1</v>
      </c>
      <c r="B5" s="69">
        <v>2.4300000000000002</v>
      </c>
      <c r="C5" s="187"/>
      <c r="D5" s="78">
        <v>30</v>
      </c>
      <c r="E5" s="190"/>
      <c r="F5" s="79">
        <f t="shared" ref="F5:F28" si="0">+$E$4*B5</f>
        <v>0</v>
      </c>
    </row>
    <row r="6" spans="1:6" ht="15.95" customHeight="1" x14ac:dyDescent="0.25">
      <c r="A6" s="80" t="s">
        <v>2</v>
      </c>
      <c r="B6" s="69">
        <v>2.66</v>
      </c>
      <c r="C6" s="187"/>
      <c r="D6" s="78">
        <v>30</v>
      </c>
      <c r="E6" s="190"/>
      <c r="F6" s="79">
        <f t="shared" si="0"/>
        <v>0</v>
      </c>
    </row>
    <row r="7" spans="1:6" ht="15.95" customHeight="1" x14ac:dyDescent="0.25">
      <c r="A7" s="68" t="s">
        <v>3</v>
      </c>
      <c r="B7" s="69">
        <v>1.8</v>
      </c>
      <c r="C7" s="187"/>
      <c r="D7" s="78">
        <v>30</v>
      </c>
      <c r="E7" s="190"/>
      <c r="F7" s="79">
        <f t="shared" si="0"/>
        <v>0</v>
      </c>
    </row>
    <row r="8" spans="1:6" ht="15.95" customHeight="1" x14ac:dyDescent="0.25">
      <c r="A8" s="68" t="s">
        <v>4</v>
      </c>
      <c r="B8" s="69">
        <v>1.26</v>
      </c>
      <c r="C8" s="187"/>
      <c r="D8" s="78">
        <v>30</v>
      </c>
      <c r="E8" s="190"/>
      <c r="F8" s="79">
        <f t="shared" si="0"/>
        <v>0</v>
      </c>
    </row>
    <row r="9" spans="1:6" ht="15.95" customHeight="1" x14ac:dyDescent="0.25">
      <c r="A9" s="68" t="s">
        <v>5</v>
      </c>
      <c r="B9" s="69">
        <v>0.95</v>
      </c>
      <c r="C9" s="187"/>
      <c r="D9" s="78">
        <v>30</v>
      </c>
      <c r="E9" s="190"/>
      <c r="F9" s="79">
        <f t="shared" si="0"/>
        <v>0</v>
      </c>
    </row>
    <row r="10" spans="1:6" ht="15.95" customHeight="1" x14ac:dyDescent="0.25">
      <c r="A10" s="68" t="s">
        <v>6</v>
      </c>
      <c r="B10" s="69">
        <v>1.62</v>
      </c>
      <c r="C10" s="187"/>
      <c r="D10" s="78">
        <v>30</v>
      </c>
      <c r="E10" s="190"/>
      <c r="F10" s="79">
        <f t="shared" si="0"/>
        <v>0</v>
      </c>
    </row>
    <row r="11" spans="1:6" ht="15.95" customHeight="1" x14ac:dyDescent="0.25">
      <c r="A11" s="68" t="s">
        <v>7</v>
      </c>
      <c r="B11" s="69">
        <v>1.89</v>
      </c>
      <c r="C11" s="187"/>
      <c r="D11" s="78">
        <v>30</v>
      </c>
      <c r="E11" s="190"/>
      <c r="F11" s="79">
        <f t="shared" si="0"/>
        <v>0</v>
      </c>
    </row>
    <row r="12" spans="1:6" ht="15.95" customHeight="1" x14ac:dyDescent="0.25">
      <c r="A12" s="68" t="s">
        <v>8</v>
      </c>
      <c r="B12" s="69">
        <v>2.4300000000000002</v>
      </c>
      <c r="C12" s="187"/>
      <c r="D12" s="78">
        <v>30</v>
      </c>
      <c r="E12" s="190"/>
      <c r="F12" s="79">
        <f t="shared" si="0"/>
        <v>0</v>
      </c>
    </row>
    <row r="13" spans="1:6" ht="15.95" customHeight="1" x14ac:dyDescent="0.25">
      <c r="A13" s="68" t="s">
        <v>9</v>
      </c>
      <c r="B13" s="69">
        <v>0.9</v>
      </c>
      <c r="C13" s="187"/>
      <c r="D13" s="78">
        <v>30</v>
      </c>
      <c r="E13" s="190"/>
      <c r="F13" s="79">
        <f t="shared" si="0"/>
        <v>0</v>
      </c>
    </row>
    <row r="14" spans="1:6" ht="15.95" customHeight="1" x14ac:dyDescent="0.25">
      <c r="A14" s="68" t="s">
        <v>10</v>
      </c>
      <c r="B14" s="69">
        <v>0</v>
      </c>
      <c r="C14" s="187"/>
      <c r="D14" s="78">
        <v>30</v>
      </c>
      <c r="E14" s="190"/>
      <c r="F14" s="79">
        <f t="shared" si="0"/>
        <v>0</v>
      </c>
    </row>
    <row r="15" spans="1:6" ht="15.95" customHeight="1" x14ac:dyDescent="0.25">
      <c r="A15" s="68" t="s">
        <v>11</v>
      </c>
      <c r="B15" s="69">
        <v>2.61</v>
      </c>
      <c r="C15" s="187"/>
      <c r="D15" s="78">
        <v>30</v>
      </c>
      <c r="E15" s="190"/>
      <c r="F15" s="79">
        <f t="shared" si="0"/>
        <v>0</v>
      </c>
    </row>
    <row r="16" spans="1:6" ht="15.95" customHeight="1" x14ac:dyDescent="0.25">
      <c r="A16" s="68" t="s">
        <v>12</v>
      </c>
      <c r="B16" s="69">
        <v>2.7</v>
      </c>
      <c r="C16" s="187"/>
      <c r="D16" s="78">
        <v>30</v>
      </c>
      <c r="E16" s="190"/>
      <c r="F16" s="79">
        <f t="shared" si="0"/>
        <v>0</v>
      </c>
    </row>
    <row r="17" spans="1:10" ht="15.95" customHeight="1" x14ac:dyDescent="0.25">
      <c r="A17" s="80" t="s">
        <v>13</v>
      </c>
      <c r="B17" s="69">
        <v>2.88</v>
      </c>
      <c r="C17" s="187"/>
      <c r="D17" s="78">
        <v>30</v>
      </c>
      <c r="E17" s="190"/>
      <c r="F17" s="79">
        <f t="shared" si="0"/>
        <v>0</v>
      </c>
    </row>
    <row r="18" spans="1:10" ht="15.95" customHeight="1" x14ac:dyDescent="0.25">
      <c r="A18" s="68" t="s">
        <v>14</v>
      </c>
      <c r="B18" s="69">
        <v>2.0699999999999998</v>
      </c>
      <c r="C18" s="187"/>
      <c r="D18" s="78">
        <v>30</v>
      </c>
      <c r="E18" s="190"/>
      <c r="F18" s="79">
        <f t="shared" si="0"/>
        <v>0</v>
      </c>
    </row>
    <row r="19" spans="1:10" ht="15.95" customHeight="1" x14ac:dyDescent="0.25">
      <c r="A19" s="80" t="s">
        <v>15</v>
      </c>
      <c r="B19" s="69">
        <v>1.76</v>
      </c>
      <c r="C19" s="187"/>
      <c r="D19" s="78">
        <v>30</v>
      </c>
      <c r="E19" s="190"/>
      <c r="F19" s="79">
        <f t="shared" si="0"/>
        <v>0</v>
      </c>
    </row>
    <row r="20" spans="1:10" ht="15.95" customHeight="1" x14ac:dyDescent="0.25">
      <c r="A20" s="68" t="s">
        <v>16</v>
      </c>
      <c r="B20" s="69">
        <v>0.81</v>
      </c>
      <c r="C20" s="187"/>
      <c r="D20" s="78">
        <v>30</v>
      </c>
      <c r="E20" s="190"/>
      <c r="F20" s="79">
        <f t="shared" si="0"/>
        <v>0</v>
      </c>
    </row>
    <row r="21" spans="1:10" ht="15.95" customHeight="1" x14ac:dyDescent="0.25">
      <c r="A21" s="68" t="s">
        <v>17</v>
      </c>
      <c r="B21" s="69">
        <v>2.34</v>
      </c>
      <c r="C21" s="187"/>
      <c r="D21" s="78">
        <v>30</v>
      </c>
      <c r="E21" s="190"/>
      <c r="F21" s="79">
        <f t="shared" si="0"/>
        <v>0</v>
      </c>
    </row>
    <row r="22" spans="1:10" ht="15.95" customHeight="1" x14ac:dyDescent="0.25">
      <c r="A22" s="68" t="s">
        <v>18</v>
      </c>
      <c r="B22" s="69">
        <v>3.06</v>
      </c>
      <c r="C22" s="187"/>
      <c r="D22" s="78">
        <v>30</v>
      </c>
      <c r="E22" s="190"/>
      <c r="F22" s="79">
        <f t="shared" si="0"/>
        <v>0</v>
      </c>
    </row>
    <row r="23" spans="1:10" ht="15.95" customHeight="1" x14ac:dyDescent="0.25">
      <c r="A23" s="80" t="s">
        <v>19</v>
      </c>
      <c r="B23" s="69">
        <v>1.44</v>
      </c>
      <c r="C23" s="187"/>
      <c r="D23" s="78">
        <v>30</v>
      </c>
      <c r="E23" s="190"/>
      <c r="F23" s="79">
        <f t="shared" si="0"/>
        <v>0</v>
      </c>
    </row>
    <row r="24" spans="1:10" ht="15.95" customHeight="1" x14ac:dyDescent="0.25">
      <c r="A24" s="80" t="s">
        <v>20</v>
      </c>
      <c r="B24" s="69">
        <v>0.81</v>
      </c>
      <c r="C24" s="187"/>
      <c r="D24" s="78">
        <v>30</v>
      </c>
      <c r="E24" s="190"/>
      <c r="F24" s="79">
        <f t="shared" si="0"/>
        <v>0</v>
      </c>
    </row>
    <row r="25" spans="1:10" ht="15.95" customHeight="1" x14ac:dyDescent="0.25">
      <c r="A25" s="68" t="s">
        <v>21</v>
      </c>
      <c r="B25" s="69">
        <v>1.44</v>
      </c>
      <c r="C25" s="187"/>
      <c r="D25" s="78">
        <v>30</v>
      </c>
      <c r="E25" s="190"/>
      <c r="F25" s="79">
        <f t="shared" si="0"/>
        <v>0</v>
      </c>
    </row>
    <row r="26" spans="1:10" ht="15.95" customHeight="1" x14ac:dyDescent="0.25">
      <c r="A26" s="68" t="s">
        <v>22</v>
      </c>
      <c r="B26" s="69">
        <v>1.08</v>
      </c>
      <c r="C26" s="187"/>
      <c r="D26" s="78">
        <v>30</v>
      </c>
      <c r="E26" s="190"/>
      <c r="F26" s="79">
        <f t="shared" si="0"/>
        <v>0</v>
      </c>
    </row>
    <row r="27" spans="1:10" ht="15.95" customHeight="1" x14ac:dyDescent="0.25">
      <c r="A27" s="81" t="s">
        <v>23</v>
      </c>
      <c r="B27" s="69">
        <v>1.8</v>
      </c>
      <c r="C27" s="187"/>
      <c r="D27" s="78">
        <v>30</v>
      </c>
      <c r="E27" s="190"/>
      <c r="F27" s="79">
        <f t="shared" si="0"/>
        <v>0</v>
      </c>
    </row>
    <row r="28" spans="1:10" ht="15.95" customHeight="1" x14ac:dyDescent="0.25">
      <c r="A28" s="82" t="s">
        <v>24</v>
      </c>
      <c r="B28" s="83">
        <v>0.99</v>
      </c>
      <c r="C28" s="188"/>
      <c r="D28" s="78">
        <v>30</v>
      </c>
      <c r="E28" s="190"/>
      <c r="F28" s="79">
        <f t="shared" si="0"/>
        <v>0</v>
      </c>
    </row>
    <row r="29" spans="1:10" ht="15.95" customHeight="1" x14ac:dyDescent="0.25">
      <c r="A29" s="61" t="s">
        <v>25</v>
      </c>
      <c r="B29" s="62">
        <f>SUM(B4:B28)</f>
        <v>43.349999999999994</v>
      </c>
    </row>
    <row r="30" spans="1:10" ht="15.95" customHeight="1" x14ac:dyDescent="0.25">
      <c r="D30" s="54" t="s">
        <v>99</v>
      </c>
      <c r="E30" s="54"/>
      <c r="F30" s="55">
        <f>SUM(F4:F29)</f>
        <v>0</v>
      </c>
    </row>
    <row r="31" spans="1:10" ht="15.95" customHeight="1" x14ac:dyDescent="0.25">
      <c r="J31" s="84"/>
    </row>
    <row r="32" spans="1:10" ht="15.95" customHeight="1" x14ac:dyDescent="0.25">
      <c r="A32" s="38" t="s">
        <v>166</v>
      </c>
      <c r="J32" s="84"/>
    </row>
    <row r="33" spans="1:6" ht="15.95" customHeight="1" x14ac:dyDescent="0.25"/>
    <row r="34" spans="1:6" ht="15.95" customHeight="1" x14ac:dyDescent="0.25">
      <c r="A34" s="157" t="s">
        <v>170</v>
      </c>
      <c r="B34" s="166"/>
      <c r="C34" s="167"/>
      <c r="D34" s="167"/>
      <c r="E34" s="167"/>
      <c r="F34" s="168"/>
    </row>
    <row r="35" spans="1:6" ht="15.95" customHeight="1" x14ac:dyDescent="0.25">
      <c r="A35" s="158"/>
      <c r="B35" s="169"/>
      <c r="C35" s="170"/>
      <c r="D35" s="170"/>
      <c r="E35" s="170"/>
      <c r="F35" s="171"/>
    </row>
    <row r="36" spans="1:6" ht="15.95" customHeight="1" x14ac:dyDescent="0.25">
      <c r="A36" s="158"/>
      <c r="B36" s="169"/>
      <c r="C36" s="170"/>
      <c r="D36" s="170"/>
      <c r="E36" s="170"/>
      <c r="F36" s="171"/>
    </row>
    <row r="37" spans="1:6" ht="15.95" customHeight="1" x14ac:dyDescent="0.25">
      <c r="A37" s="159"/>
      <c r="B37" s="172"/>
      <c r="C37" s="173"/>
      <c r="D37" s="173"/>
      <c r="E37" s="173"/>
      <c r="F37" s="174"/>
    </row>
    <row r="38" spans="1:6" ht="15.95" customHeight="1" x14ac:dyDescent="0.25"/>
    <row r="39" spans="1:6" ht="15.95" customHeight="1" x14ac:dyDescent="0.25"/>
    <row r="40" spans="1:6" ht="15.95" customHeight="1" x14ac:dyDescent="0.25"/>
    <row r="41" spans="1:6" ht="15.95" customHeight="1" x14ac:dyDescent="0.25"/>
  </sheetData>
  <sheetProtection algorithmName="SHA-512" hashValue="/c8trArF58QOpggeP0P5srMMvJq1I9Am9eZ5W+RJ23IyskBkwQOOAi+2KefT76zJ18eZ45fNki5Td7/ayC7qMQ==" saltValue="p7EIWnjF4JzexA7mUIgB9g==" spinCount="100000" sheet="1" objects="1" scenarios="1"/>
  <protectedRanges>
    <protectedRange sqref="B34" name="Rango1_1"/>
    <protectedRange sqref="E4:E28" name="Rango1"/>
  </protectedRanges>
  <mergeCells count="4">
    <mergeCell ref="C4:C28"/>
    <mergeCell ref="E4:E28"/>
    <mergeCell ref="A34:A37"/>
    <mergeCell ref="B34:F37"/>
  </mergeCells>
  <dataValidations count="1">
    <dataValidation type="decimal" operator="greaterThanOrEqual" allowBlank="1" showInputMessage="1" showErrorMessage="1" sqref="E4:E28">
      <formula1>D4</formula1>
    </dataValidation>
  </dataValidations>
  <pageMargins left="0.7" right="0.7" top="0.75" bottom="0.75" header="0.3" footer="0.3"/>
  <pageSetup paperSize="9" scale="91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1"/>
  <sheetViews>
    <sheetView topLeftCell="A16" workbookViewId="0">
      <selection activeCell="E52" sqref="E52"/>
    </sheetView>
  </sheetViews>
  <sheetFormatPr baseColWidth="10" defaultColWidth="25.5703125" defaultRowHeight="12.75" x14ac:dyDescent="0.25"/>
  <cols>
    <col min="1" max="1" width="27.140625" style="38" bestFit="1" customWidth="1"/>
    <col min="2" max="2" width="23.85546875" style="38" bestFit="1" customWidth="1"/>
    <col min="3" max="3" width="15.42578125" style="38" bestFit="1" customWidth="1"/>
    <col min="4" max="5" width="25.5703125" style="38"/>
    <col min="6" max="6" width="15.7109375" style="38" bestFit="1" customWidth="1"/>
    <col min="7" max="16384" width="25.5703125" style="38"/>
  </cols>
  <sheetData>
    <row r="1" spans="1:6" ht="20.100000000000001" customHeight="1" x14ac:dyDescent="0.25">
      <c r="A1" s="66" t="s">
        <v>186</v>
      </c>
      <c r="B1" s="67"/>
      <c r="C1" s="56"/>
      <c r="D1" s="56"/>
      <c r="E1" s="56"/>
      <c r="F1" s="56"/>
    </row>
    <row r="2" spans="1:6" ht="15.95" customHeight="1" x14ac:dyDescent="0.25"/>
    <row r="3" spans="1:6" ht="38.25" x14ac:dyDescent="0.25">
      <c r="A3" s="76" t="s">
        <v>26</v>
      </c>
      <c r="B3" s="32" t="s">
        <v>92</v>
      </c>
      <c r="C3" s="76" t="s">
        <v>27</v>
      </c>
      <c r="D3" s="32" t="s">
        <v>156</v>
      </c>
      <c r="E3" s="32" t="s">
        <v>176</v>
      </c>
      <c r="F3" s="32" t="s">
        <v>107</v>
      </c>
    </row>
    <row r="4" spans="1:6" ht="15.95" customHeight="1" x14ac:dyDescent="0.25">
      <c r="A4" s="77" t="s">
        <v>0</v>
      </c>
      <c r="B4" s="78">
        <v>1.97</v>
      </c>
      <c r="C4" s="186" t="s">
        <v>29</v>
      </c>
      <c r="D4" s="78">
        <v>490</v>
      </c>
      <c r="E4" s="189"/>
      <c r="F4" s="79">
        <f>+$E$4*B4</f>
        <v>0</v>
      </c>
    </row>
    <row r="5" spans="1:6" ht="15.95" customHeight="1" x14ac:dyDescent="0.25">
      <c r="A5" s="68" t="s">
        <v>1</v>
      </c>
      <c r="B5" s="69">
        <v>2.09</v>
      </c>
      <c r="C5" s="187"/>
      <c r="D5" s="78">
        <v>490</v>
      </c>
      <c r="E5" s="190"/>
      <c r="F5" s="79">
        <f t="shared" ref="F5:F28" si="0">+$E$4*B5</f>
        <v>0</v>
      </c>
    </row>
    <row r="6" spans="1:6" ht="15.95" customHeight="1" x14ac:dyDescent="0.25">
      <c r="A6" s="80" t="s">
        <v>2</v>
      </c>
      <c r="B6" s="69">
        <v>3.39</v>
      </c>
      <c r="C6" s="187"/>
      <c r="D6" s="78">
        <v>490</v>
      </c>
      <c r="E6" s="190"/>
      <c r="F6" s="79">
        <f t="shared" si="0"/>
        <v>0</v>
      </c>
    </row>
    <row r="7" spans="1:6" ht="15.95" customHeight="1" x14ac:dyDescent="0.25">
      <c r="A7" s="68" t="s">
        <v>3</v>
      </c>
      <c r="B7" s="69">
        <v>3.73</v>
      </c>
      <c r="C7" s="187"/>
      <c r="D7" s="78">
        <v>490</v>
      </c>
      <c r="E7" s="190"/>
      <c r="F7" s="79">
        <f t="shared" si="0"/>
        <v>0</v>
      </c>
    </row>
    <row r="8" spans="1:6" ht="15.95" customHeight="1" x14ac:dyDescent="0.25">
      <c r="A8" s="68" t="s">
        <v>4</v>
      </c>
      <c r="B8" s="69">
        <v>4.12</v>
      </c>
      <c r="C8" s="187"/>
      <c r="D8" s="78">
        <v>490</v>
      </c>
      <c r="E8" s="190"/>
      <c r="F8" s="79">
        <f t="shared" si="0"/>
        <v>0</v>
      </c>
    </row>
    <row r="9" spans="1:6" ht="15.95" customHeight="1" x14ac:dyDescent="0.25">
      <c r="A9" s="68" t="s">
        <v>5</v>
      </c>
      <c r="B9" s="69">
        <v>1.49</v>
      </c>
      <c r="C9" s="187"/>
      <c r="D9" s="78">
        <v>490</v>
      </c>
      <c r="E9" s="190"/>
      <c r="F9" s="79">
        <f t="shared" si="0"/>
        <v>0</v>
      </c>
    </row>
    <row r="10" spans="1:6" ht="15.95" customHeight="1" x14ac:dyDescent="0.25">
      <c r="A10" s="68" t="s">
        <v>6</v>
      </c>
      <c r="B10" s="69">
        <v>2.34</v>
      </c>
      <c r="C10" s="187"/>
      <c r="D10" s="78">
        <v>490</v>
      </c>
      <c r="E10" s="190"/>
      <c r="F10" s="79">
        <f t="shared" si="0"/>
        <v>0</v>
      </c>
    </row>
    <row r="11" spans="1:6" ht="15.95" customHeight="1" x14ac:dyDescent="0.25">
      <c r="A11" s="68" t="s">
        <v>7</v>
      </c>
      <c r="B11" s="69">
        <v>6.09</v>
      </c>
      <c r="C11" s="187"/>
      <c r="D11" s="78">
        <v>490</v>
      </c>
      <c r="E11" s="190"/>
      <c r="F11" s="79">
        <f t="shared" si="0"/>
        <v>0</v>
      </c>
    </row>
    <row r="12" spans="1:6" ht="15.95" customHeight="1" x14ac:dyDescent="0.25">
      <c r="A12" s="68" t="s">
        <v>8</v>
      </c>
      <c r="B12" s="69">
        <v>8.7899999999999991</v>
      </c>
      <c r="C12" s="187"/>
      <c r="D12" s="78">
        <v>490</v>
      </c>
      <c r="E12" s="190"/>
      <c r="F12" s="79">
        <f t="shared" si="0"/>
        <v>0</v>
      </c>
    </row>
    <row r="13" spans="1:6" ht="15.95" customHeight="1" x14ac:dyDescent="0.25">
      <c r="A13" s="68" t="s">
        <v>9</v>
      </c>
      <c r="B13" s="69">
        <v>3.36</v>
      </c>
      <c r="C13" s="187"/>
      <c r="D13" s="78">
        <v>490</v>
      </c>
      <c r="E13" s="190"/>
      <c r="F13" s="79">
        <f t="shared" si="0"/>
        <v>0</v>
      </c>
    </row>
    <row r="14" spans="1:6" ht="15.95" customHeight="1" x14ac:dyDescent="0.25">
      <c r="A14" s="68" t="s">
        <v>10</v>
      </c>
      <c r="B14" s="69">
        <v>0.7</v>
      </c>
      <c r="C14" s="187"/>
      <c r="D14" s="78">
        <v>490</v>
      </c>
      <c r="E14" s="190"/>
      <c r="F14" s="79">
        <f t="shared" si="0"/>
        <v>0</v>
      </c>
    </row>
    <row r="15" spans="1:6" ht="15.95" customHeight="1" x14ac:dyDescent="0.25">
      <c r="A15" s="68" t="s">
        <v>11</v>
      </c>
      <c r="B15" s="69">
        <v>2.4</v>
      </c>
      <c r="C15" s="187"/>
      <c r="D15" s="78">
        <v>490</v>
      </c>
      <c r="E15" s="190"/>
      <c r="F15" s="79">
        <f t="shared" si="0"/>
        <v>0</v>
      </c>
    </row>
    <row r="16" spans="1:6" ht="15.95" customHeight="1" x14ac:dyDescent="0.25">
      <c r="A16" s="68" t="s">
        <v>12</v>
      </c>
      <c r="B16" s="69">
        <v>3.01</v>
      </c>
      <c r="C16" s="187"/>
      <c r="D16" s="78">
        <v>490</v>
      </c>
      <c r="E16" s="190"/>
      <c r="F16" s="79">
        <f t="shared" si="0"/>
        <v>0</v>
      </c>
    </row>
    <row r="17" spans="1:10" ht="15.95" customHeight="1" x14ac:dyDescent="0.25">
      <c r="A17" s="80" t="s">
        <v>13</v>
      </c>
      <c r="B17" s="69">
        <v>2.75</v>
      </c>
      <c r="C17" s="187"/>
      <c r="D17" s="78">
        <v>490</v>
      </c>
      <c r="E17" s="190"/>
      <c r="F17" s="79">
        <f t="shared" si="0"/>
        <v>0</v>
      </c>
    </row>
    <row r="18" spans="1:10" ht="15.95" customHeight="1" x14ac:dyDescent="0.25">
      <c r="A18" s="68" t="s">
        <v>14</v>
      </c>
      <c r="B18" s="69">
        <v>1.74</v>
      </c>
      <c r="C18" s="187"/>
      <c r="D18" s="78">
        <v>490</v>
      </c>
      <c r="E18" s="190"/>
      <c r="F18" s="79">
        <f t="shared" si="0"/>
        <v>0</v>
      </c>
    </row>
    <row r="19" spans="1:10" ht="15.95" customHeight="1" x14ac:dyDescent="0.25">
      <c r="A19" s="80" t="s">
        <v>15</v>
      </c>
      <c r="B19" s="69">
        <v>5.04</v>
      </c>
      <c r="C19" s="187"/>
      <c r="D19" s="78">
        <v>490</v>
      </c>
      <c r="E19" s="190"/>
      <c r="F19" s="79">
        <f t="shared" si="0"/>
        <v>0</v>
      </c>
    </row>
    <row r="20" spans="1:10" ht="15.95" customHeight="1" x14ac:dyDescent="0.25">
      <c r="A20" s="68" t="s">
        <v>16</v>
      </c>
      <c r="B20" s="69">
        <v>6.43</v>
      </c>
      <c r="C20" s="187"/>
      <c r="D20" s="78">
        <v>490</v>
      </c>
      <c r="E20" s="190"/>
      <c r="F20" s="79">
        <f t="shared" si="0"/>
        <v>0</v>
      </c>
    </row>
    <row r="21" spans="1:10" ht="15.95" customHeight="1" x14ac:dyDescent="0.25">
      <c r="A21" s="68" t="s">
        <v>17</v>
      </c>
      <c r="B21" s="69">
        <v>2.8</v>
      </c>
      <c r="C21" s="187"/>
      <c r="D21" s="78">
        <v>490</v>
      </c>
      <c r="E21" s="190"/>
      <c r="F21" s="79">
        <f t="shared" si="0"/>
        <v>0</v>
      </c>
    </row>
    <row r="22" spans="1:10" ht="15.95" customHeight="1" x14ac:dyDescent="0.25">
      <c r="A22" s="68" t="s">
        <v>18</v>
      </c>
      <c r="B22" s="69">
        <v>1.33</v>
      </c>
      <c r="C22" s="187"/>
      <c r="D22" s="78">
        <v>490</v>
      </c>
      <c r="E22" s="190"/>
      <c r="F22" s="79">
        <f t="shared" si="0"/>
        <v>0</v>
      </c>
    </row>
    <row r="23" spans="1:10" ht="15.95" customHeight="1" x14ac:dyDescent="0.25">
      <c r="A23" s="80" t="s">
        <v>19</v>
      </c>
      <c r="B23" s="69">
        <v>2.3199999999999998</v>
      </c>
      <c r="C23" s="187"/>
      <c r="D23" s="78">
        <v>490</v>
      </c>
      <c r="E23" s="190"/>
      <c r="F23" s="79">
        <f t="shared" si="0"/>
        <v>0</v>
      </c>
    </row>
    <row r="24" spans="1:10" ht="15.95" customHeight="1" x14ac:dyDescent="0.25">
      <c r="A24" s="80" t="s">
        <v>20</v>
      </c>
      <c r="B24" s="69">
        <v>2.81</v>
      </c>
      <c r="C24" s="187"/>
      <c r="D24" s="78">
        <v>490</v>
      </c>
      <c r="E24" s="190"/>
      <c r="F24" s="79">
        <f t="shared" si="0"/>
        <v>0</v>
      </c>
    </row>
    <row r="25" spans="1:10" ht="15.95" customHeight="1" x14ac:dyDescent="0.25">
      <c r="A25" s="68" t="s">
        <v>21</v>
      </c>
      <c r="B25" s="69">
        <v>3.32</v>
      </c>
      <c r="C25" s="187"/>
      <c r="D25" s="78">
        <v>490</v>
      </c>
      <c r="E25" s="190"/>
      <c r="F25" s="79">
        <f t="shared" si="0"/>
        <v>0</v>
      </c>
    </row>
    <row r="26" spans="1:10" ht="15.95" customHeight="1" x14ac:dyDescent="0.25">
      <c r="A26" s="68" t="s">
        <v>22</v>
      </c>
      <c r="B26" s="69">
        <v>1.7</v>
      </c>
      <c r="C26" s="187"/>
      <c r="D26" s="78">
        <v>490</v>
      </c>
      <c r="E26" s="190"/>
      <c r="F26" s="79">
        <f t="shared" si="0"/>
        <v>0</v>
      </c>
    </row>
    <row r="27" spans="1:10" ht="15.95" customHeight="1" x14ac:dyDescent="0.25">
      <c r="A27" s="81" t="s">
        <v>23</v>
      </c>
      <c r="B27" s="69">
        <v>1.22</v>
      </c>
      <c r="C27" s="187"/>
      <c r="D27" s="78">
        <v>490</v>
      </c>
      <c r="E27" s="190"/>
      <c r="F27" s="79">
        <f t="shared" si="0"/>
        <v>0</v>
      </c>
    </row>
    <row r="28" spans="1:10" ht="15.95" customHeight="1" x14ac:dyDescent="0.25">
      <c r="A28" s="82" t="s">
        <v>24</v>
      </c>
      <c r="B28" s="83">
        <v>2.93</v>
      </c>
      <c r="C28" s="188"/>
      <c r="D28" s="78">
        <v>490</v>
      </c>
      <c r="E28" s="190"/>
      <c r="F28" s="79">
        <f t="shared" si="0"/>
        <v>0</v>
      </c>
    </row>
    <row r="29" spans="1:10" ht="15.95" customHeight="1" x14ac:dyDescent="0.25">
      <c r="A29" s="61" t="s">
        <v>25</v>
      </c>
      <c r="B29" s="62">
        <f>SUM(B4:B28)</f>
        <v>77.86999999999999</v>
      </c>
    </row>
    <row r="30" spans="1:10" ht="15.95" customHeight="1" x14ac:dyDescent="0.25">
      <c r="D30" s="54" t="s">
        <v>99</v>
      </c>
      <c r="E30" s="54"/>
      <c r="F30" s="55">
        <f>SUM(F4:F29)</f>
        <v>0</v>
      </c>
    </row>
    <row r="31" spans="1:10" ht="15.95" customHeight="1" x14ac:dyDescent="0.25">
      <c r="J31" s="84"/>
    </row>
    <row r="32" spans="1:10" ht="15.95" customHeight="1" x14ac:dyDescent="0.25">
      <c r="A32" s="38" t="s">
        <v>166</v>
      </c>
      <c r="J32" s="84"/>
    </row>
    <row r="33" spans="1:6" ht="15.95" customHeight="1" x14ac:dyDescent="0.25"/>
    <row r="34" spans="1:6" ht="15.95" customHeight="1" x14ac:dyDescent="0.25">
      <c r="A34" s="157" t="s">
        <v>170</v>
      </c>
      <c r="B34" s="191"/>
      <c r="C34" s="192"/>
      <c r="D34" s="192"/>
      <c r="E34" s="192"/>
      <c r="F34" s="192"/>
    </row>
    <row r="35" spans="1:6" ht="15.95" customHeight="1" x14ac:dyDescent="0.25">
      <c r="A35" s="158"/>
      <c r="B35" s="193"/>
      <c r="C35" s="194"/>
      <c r="D35" s="194"/>
      <c r="E35" s="194"/>
      <c r="F35" s="194"/>
    </row>
    <row r="36" spans="1:6" ht="15.95" customHeight="1" x14ac:dyDescent="0.25">
      <c r="A36" s="158"/>
      <c r="B36" s="193"/>
      <c r="C36" s="194"/>
      <c r="D36" s="194"/>
      <c r="E36" s="194"/>
      <c r="F36" s="194"/>
    </row>
    <row r="37" spans="1:6" ht="15.95" customHeight="1" x14ac:dyDescent="0.25">
      <c r="A37" s="159"/>
      <c r="B37" s="193"/>
      <c r="C37" s="194"/>
      <c r="D37" s="194"/>
      <c r="E37" s="194"/>
      <c r="F37" s="194"/>
    </row>
    <row r="38" spans="1:6" ht="15.95" customHeight="1" x14ac:dyDescent="0.25"/>
    <row r="39" spans="1:6" ht="15.95" customHeight="1" x14ac:dyDescent="0.25"/>
    <row r="40" spans="1:6" ht="15.95" customHeight="1" x14ac:dyDescent="0.25"/>
    <row r="41" spans="1:6" ht="15.95" customHeight="1" x14ac:dyDescent="0.25"/>
  </sheetData>
  <sheetProtection algorithmName="SHA-512" hashValue="hwJBEHT63aG2/8FM1JIr7AWDR5V/Ll8ABTu3tctyIVg66F4pW4XaZZ5BGFc829DeasruKkeJvz+T2UOCvb41TQ==" saltValue="Xip2luqDEIMvNebrdwriTA==" spinCount="100000" sheet="1" objects="1" scenarios="1"/>
  <protectedRanges>
    <protectedRange sqref="B34" name="Rango2"/>
    <protectedRange sqref="E4:E28" name="Rango1"/>
  </protectedRanges>
  <mergeCells count="4">
    <mergeCell ref="C4:C28"/>
    <mergeCell ref="E4:E28"/>
    <mergeCell ref="A34:A37"/>
    <mergeCell ref="B34:F37"/>
  </mergeCells>
  <dataValidations count="1">
    <dataValidation type="decimal" operator="greaterThanOrEqual" allowBlank="1" showInputMessage="1" showErrorMessage="1" sqref="E4:E28">
      <formula1>D4</formula1>
    </dataValidation>
  </dataValidations>
  <pageMargins left="0.7" right="0.7" top="0.75" bottom="0.75" header="0.3" footer="0.3"/>
  <pageSetup paperSize="9" scale="98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4"/>
  <sheetViews>
    <sheetView tabSelected="1" zoomScale="80" zoomScaleNormal="80" workbookViewId="0">
      <selection activeCell="E34" sqref="E34"/>
    </sheetView>
  </sheetViews>
  <sheetFormatPr baseColWidth="10" defaultRowHeight="12.75" x14ac:dyDescent="0.2"/>
  <cols>
    <col min="1" max="1" width="38.85546875" style="40" customWidth="1"/>
    <col min="2" max="2" width="33.28515625" style="40" bestFit="1" customWidth="1"/>
    <col min="3" max="3" width="13.85546875" style="40" customWidth="1"/>
    <col min="4" max="4" width="11.85546875" style="40" customWidth="1"/>
    <col min="5" max="5" width="14.85546875" style="40" bestFit="1" customWidth="1"/>
    <col min="6" max="6" width="17.140625" style="40" bestFit="1" customWidth="1"/>
    <col min="7" max="8" width="11.5703125" style="40" bestFit="1" customWidth="1"/>
    <col min="9" max="11" width="11.5703125" style="40" customWidth="1"/>
    <col min="12" max="12" width="15.7109375" style="40" bestFit="1" customWidth="1"/>
    <col min="13" max="16384" width="11.42578125" style="40"/>
  </cols>
  <sheetData>
    <row r="1" spans="1:12" s="38" customFormat="1" ht="20.100000000000001" customHeight="1" x14ac:dyDescent="0.25">
      <c r="A1" s="66" t="s">
        <v>151</v>
      </c>
      <c r="B1" s="67"/>
      <c r="C1" s="67"/>
      <c r="D1" s="56"/>
      <c r="E1" s="56"/>
      <c r="F1" s="56"/>
      <c r="G1" s="56"/>
      <c r="H1" s="56"/>
      <c r="I1" s="56"/>
      <c r="J1" s="56"/>
      <c r="K1" s="56"/>
      <c r="L1" s="56"/>
    </row>
    <row r="2" spans="1:12" x14ac:dyDescent="0.2">
      <c r="L2" s="38"/>
    </row>
    <row r="4" spans="1:12" ht="63.75" x14ac:dyDescent="0.2">
      <c r="A4" s="32" t="s">
        <v>50</v>
      </c>
      <c r="B4" s="32" t="s">
        <v>51</v>
      </c>
      <c r="C4" s="32" t="s">
        <v>91</v>
      </c>
      <c r="D4" s="32" t="s">
        <v>93</v>
      </c>
      <c r="E4" s="32" t="s">
        <v>52</v>
      </c>
      <c r="F4" s="32" t="s">
        <v>72</v>
      </c>
      <c r="G4" s="32" t="s">
        <v>73</v>
      </c>
      <c r="H4" s="32" t="s">
        <v>111</v>
      </c>
      <c r="I4" s="32" t="s">
        <v>158</v>
      </c>
      <c r="J4" s="32" t="s">
        <v>161</v>
      </c>
      <c r="K4" s="32" t="s">
        <v>162</v>
      </c>
      <c r="L4" s="32" t="s">
        <v>181</v>
      </c>
    </row>
    <row r="5" spans="1:12" x14ac:dyDescent="0.2">
      <c r="A5" s="68" t="s">
        <v>76</v>
      </c>
      <c r="B5" s="42" t="s">
        <v>56</v>
      </c>
      <c r="C5" s="69">
        <v>7.54</v>
      </c>
      <c r="D5" s="70">
        <v>7</v>
      </c>
      <c r="E5" s="71" t="s">
        <v>28</v>
      </c>
      <c r="F5" s="72">
        <v>17</v>
      </c>
      <c r="G5" s="72">
        <v>95</v>
      </c>
      <c r="H5" s="73"/>
      <c r="I5" s="130"/>
      <c r="J5" s="130"/>
      <c r="K5" s="73"/>
      <c r="L5" s="72">
        <f>(C5*I5)+(D5*J5)</f>
        <v>0</v>
      </c>
    </row>
    <row r="6" spans="1:12" x14ac:dyDescent="0.2">
      <c r="A6" s="68" t="s">
        <v>53</v>
      </c>
      <c r="B6" s="42" t="s">
        <v>54</v>
      </c>
      <c r="C6" s="69">
        <v>14.56</v>
      </c>
      <c r="D6" s="69">
        <v>4</v>
      </c>
      <c r="E6" s="71" t="s">
        <v>55</v>
      </c>
      <c r="F6" s="73"/>
      <c r="G6" s="72">
        <v>226.6</v>
      </c>
      <c r="H6" s="73"/>
      <c r="I6" s="73"/>
      <c r="J6" s="130"/>
      <c r="K6" s="73"/>
      <c r="L6" s="72">
        <f>(C6*I6)+(D6*J6)</f>
        <v>0</v>
      </c>
    </row>
    <row r="7" spans="1:12" x14ac:dyDescent="0.2">
      <c r="A7" s="68" t="s">
        <v>53</v>
      </c>
      <c r="B7" s="42" t="s">
        <v>71</v>
      </c>
      <c r="C7" s="74" t="s">
        <v>48</v>
      </c>
      <c r="D7" s="74" t="s">
        <v>48</v>
      </c>
      <c r="E7" s="71" t="s">
        <v>55</v>
      </c>
      <c r="F7" s="73"/>
      <c r="G7" s="73"/>
      <c r="H7" s="72">
        <v>103</v>
      </c>
      <c r="I7" s="73"/>
      <c r="J7" s="73"/>
      <c r="K7" s="130"/>
      <c r="L7" s="72">
        <f>+K7*12</f>
        <v>0</v>
      </c>
    </row>
    <row r="8" spans="1:12" x14ac:dyDescent="0.2">
      <c r="A8" s="68" t="s">
        <v>53</v>
      </c>
      <c r="B8" s="42" t="s">
        <v>57</v>
      </c>
      <c r="C8" s="69">
        <v>132.97999999999999</v>
      </c>
      <c r="D8" s="69">
        <v>34</v>
      </c>
      <c r="E8" s="71" t="s">
        <v>55</v>
      </c>
      <c r="F8" s="72">
        <v>96.3</v>
      </c>
      <c r="G8" s="72">
        <v>144.19999999999999</v>
      </c>
      <c r="H8" s="73"/>
      <c r="I8" s="130"/>
      <c r="J8" s="130"/>
      <c r="K8" s="73"/>
      <c r="L8" s="72">
        <f>(C8*I8)+(D8*J8)</f>
        <v>0</v>
      </c>
    </row>
    <row r="9" spans="1:12" x14ac:dyDescent="0.2">
      <c r="A9" s="68" t="s">
        <v>53</v>
      </c>
      <c r="B9" s="42" t="s">
        <v>56</v>
      </c>
      <c r="C9" s="69">
        <v>6.54</v>
      </c>
      <c r="D9" s="69">
        <v>6</v>
      </c>
      <c r="E9" s="71" t="s">
        <v>55</v>
      </c>
      <c r="F9" s="72">
        <v>17</v>
      </c>
      <c r="G9" s="72">
        <v>169.95</v>
      </c>
      <c r="H9" s="73"/>
      <c r="I9" s="130"/>
      <c r="J9" s="130"/>
      <c r="K9" s="73"/>
      <c r="L9" s="72">
        <f>(C9*I9)+(D9*J9)</f>
        <v>0</v>
      </c>
    </row>
    <row r="10" spans="1:12" x14ac:dyDescent="0.2">
      <c r="A10" s="68" t="s">
        <v>58</v>
      </c>
      <c r="B10" s="42" t="s">
        <v>59</v>
      </c>
      <c r="C10" s="69">
        <v>59.1</v>
      </c>
      <c r="D10" s="69">
        <v>53</v>
      </c>
      <c r="E10" s="71" t="s">
        <v>58</v>
      </c>
      <c r="F10" s="73"/>
      <c r="G10" s="72">
        <v>108.15</v>
      </c>
      <c r="H10" s="73"/>
      <c r="I10" s="73"/>
      <c r="J10" s="130"/>
      <c r="K10" s="73"/>
      <c r="L10" s="72">
        <f>+J10*D10</f>
        <v>0</v>
      </c>
    </row>
    <row r="11" spans="1:12" x14ac:dyDescent="0.2">
      <c r="A11" s="68" t="s">
        <v>58</v>
      </c>
      <c r="B11" s="42" t="s">
        <v>60</v>
      </c>
      <c r="C11" s="69">
        <v>94.22</v>
      </c>
      <c r="D11" s="69">
        <v>50</v>
      </c>
      <c r="E11" s="71" t="s">
        <v>58</v>
      </c>
      <c r="F11" s="73"/>
      <c r="G11" s="72">
        <v>108.15</v>
      </c>
      <c r="H11" s="73"/>
      <c r="I11" s="73"/>
      <c r="J11" s="130"/>
      <c r="K11" s="73"/>
      <c r="L11" s="72">
        <f>+J11*D11</f>
        <v>0</v>
      </c>
    </row>
    <row r="12" spans="1:12" x14ac:dyDescent="0.2">
      <c r="A12" s="68" t="s">
        <v>61</v>
      </c>
      <c r="B12" s="42" t="s">
        <v>57</v>
      </c>
      <c r="C12" s="69">
        <v>35.799999999999997</v>
      </c>
      <c r="D12" s="69">
        <v>11</v>
      </c>
      <c r="E12" s="71" t="s">
        <v>55</v>
      </c>
      <c r="F12" s="72">
        <v>96.3</v>
      </c>
      <c r="G12" s="72">
        <v>154.4</v>
      </c>
      <c r="H12" s="73"/>
      <c r="I12" s="130"/>
      <c r="J12" s="130"/>
      <c r="K12" s="73"/>
      <c r="L12" s="72">
        <f t="shared" ref="L12:L14" si="0">(C12*I12)+(D12*J12)</f>
        <v>0</v>
      </c>
    </row>
    <row r="13" spans="1:12" x14ac:dyDescent="0.2">
      <c r="A13" s="68" t="s">
        <v>62</v>
      </c>
      <c r="B13" s="42" t="s">
        <v>57</v>
      </c>
      <c r="C13" s="69">
        <v>57.16</v>
      </c>
      <c r="D13" s="69">
        <v>37</v>
      </c>
      <c r="E13" s="71" t="s">
        <v>28</v>
      </c>
      <c r="F13" s="72">
        <v>96.3</v>
      </c>
      <c r="G13" s="72">
        <v>92.7</v>
      </c>
      <c r="H13" s="73"/>
      <c r="I13" s="130"/>
      <c r="J13" s="130"/>
      <c r="K13" s="73"/>
      <c r="L13" s="72">
        <f t="shared" si="0"/>
        <v>0</v>
      </c>
    </row>
    <row r="14" spans="1:12" x14ac:dyDescent="0.2">
      <c r="A14" s="75" t="s">
        <v>113</v>
      </c>
      <c r="B14" s="47" t="s">
        <v>56</v>
      </c>
      <c r="C14" s="69">
        <v>0</v>
      </c>
      <c r="D14" s="69">
        <v>0</v>
      </c>
      <c r="E14" s="108" t="s">
        <v>55</v>
      </c>
      <c r="F14" s="72">
        <v>20</v>
      </c>
      <c r="G14" s="72">
        <v>90</v>
      </c>
      <c r="H14" s="73"/>
      <c r="I14" s="130"/>
      <c r="J14" s="130"/>
      <c r="K14" s="73"/>
      <c r="L14" s="72">
        <f t="shared" si="0"/>
        <v>0</v>
      </c>
    </row>
    <row r="15" spans="1:12" x14ac:dyDescent="0.2">
      <c r="A15" s="75" t="s">
        <v>113</v>
      </c>
      <c r="B15" s="47" t="s">
        <v>56</v>
      </c>
      <c r="C15" s="69">
        <v>0</v>
      </c>
      <c r="D15" s="69">
        <v>0</v>
      </c>
      <c r="E15" s="153" t="s">
        <v>188</v>
      </c>
      <c r="F15" s="72">
        <v>20</v>
      </c>
      <c r="G15" s="72">
        <v>275</v>
      </c>
      <c r="H15" s="73"/>
      <c r="I15" s="130"/>
      <c r="J15" s="130"/>
      <c r="K15" s="73"/>
      <c r="L15" s="72">
        <f t="shared" ref="L15" si="1">(C15*I15)+(D15*J15)</f>
        <v>0</v>
      </c>
    </row>
    <row r="17" spans="1:12" ht="25.5" x14ac:dyDescent="0.2">
      <c r="H17" s="54" t="s">
        <v>99</v>
      </c>
      <c r="I17" s="54"/>
      <c r="J17" s="54"/>
      <c r="K17" s="54"/>
      <c r="L17" s="55">
        <f>SUM(L5:L16)</f>
        <v>0</v>
      </c>
    </row>
    <row r="18" spans="1:12" x14ac:dyDescent="0.2">
      <c r="A18" s="40" t="s">
        <v>182</v>
      </c>
    </row>
    <row r="21" spans="1:12" x14ac:dyDescent="0.2">
      <c r="A21" s="157" t="s">
        <v>170</v>
      </c>
      <c r="B21" s="195"/>
      <c r="C21" s="196"/>
      <c r="D21" s="196"/>
      <c r="E21" s="196"/>
      <c r="F21" s="196"/>
      <c r="G21" s="196"/>
      <c r="H21" s="196"/>
      <c r="I21" s="196"/>
      <c r="J21" s="196"/>
      <c r="K21" s="196"/>
      <c r="L21" s="196"/>
    </row>
    <row r="22" spans="1:12" x14ac:dyDescent="0.2">
      <c r="A22" s="158"/>
      <c r="B22" s="195"/>
      <c r="C22" s="196"/>
      <c r="D22" s="196"/>
      <c r="E22" s="196"/>
      <c r="F22" s="196"/>
      <c r="G22" s="196"/>
      <c r="H22" s="196"/>
      <c r="I22" s="196"/>
      <c r="J22" s="196"/>
      <c r="K22" s="196"/>
      <c r="L22" s="196"/>
    </row>
    <row r="23" spans="1:12" x14ac:dyDescent="0.2">
      <c r="A23" s="158"/>
      <c r="B23" s="195"/>
      <c r="C23" s="196"/>
      <c r="D23" s="196"/>
      <c r="E23" s="196"/>
      <c r="F23" s="196"/>
      <c r="G23" s="196"/>
      <c r="H23" s="196"/>
      <c r="I23" s="196"/>
      <c r="J23" s="196"/>
      <c r="K23" s="196"/>
      <c r="L23" s="196"/>
    </row>
    <row r="24" spans="1:12" x14ac:dyDescent="0.2">
      <c r="A24" s="159"/>
      <c r="B24" s="195"/>
      <c r="C24" s="196"/>
      <c r="D24" s="196"/>
      <c r="E24" s="196"/>
      <c r="F24" s="196"/>
      <c r="G24" s="196"/>
      <c r="H24" s="196"/>
      <c r="I24" s="196"/>
      <c r="J24" s="196"/>
      <c r="K24" s="196"/>
      <c r="L24" s="196"/>
    </row>
  </sheetData>
  <sheetProtection algorithmName="SHA-512" hashValue="LodUZ31JGVG+lfUC/NHm6zOtqc5JFUbNGvh5Cw0cDybLdNRI2D70u04xR9m3zaqvmpPMm01P+JW2uwvU4DNDug==" saltValue="/Q3D+ZNalJnfYaGi/OyReQ==" spinCount="100000" sheet="1" objects="1" scenarios="1"/>
  <protectedRanges>
    <protectedRange sqref="B21:L24" name="Rango3"/>
    <protectedRange sqref="I5:J5 J6 K7 I8:J9 J10:J14 I12:I14 I15:J15" name="Rango2"/>
  </protectedRanges>
  <mergeCells count="2">
    <mergeCell ref="A21:A24"/>
    <mergeCell ref="B21:L24"/>
  </mergeCells>
  <dataValidations count="1">
    <dataValidation type="decimal" operator="lessThanOrEqual" allowBlank="1" showInputMessage="1" showErrorMessage="1" sqref="I5:J5 J6 K7 I8:J9 I12:I15 J10:J15">
      <formula1>F5</formula1>
    </dataValidation>
  </dataValidations>
  <pageMargins left="0.70866141732283472" right="0.70866141732283472" top="0.74803149606299213" bottom="0.74803149606299213" header="0.31496062992125984" footer="0.31496062992125984"/>
  <pageSetup paperSize="9" scale="64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7"/>
  <sheetViews>
    <sheetView zoomScaleNormal="100" workbookViewId="0">
      <selection activeCell="B34" sqref="B34:F37"/>
    </sheetView>
  </sheetViews>
  <sheetFormatPr baseColWidth="10" defaultRowHeight="12.75" x14ac:dyDescent="0.2"/>
  <cols>
    <col min="1" max="1" width="31.5703125" style="40" bestFit="1" customWidth="1"/>
    <col min="2" max="2" width="22.5703125" style="63" customWidth="1"/>
    <col min="3" max="3" width="22.140625" style="63" bestFit="1" customWidth="1"/>
    <col min="4" max="5" width="17.5703125" style="40" customWidth="1"/>
    <col min="6" max="6" width="15.42578125" style="40" bestFit="1" customWidth="1"/>
    <col min="7" max="16384" width="11.42578125" style="40"/>
  </cols>
  <sheetData>
    <row r="1" spans="1:6" s="38" customFormat="1" ht="20.100000000000001" customHeight="1" x14ac:dyDescent="0.25">
      <c r="A1" s="197" t="s">
        <v>152</v>
      </c>
      <c r="B1" s="198"/>
      <c r="C1" s="198"/>
      <c r="D1" s="56"/>
      <c r="E1" s="56"/>
      <c r="F1" s="56"/>
    </row>
    <row r="2" spans="1:6" x14ac:dyDescent="0.2">
      <c r="F2" s="38"/>
    </row>
    <row r="3" spans="1:6" ht="51" x14ac:dyDescent="0.2">
      <c r="A3" s="33" t="s">
        <v>94</v>
      </c>
      <c r="B3" s="26" t="s">
        <v>91</v>
      </c>
      <c r="C3" s="26" t="s">
        <v>93</v>
      </c>
      <c r="D3" s="32" t="s">
        <v>110</v>
      </c>
      <c r="E3" s="32" t="s">
        <v>185</v>
      </c>
      <c r="F3" s="32" t="s">
        <v>107</v>
      </c>
    </row>
    <row r="4" spans="1:6" x14ac:dyDescent="0.2">
      <c r="A4" s="57" t="s">
        <v>0</v>
      </c>
      <c r="B4" s="63">
        <v>0.73</v>
      </c>
      <c r="C4" s="63">
        <v>2</v>
      </c>
      <c r="D4" s="63">
        <v>520</v>
      </c>
      <c r="E4" s="199"/>
      <c r="F4" s="64">
        <f>+$E$4*B4</f>
        <v>0</v>
      </c>
    </row>
    <row r="5" spans="1:6" x14ac:dyDescent="0.2">
      <c r="A5" s="58" t="s">
        <v>1</v>
      </c>
      <c r="B5" s="63">
        <v>0.99</v>
      </c>
      <c r="C5" s="63">
        <v>2</v>
      </c>
      <c r="D5" s="63">
        <v>520</v>
      </c>
      <c r="E5" s="200"/>
      <c r="F5" s="64">
        <f t="shared" ref="F5:F28" si="0">+$E$4*B5</f>
        <v>0</v>
      </c>
    </row>
    <row r="6" spans="1:6" x14ac:dyDescent="0.2">
      <c r="A6" s="59" t="s">
        <v>2</v>
      </c>
      <c r="B6" s="63">
        <v>1.17</v>
      </c>
      <c r="C6" s="63">
        <v>3</v>
      </c>
      <c r="D6" s="63">
        <v>520</v>
      </c>
      <c r="E6" s="200"/>
      <c r="F6" s="64">
        <f t="shared" si="0"/>
        <v>0</v>
      </c>
    </row>
    <row r="7" spans="1:6" x14ac:dyDescent="0.2">
      <c r="A7" s="58" t="s">
        <v>3</v>
      </c>
      <c r="B7" s="65">
        <v>0.48</v>
      </c>
      <c r="C7" s="65">
        <v>1</v>
      </c>
      <c r="D7" s="63">
        <v>520</v>
      </c>
      <c r="E7" s="200"/>
      <c r="F7" s="64">
        <f t="shared" si="0"/>
        <v>0</v>
      </c>
    </row>
    <row r="8" spans="1:6" x14ac:dyDescent="0.2">
      <c r="A8" s="58" t="s">
        <v>4</v>
      </c>
      <c r="B8" s="65">
        <v>1.83</v>
      </c>
      <c r="C8" s="65">
        <v>4</v>
      </c>
      <c r="D8" s="63">
        <v>520</v>
      </c>
      <c r="E8" s="200"/>
      <c r="F8" s="64">
        <f t="shared" si="0"/>
        <v>0</v>
      </c>
    </row>
    <row r="9" spans="1:6" x14ac:dyDescent="0.2">
      <c r="A9" s="58" t="s">
        <v>5</v>
      </c>
      <c r="B9" s="65">
        <v>0.33</v>
      </c>
      <c r="C9" s="65">
        <v>1</v>
      </c>
      <c r="D9" s="63">
        <v>520</v>
      </c>
      <c r="E9" s="200"/>
      <c r="F9" s="64">
        <f t="shared" si="0"/>
        <v>0</v>
      </c>
    </row>
    <row r="10" spans="1:6" x14ac:dyDescent="0.2">
      <c r="A10" s="58" t="s">
        <v>6</v>
      </c>
      <c r="B10" s="65">
        <v>0.52</v>
      </c>
      <c r="C10" s="65">
        <v>1</v>
      </c>
      <c r="D10" s="63">
        <v>520</v>
      </c>
      <c r="E10" s="200"/>
      <c r="F10" s="64">
        <f t="shared" si="0"/>
        <v>0</v>
      </c>
    </row>
    <row r="11" spans="1:6" x14ac:dyDescent="0.2">
      <c r="A11" s="58" t="s">
        <v>7</v>
      </c>
      <c r="B11" s="65">
        <v>0.75</v>
      </c>
      <c r="C11" s="65">
        <v>2</v>
      </c>
      <c r="D11" s="63">
        <v>520</v>
      </c>
      <c r="E11" s="200"/>
      <c r="F11" s="64">
        <f t="shared" si="0"/>
        <v>0</v>
      </c>
    </row>
    <row r="12" spans="1:6" x14ac:dyDescent="0.2">
      <c r="A12" s="58" t="s">
        <v>8</v>
      </c>
      <c r="B12" s="65">
        <v>0.85</v>
      </c>
      <c r="C12" s="65">
        <v>2</v>
      </c>
      <c r="D12" s="63">
        <v>520</v>
      </c>
      <c r="E12" s="200"/>
      <c r="F12" s="64">
        <f t="shared" si="0"/>
        <v>0</v>
      </c>
    </row>
    <row r="13" spans="1:6" x14ac:dyDescent="0.2">
      <c r="A13" s="58" t="s">
        <v>9</v>
      </c>
      <c r="B13" s="65">
        <v>0.42</v>
      </c>
      <c r="C13" s="65">
        <v>1</v>
      </c>
      <c r="D13" s="63">
        <v>520</v>
      </c>
      <c r="E13" s="200"/>
      <c r="F13" s="64">
        <f t="shared" si="0"/>
        <v>0</v>
      </c>
    </row>
    <row r="14" spans="1:6" x14ac:dyDescent="0.2">
      <c r="A14" s="58" t="s">
        <v>10</v>
      </c>
      <c r="B14" s="65">
        <v>0.45</v>
      </c>
      <c r="C14" s="65">
        <v>1</v>
      </c>
      <c r="D14" s="63">
        <v>520</v>
      </c>
      <c r="E14" s="200"/>
      <c r="F14" s="64">
        <f t="shared" si="0"/>
        <v>0</v>
      </c>
    </row>
    <row r="15" spans="1:6" x14ac:dyDescent="0.2">
      <c r="A15" s="58" t="s">
        <v>11</v>
      </c>
      <c r="B15" s="65">
        <v>0.31</v>
      </c>
      <c r="C15" s="65">
        <v>1</v>
      </c>
      <c r="D15" s="63">
        <v>520</v>
      </c>
      <c r="E15" s="200"/>
      <c r="F15" s="64">
        <f t="shared" si="0"/>
        <v>0</v>
      </c>
    </row>
    <row r="16" spans="1:6" x14ac:dyDescent="0.2">
      <c r="A16" s="58" t="s">
        <v>12</v>
      </c>
      <c r="B16" s="65">
        <v>0.43</v>
      </c>
      <c r="C16" s="65">
        <v>1</v>
      </c>
      <c r="D16" s="63">
        <v>520</v>
      </c>
      <c r="E16" s="200"/>
      <c r="F16" s="64">
        <f t="shared" si="0"/>
        <v>0</v>
      </c>
    </row>
    <row r="17" spans="1:6" x14ac:dyDescent="0.2">
      <c r="A17" s="59" t="s">
        <v>13</v>
      </c>
      <c r="B17" s="63">
        <v>0</v>
      </c>
      <c r="C17" s="63">
        <v>0</v>
      </c>
      <c r="D17" s="63">
        <v>520</v>
      </c>
      <c r="E17" s="200"/>
      <c r="F17" s="64">
        <f t="shared" si="0"/>
        <v>0</v>
      </c>
    </row>
    <row r="18" spans="1:6" x14ac:dyDescent="0.2">
      <c r="A18" s="58" t="s">
        <v>14</v>
      </c>
      <c r="B18" s="63">
        <v>1.1499999999999999</v>
      </c>
      <c r="C18" s="63">
        <v>3</v>
      </c>
      <c r="D18" s="63">
        <v>520</v>
      </c>
      <c r="E18" s="200"/>
      <c r="F18" s="64">
        <f t="shared" si="0"/>
        <v>0</v>
      </c>
    </row>
    <row r="19" spans="1:6" x14ac:dyDescent="0.2">
      <c r="A19" s="59" t="s">
        <v>15</v>
      </c>
      <c r="B19" s="63">
        <v>1.95</v>
      </c>
      <c r="C19" s="63">
        <v>4</v>
      </c>
      <c r="D19" s="63">
        <v>520</v>
      </c>
      <c r="E19" s="200"/>
      <c r="F19" s="64">
        <f t="shared" si="0"/>
        <v>0</v>
      </c>
    </row>
    <row r="20" spans="1:6" x14ac:dyDescent="0.2">
      <c r="A20" s="58" t="s">
        <v>16</v>
      </c>
      <c r="B20" s="63">
        <v>0</v>
      </c>
      <c r="C20" s="63">
        <v>0</v>
      </c>
      <c r="D20" s="63">
        <v>520</v>
      </c>
      <c r="E20" s="200"/>
      <c r="F20" s="64">
        <f t="shared" si="0"/>
        <v>0</v>
      </c>
    </row>
    <row r="21" spans="1:6" x14ac:dyDescent="0.2">
      <c r="A21" s="58" t="s">
        <v>17</v>
      </c>
      <c r="B21" s="63">
        <v>0</v>
      </c>
      <c r="C21" s="63">
        <v>0</v>
      </c>
      <c r="D21" s="63">
        <v>520</v>
      </c>
      <c r="E21" s="200"/>
      <c r="F21" s="64">
        <f t="shared" si="0"/>
        <v>0</v>
      </c>
    </row>
    <row r="22" spans="1:6" x14ac:dyDescent="0.2">
      <c r="A22" s="58" t="s">
        <v>18</v>
      </c>
      <c r="B22" s="63">
        <v>1.64</v>
      </c>
      <c r="C22" s="63">
        <v>3</v>
      </c>
      <c r="D22" s="63">
        <v>520</v>
      </c>
      <c r="E22" s="200"/>
      <c r="F22" s="64">
        <f t="shared" si="0"/>
        <v>0</v>
      </c>
    </row>
    <row r="23" spans="1:6" x14ac:dyDescent="0.2">
      <c r="A23" s="59" t="s">
        <v>19</v>
      </c>
      <c r="B23" s="63">
        <v>0</v>
      </c>
      <c r="C23" s="63">
        <v>0</v>
      </c>
      <c r="D23" s="63">
        <v>520</v>
      </c>
      <c r="E23" s="200"/>
      <c r="F23" s="64">
        <f t="shared" si="0"/>
        <v>0</v>
      </c>
    </row>
    <row r="24" spans="1:6" x14ac:dyDescent="0.2">
      <c r="A24" s="59" t="s">
        <v>20</v>
      </c>
      <c r="B24" s="63">
        <v>1.46</v>
      </c>
      <c r="C24" s="63">
        <v>4</v>
      </c>
      <c r="D24" s="63">
        <v>520</v>
      </c>
      <c r="E24" s="200"/>
      <c r="F24" s="64">
        <f t="shared" si="0"/>
        <v>0</v>
      </c>
    </row>
    <row r="25" spans="1:6" x14ac:dyDescent="0.2">
      <c r="A25" s="58" t="s">
        <v>21</v>
      </c>
      <c r="B25" s="63">
        <v>0</v>
      </c>
      <c r="C25" s="63">
        <v>0</v>
      </c>
      <c r="D25" s="63">
        <v>520</v>
      </c>
      <c r="E25" s="200"/>
      <c r="F25" s="64">
        <f t="shared" si="0"/>
        <v>0</v>
      </c>
    </row>
    <row r="26" spans="1:6" x14ac:dyDescent="0.2">
      <c r="A26" s="58" t="s">
        <v>22</v>
      </c>
      <c r="B26" s="63">
        <v>0.88</v>
      </c>
      <c r="C26" s="63">
        <v>2</v>
      </c>
      <c r="D26" s="63">
        <v>520</v>
      </c>
      <c r="E26" s="200"/>
      <c r="F26" s="64">
        <f t="shared" si="0"/>
        <v>0</v>
      </c>
    </row>
    <row r="27" spans="1:6" x14ac:dyDescent="0.2">
      <c r="A27" s="59" t="s">
        <v>23</v>
      </c>
      <c r="B27" s="63">
        <v>0.41</v>
      </c>
      <c r="C27" s="63">
        <v>1</v>
      </c>
      <c r="D27" s="63">
        <v>520</v>
      </c>
      <c r="E27" s="200"/>
      <c r="F27" s="64">
        <f t="shared" si="0"/>
        <v>0</v>
      </c>
    </row>
    <row r="28" spans="1:6" x14ac:dyDescent="0.2">
      <c r="A28" s="60" t="s">
        <v>24</v>
      </c>
      <c r="B28" s="63">
        <v>0.74</v>
      </c>
      <c r="C28" s="63">
        <v>2</v>
      </c>
      <c r="D28" s="63">
        <v>520</v>
      </c>
      <c r="E28" s="200"/>
      <c r="F28" s="64">
        <f t="shared" si="0"/>
        <v>0</v>
      </c>
    </row>
    <row r="29" spans="1:6" x14ac:dyDescent="0.2">
      <c r="A29" s="61" t="s">
        <v>25</v>
      </c>
      <c r="B29" s="62">
        <f>SUM(B4:B28)</f>
        <v>17.489999999999995</v>
      </c>
      <c r="C29" s="62">
        <f>SUM(C4:C28)</f>
        <v>41</v>
      </c>
    </row>
    <row r="31" spans="1:6" ht="25.5" x14ac:dyDescent="0.2">
      <c r="D31" s="54" t="s">
        <v>99</v>
      </c>
      <c r="E31" s="54"/>
      <c r="F31" s="55">
        <f>SUM(F4:F30)</f>
        <v>0</v>
      </c>
    </row>
    <row r="32" spans="1:6" x14ac:dyDescent="0.2">
      <c r="A32" s="38" t="s">
        <v>172</v>
      </c>
    </row>
    <row r="34" spans="1:6" x14ac:dyDescent="0.2">
      <c r="A34" s="157" t="s">
        <v>170</v>
      </c>
      <c r="B34" s="201"/>
      <c r="C34" s="202"/>
      <c r="D34" s="202"/>
      <c r="E34" s="202"/>
      <c r="F34" s="202"/>
    </row>
    <row r="35" spans="1:6" x14ac:dyDescent="0.2">
      <c r="A35" s="158"/>
      <c r="B35" s="201"/>
      <c r="C35" s="202"/>
      <c r="D35" s="202"/>
      <c r="E35" s="202"/>
      <c r="F35" s="202"/>
    </row>
    <row r="36" spans="1:6" x14ac:dyDescent="0.2">
      <c r="A36" s="158"/>
      <c r="B36" s="201"/>
      <c r="C36" s="202"/>
      <c r="D36" s="202"/>
      <c r="E36" s="202"/>
      <c r="F36" s="202"/>
    </row>
    <row r="37" spans="1:6" x14ac:dyDescent="0.2">
      <c r="A37" s="159"/>
      <c r="B37" s="201"/>
      <c r="C37" s="202"/>
      <c r="D37" s="202"/>
      <c r="E37" s="202"/>
      <c r="F37" s="202"/>
    </row>
  </sheetData>
  <sheetProtection algorithmName="SHA-512" hashValue="gkKYhWQ+YHXwLfGgntLVaCzZ/Ope1eFKplu1+4zP5mSkuuQJQsLSJ5nvra+2cf8GO7SPgCYXQ66gKShkIJNufw==" saltValue="Id7i6ociC8d+tcFseecbhw==" spinCount="100000" sheet="1" objects="1" scenarios="1"/>
  <protectedRanges>
    <protectedRange sqref="B34" name="Rango2"/>
    <protectedRange sqref="E4:E28" name="Rango1"/>
  </protectedRanges>
  <mergeCells count="4">
    <mergeCell ref="A1:C1"/>
    <mergeCell ref="E4:E28"/>
    <mergeCell ref="A34:A37"/>
    <mergeCell ref="B34:F37"/>
  </mergeCells>
  <dataValidations count="1">
    <dataValidation type="decimal" operator="greaterThanOrEqual" allowBlank="1" showInputMessage="1" showErrorMessage="1" sqref="E4:E28">
      <formula1>D4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0"/>
  <sheetViews>
    <sheetView topLeftCell="A16" zoomScaleNormal="100" workbookViewId="0">
      <selection activeCell="D21" sqref="D21"/>
    </sheetView>
  </sheetViews>
  <sheetFormatPr baseColWidth="10" defaultRowHeight="12.75" x14ac:dyDescent="0.2"/>
  <cols>
    <col min="1" max="1" width="31.42578125" style="40" customWidth="1"/>
    <col min="2" max="2" width="11.5703125" style="40" bestFit="1" customWidth="1"/>
    <col min="3" max="3" width="12.85546875" style="40" bestFit="1" customWidth="1"/>
    <col min="4" max="5" width="15.5703125" style="40" customWidth="1"/>
    <col min="6" max="6" width="14.42578125" style="40" bestFit="1" customWidth="1"/>
    <col min="7" max="16384" width="11.42578125" style="40"/>
  </cols>
  <sheetData>
    <row r="1" spans="1:9" s="38" customFormat="1" ht="24.75" customHeight="1" x14ac:dyDescent="0.2">
      <c r="A1" s="203" t="s">
        <v>153</v>
      </c>
      <c r="B1" s="204"/>
      <c r="C1" s="204"/>
      <c r="D1" s="204"/>
      <c r="E1" s="204"/>
      <c r="F1" s="204"/>
      <c r="G1" s="40"/>
      <c r="H1" s="40"/>
      <c r="I1" s="40"/>
    </row>
    <row r="3" spans="1:9" ht="51" x14ac:dyDescent="0.2">
      <c r="A3" s="92" t="s">
        <v>70</v>
      </c>
      <c r="B3" s="26" t="s">
        <v>91</v>
      </c>
      <c r="C3" s="26" t="s">
        <v>93</v>
      </c>
      <c r="D3" s="32" t="s">
        <v>155</v>
      </c>
      <c r="E3" s="32" t="s">
        <v>163</v>
      </c>
      <c r="F3" s="32" t="s">
        <v>107</v>
      </c>
    </row>
    <row r="4" spans="1:9" x14ac:dyDescent="0.2">
      <c r="A4" s="34" t="s">
        <v>122</v>
      </c>
      <c r="B4" s="151">
        <v>0.1</v>
      </c>
      <c r="C4" s="152">
        <v>1</v>
      </c>
      <c r="D4" s="48">
        <v>850</v>
      </c>
      <c r="E4" s="131"/>
      <c r="F4" s="48">
        <f>+E4*B4</f>
        <v>0</v>
      </c>
    </row>
    <row r="5" spans="1:9" x14ac:dyDescent="0.2">
      <c r="A5" s="110" t="s">
        <v>123</v>
      </c>
      <c r="B5" s="151">
        <v>0.1</v>
      </c>
      <c r="C5" s="152">
        <v>1</v>
      </c>
      <c r="D5" s="48">
        <v>850</v>
      </c>
      <c r="E5" s="131"/>
      <c r="F5" s="48">
        <f t="shared" ref="F5:F22" si="0">+E5*B5</f>
        <v>0</v>
      </c>
    </row>
    <row r="6" spans="1:9" x14ac:dyDescent="0.2">
      <c r="A6" s="110" t="s">
        <v>124</v>
      </c>
      <c r="B6" s="36">
        <v>0.18</v>
      </c>
      <c r="C6" s="44">
        <v>1</v>
      </c>
      <c r="D6" s="48">
        <v>975</v>
      </c>
      <c r="E6" s="131"/>
      <c r="F6" s="48">
        <f t="shared" si="0"/>
        <v>0</v>
      </c>
    </row>
    <row r="7" spans="1:9" x14ac:dyDescent="0.2">
      <c r="A7" s="110" t="s">
        <v>125</v>
      </c>
      <c r="B7" s="151">
        <v>0.1</v>
      </c>
      <c r="C7" s="152">
        <v>1</v>
      </c>
      <c r="D7" s="48">
        <v>540</v>
      </c>
      <c r="E7" s="131"/>
      <c r="F7" s="48">
        <f t="shared" si="0"/>
        <v>0</v>
      </c>
    </row>
    <row r="8" spans="1:9" x14ac:dyDescent="0.2">
      <c r="A8" s="110" t="s">
        <v>126</v>
      </c>
      <c r="B8" s="37">
        <f>0.98+1.03+0.24</f>
        <v>2.25</v>
      </c>
      <c r="C8" s="44">
        <v>3</v>
      </c>
      <c r="D8" s="48">
        <v>700</v>
      </c>
      <c r="E8" s="131"/>
      <c r="F8" s="48">
        <f t="shared" si="0"/>
        <v>0</v>
      </c>
    </row>
    <row r="9" spans="1:9" x14ac:dyDescent="0.2">
      <c r="A9" s="110" t="s">
        <v>127</v>
      </c>
      <c r="B9" s="151">
        <v>0.1</v>
      </c>
      <c r="C9" s="152">
        <v>1</v>
      </c>
      <c r="D9" s="48">
        <v>225</v>
      </c>
      <c r="E9" s="131"/>
      <c r="F9" s="48">
        <f t="shared" si="0"/>
        <v>0</v>
      </c>
    </row>
    <row r="10" spans="1:9" x14ac:dyDescent="0.2">
      <c r="A10" s="110" t="s">
        <v>128</v>
      </c>
      <c r="B10" s="151">
        <v>0.1</v>
      </c>
      <c r="C10" s="152">
        <v>1</v>
      </c>
      <c r="D10" s="48">
        <v>475</v>
      </c>
      <c r="E10" s="131"/>
      <c r="F10" s="48">
        <f t="shared" si="0"/>
        <v>0</v>
      </c>
    </row>
    <row r="11" spans="1:9" x14ac:dyDescent="0.2">
      <c r="A11" s="110" t="s">
        <v>129</v>
      </c>
      <c r="B11" s="37">
        <v>0.04</v>
      </c>
      <c r="C11" s="44">
        <v>1</v>
      </c>
      <c r="D11" s="48">
        <v>2000</v>
      </c>
      <c r="E11" s="131"/>
      <c r="F11" s="48">
        <f t="shared" si="0"/>
        <v>0</v>
      </c>
    </row>
    <row r="12" spans="1:9" x14ac:dyDescent="0.2">
      <c r="A12" s="110" t="s">
        <v>130</v>
      </c>
      <c r="B12" s="151">
        <v>0.1</v>
      </c>
      <c r="C12" s="152">
        <v>1</v>
      </c>
      <c r="D12" s="48">
        <v>385</v>
      </c>
      <c r="E12" s="131"/>
      <c r="F12" s="48">
        <f t="shared" si="0"/>
        <v>0</v>
      </c>
    </row>
    <row r="13" spans="1:9" x14ac:dyDescent="0.2">
      <c r="A13" s="110" t="s">
        <v>131</v>
      </c>
      <c r="B13" s="151">
        <v>0.1</v>
      </c>
      <c r="C13" s="152">
        <v>1</v>
      </c>
      <c r="D13" s="48">
        <v>3750</v>
      </c>
      <c r="E13" s="131"/>
      <c r="F13" s="48">
        <f t="shared" si="0"/>
        <v>0</v>
      </c>
    </row>
    <row r="14" spans="1:9" x14ac:dyDescent="0.2">
      <c r="A14" s="110" t="s">
        <v>132</v>
      </c>
      <c r="B14" s="151">
        <v>0.1</v>
      </c>
      <c r="C14" s="152">
        <v>1</v>
      </c>
      <c r="D14" s="48">
        <v>1910</v>
      </c>
      <c r="E14" s="131"/>
      <c r="F14" s="48">
        <f t="shared" si="0"/>
        <v>0</v>
      </c>
    </row>
    <row r="15" spans="1:9" ht="38.25" x14ac:dyDescent="0.2">
      <c r="A15" s="110" t="s">
        <v>154</v>
      </c>
      <c r="B15" s="36">
        <v>0.1</v>
      </c>
      <c r="C15" s="44">
        <v>3</v>
      </c>
      <c r="D15" s="48">
        <v>2450</v>
      </c>
      <c r="E15" s="131"/>
      <c r="F15" s="48">
        <f t="shared" si="0"/>
        <v>0</v>
      </c>
    </row>
    <row r="16" spans="1:9" x14ac:dyDescent="0.2">
      <c r="A16" s="110" t="s">
        <v>133</v>
      </c>
      <c r="B16" s="36">
        <v>7.0000000000000007E-2</v>
      </c>
      <c r="C16" s="44">
        <v>3</v>
      </c>
      <c r="D16" s="48">
        <v>1000</v>
      </c>
      <c r="E16" s="131"/>
      <c r="F16" s="48">
        <f t="shared" si="0"/>
        <v>0</v>
      </c>
    </row>
    <row r="17" spans="1:6" x14ac:dyDescent="0.2">
      <c r="A17" s="110" t="s">
        <v>134</v>
      </c>
      <c r="B17" s="151">
        <v>0.1</v>
      </c>
      <c r="C17" s="152">
        <v>1</v>
      </c>
      <c r="D17" s="48">
        <v>1150</v>
      </c>
      <c r="E17" s="131"/>
      <c r="F17" s="48">
        <f t="shared" si="0"/>
        <v>0</v>
      </c>
    </row>
    <row r="18" spans="1:6" x14ac:dyDescent="0.2">
      <c r="A18" s="110" t="s">
        <v>135</v>
      </c>
      <c r="B18" s="151">
        <v>0.1</v>
      </c>
      <c r="C18" s="152">
        <v>1</v>
      </c>
      <c r="D18" s="48">
        <v>1905</v>
      </c>
      <c r="E18" s="131"/>
      <c r="F18" s="48">
        <f t="shared" si="0"/>
        <v>0</v>
      </c>
    </row>
    <row r="19" spans="1:6" ht="25.5" x14ac:dyDescent="0.2">
      <c r="A19" s="110" t="s">
        <v>180</v>
      </c>
      <c r="B19" s="151">
        <v>0.1</v>
      </c>
      <c r="C19" s="152">
        <v>1</v>
      </c>
      <c r="D19" s="48">
        <v>525.20000000000005</v>
      </c>
      <c r="E19" s="131"/>
      <c r="F19" s="48">
        <f>-E19*B19</f>
        <v>0</v>
      </c>
    </row>
    <row r="20" spans="1:6" x14ac:dyDescent="0.2">
      <c r="A20" s="35" t="s">
        <v>136</v>
      </c>
      <c r="B20" s="151">
        <v>0.1</v>
      </c>
      <c r="C20" s="152">
        <v>1</v>
      </c>
      <c r="D20" s="48">
        <v>425</v>
      </c>
      <c r="E20" s="131"/>
      <c r="F20" s="48">
        <f t="shared" si="0"/>
        <v>0</v>
      </c>
    </row>
    <row r="21" spans="1:6" ht="25.5" x14ac:dyDescent="0.2">
      <c r="A21" s="35" t="s">
        <v>179</v>
      </c>
      <c r="B21" s="151">
        <v>0.1</v>
      </c>
      <c r="C21" s="152">
        <v>1</v>
      </c>
      <c r="D21" s="48">
        <v>30</v>
      </c>
      <c r="E21" s="131"/>
      <c r="F21" s="48">
        <f>-E21*B21</f>
        <v>0</v>
      </c>
    </row>
    <row r="22" spans="1:6" x14ac:dyDescent="0.2">
      <c r="A22" s="45" t="s">
        <v>137</v>
      </c>
      <c r="B22" s="46">
        <v>0.03</v>
      </c>
      <c r="C22" s="111">
        <v>1</v>
      </c>
      <c r="D22" s="49">
        <v>1025</v>
      </c>
      <c r="E22" s="132"/>
      <c r="F22" s="118">
        <f t="shared" si="0"/>
        <v>0</v>
      </c>
    </row>
    <row r="23" spans="1:6" x14ac:dyDescent="0.2">
      <c r="A23" s="50"/>
      <c r="B23" s="51"/>
      <c r="C23" s="52"/>
      <c r="D23" s="53"/>
      <c r="E23" s="53"/>
      <c r="F23" s="53"/>
    </row>
    <row r="24" spans="1:6" ht="51" x14ac:dyDescent="0.2">
      <c r="A24" s="207" t="s">
        <v>142</v>
      </c>
      <c r="B24" s="208"/>
      <c r="C24" s="26" t="s">
        <v>141</v>
      </c>
      <c r="D24" s="32" t="s">
        <v>140</v>
      </c>
      <c r="E24" s="32" t="s">
        <v>164</v>
      </c>
      <c r="F24" s="32" t="s">
        <v>107</v>
      </c>
    </row>
    <row r="25" spans="1:6" x14ac:dyDescent="0.2">
      <c r="A25" s="211" t="s">
        <v>138</v>
      </c>
      <c r="B25" s="212"/>
      <c r="C25" s="133">
        <v>5</v>
      </c>
      <c r="D25" s="134">
        <v>75</v>
      </c>
      <c r="E25" s="138"/>
      <c r="F25" s="135">
        <f>+E25*C25</f>
        <v>0</v>
      </c>
    </row>
    <row r="26" spans="1:6" x14ac:dyDescent="0.2">
      <c r="A26" s="209" t="s">
        <v>139</v>
      </c>
      <c r="B26" s="210"/>
      <c r="C26" s="136">
        <v>5</v>
      </c>
      <c r="D26" s="118">
        <v>21</v>
      </c>
      <c r="E26" s="139"/>
      <c r="F26" s="137">
        <f>+E26*C26</f>
        <v>0</v>
      </c>
    </row>
    <row r="27" spans="1:6" x14ac:dyDescent="0.2">
      <c r="A27" s="112"/>
      <c r="B27" s="112"/>
      <c r="C27" s="113"/>
      <c r="D27" s="114"/>
      <c r="E27" s="114"/>
      <c r="F27" s="114"/>
    </row>
    <row r="28" spans="1:6" ht="41.25" customHeight="1" x14ac:dyDescent="0.2">
      <c r="A28" s="205" t="s">
        <v>157</v>
      </c>
      <c r="B28" s="206"/>
      <c r="C28" s="115">
        <v>1</v>
      </c>
      <c r="D28" s="116">
        <v>225</v>
      </c>
      <c r="E28" s="140"/>
      <c r="F28" s="117">
        <f>+E28*C28</f>
        <v>0</v>
      </c>
    </row>
    <row r="29" spans="1:6" x14ac:dyDescent="0.2">
      <c r="A29" s="112"/>
      <c r="B29" s="112"/>
      <c r="C29" s="113"/>
    </row>
    <row r="30" spans="1:6" ht="25.5" x14ac:dyDescent="0.2">
      <c r="D30" s="54" t="s">
        <v>99</v>
      </c>
      <c r="E30" s="54"/>
      <c r="F30" s="55">
        <f>SUM(F4:F28)</f>
        <v>0</v>
      </c>
    </row>
    <row r="32" spans="1:6" x14ac:dyDescent="0.2">
      <c r="A32" s="38" t="s">
        <v>166</v>
      </c>
    </row>
    <row r="33" spans="1:6" x14ac:dyDescent="0.2">
      <c r="A33" s="38" t="s">
        <v>184</v>
      </c>
    </row>
    <row r="34" spans="1:6" x14ac:dyDescent="0.2">
      <c r="A34" s="40" t="s">
        <v>183</v>
      </c>
    </row>
    <row r="35" spans="1:6" x14ac:dyDescent="0.2">
      <c r="A35" s="40" t="s">
        <v>178</v>
      </c>
    </row>
    <row r="37" spans="1:6" x14ac:dyDescent="0.2">
      <c r="A37" s="157" t="s">
        <v>170</v>
      </c>
      <c r="B37" s="195"/>
      <c r="C37" s="196"/>
      <c r="D37" s="196"/>
      <c r="E37" s="196"/>
      <c r="F37" s="196"/>
    </row>
    <row r="38" spans="1:6" x14ac:dyDescent="0.2">
      <c r="A38" s="158"/>
      <c r="B38" s="195"/>
      <c r="C38" s="196"/>
      <c r="D38" s="196"/>
      <c r="E38" s="196"/>
      <c r="F38" s="196"/>
    </row>
    <row r="39" spans="1:6" x14ac:dyDescent="0.2">
      <c r="A39" s="158"/>
      <c r="B39" s="195"/>
      <c r="C39" s="196"/>
      <c r="D39" s="196"/>
      <c r="E39" s="196"/>
      <c r="F39" s="196"/>
    </row>
    <row r="40" spans="1:6" x14ac:dyDescent="0.2">
      <c r="A40" s="159"/>
      <c r="B40" s="195"/>
      <c r="C40" s="196"/>
      <c r="D40" s="196"/>
      <c r="E40" s="196"/>
      <c r="F40" s="196"/>
    </row>
  </sheetData>
  <sheetProtection algorithmName="SHA-512" hashValue="A/Tzow0ovTPFCVc6zQtLs4uN84vLb9pxZPXZMQ+RKdwu8BEF88RkzAABQ/MfS6Pdvl/EoUa/7ShZKpwye9h8yg==" saltValue="Xj79ipMnRH6GJ1MASUuczQ==" spinCount="100000" sheet="1" objects="1" scenarios="1"/>
  <protectedRanges>
    <protectedRange sqref="B37" name="Rango2"/>
    <protectedRange sqref="E25:E26 E28 E4:E22" name="Rango1"/>
  </protectedRanges>
  <mergeCells count="7">
    <mergeCell ref="A1:F1"/>
    <mergeCell ref="A37:A40"/>
    <mergeCell ref="B37:F40"/>
    <mergeCell ref="A28:B28"/>
    <mergeCell ref="A24:B24"/>
    <mergeCell ref="A26:B26"/>
    <mergeCell ref="A25:B25"/>
  </mergeCells>
  <dataValidations count="2">
    <dataValidation type="decimal" operator="lessThanOrEqual" allowBlank="1" showInputMessage="1" showErrorMessage="1" sqref="E28 E25:E26 E4:E18 E20 E22">
      <formula1>D4</formula1>
    </dataValidation>
    <dataValidation type="decimal" operator="greaterThanOrEqual" allowBlank="1" showInputMessage="1" showErrorMessage="1" sqref="E19 E21">
      <formula1>D19</formula1>
    </dataValidation>
  </dataValidation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2</vt:i4>
      </vt:variant>
    </vt:vector>
  </HeadingPairs>
  <TitlesOfParts>
    <vt:vector size="16" baseType="lpstr">
      <vt:lpstr>LOT_1 </vt:lpstr>
      <vt:lpstr>LOT_2</vt:lpstr>
      <vt:lpstr>LOT_3</vt:lpstr>
      <vt:lpstr>LOT_4</vt:lpstr>
      <vt:lpstr>LOT_5</vt:lpstr>
      <vt:lpstr>LOT_6</vt:lpstr>
      <vt:lpstr>LOT_7</vt:lpstr>
      <vt:lpstr>LOT_8</vt:lpstr>
      <vt:lpstr>LOT_9</vt:lpstr>
      <vt:lpstr>LOT_10</vt:lpstr>
      <vt:lpstr>LOT_11</vt:lpstr>
      <vt:lpstr>LOT_12</vt:lpstr>
      <vt:lpstr>LOT_13</vt:lpstr>
      <vt:lpstr>LOT_14</vt:lpstr>
      <vt:lpstr>LOT_7!Área_de_impresión</vt:lpstr>
      <vt:lpstr>LOT_9!Área_de_impresión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González Cambero</dc:creator>
  <cp:lastModifiedBy>Patricia González Cambero</cp:lastModifiedBy>
  <cp:lastPrinted>2019-02-07T15:37:28Z</cp:lastPrinted>
  <dcterms:created xsi:type="dcterms:W3CDTF">2017-09-12T11:49:16Z</dcterms:created>
  <dcterms:modified xsi:type="dcterms:W3CDTF">2019-02-19T13:09:00Z</dcterms:modified>
</cp:coreProperties>
</file>