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succat.sharepoint.com/sites/SistemesDinmicsdAdquisici/Shared Documents/SDAs i Catàlegs/SDAs/SDA Gasos Laboratori E22-21/07 Contractes Específics/01 E22-40/07 Valoració Econòmica/"/>
    </mc:Choice>
  </mc:AlternateContent>
  <xr:revisionPtr revIDLastSave="350" documentId="13_ncr:1_{88E01A63-8E98-490F-9A93-9DEDC1875BAE}" xr6:coauthVersionLast="47" xr6:coauthVersionMax="47" xr10:uidLastSave="{32479763-5D80-4B99-A67B-5F9BF740DF0A}"/>
  <bookViews>
    <workbookView xWindow="-110" yWindow="-110" windowWidth="19420" windowHeight="10420" xr2:uid="{00000000-000D-0000-FFFF-FFFF00000000}"/>
  </bookViews>
  <sheets>
    <sheet name="Valoració Lot 1" sheetId="6" r:id="rId1"/>
    <sheet name="Valoració Derivat (2)" sheetId="5" state="hidden" r:id="rId2"/>
  </sheets>
  <definedNames>
    <definedName name="_xlnm.Print_Area" localSheetId="1">'Valoració Derivat (2)'!$A$1:$AB$129</definedName>
    <definedName name="_xlnm.Print_Area" localSheetId="0">'Valoració Lot 1'!$B$2:$L$59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55" i="6" l="1"/>
  <c r="L54" i="6"/>
  <c r="L50" i="6"/>
  <c r="L49" i="6"/>
  <c r="L48" i="6"/>
  <c r="L44" i="6"/>
  <c r="L43" i="6"/>
  <c r="L42" i="6"/>
  <c r="L41" i="6"/>
  <c r="L40" i="6"/>
  <c r="L39" i="6"/>
  <c r="L38" i="6"/>
  <c r="L6" i="6"/>
  <c r="L7" i="6"/>
  <c r="L8" i="6"/>
  <c r="L9" i="6"/>
  <c r="L10" i="6"/>
  <c r="L11" i="6"/>
  <c r="L12" i="6"/>
  <c r="L13" i="6"/>
  <c r="L14" i="6"/>
  <c r="L15" i="6"/>
  <c r="L16" i="6"/>
  <c r="L17" i="6"/>
  <c r="L18" i="6"/>
  <c r="L19" i="6"/>
  <c r="L20" i="6"/>
  <c r="L21" i="6"/>
  <c r="L22" i="6"/>
  <c r="L23" i="6"/>
  <c r="L24" i="6"/>
  <c r="L25" i="6"/>
  <c r="L26" i="6"/>
  <c r="L27" i="6"/>
  <c r="L28" i="6"/>
  <c r="L29" i="6"/>
  <c r="L30" i="6"/>
  <c r="L31" i="6"/>
  <c r="L32" i="6"/>
  <c r="L33" i="6"/>
  <c r="L34" i="6"/>
  <c r="L5" i="6"/>
  <c r="AH55" i="6"/>
  <c r="W55" i="6"/>
  <c r="K55" i="6"/>
  <c r="AH54" i="6"/>
  <c r="AH56" i="6" s="1"/>
  <c r="W54" i="6"/>
  <c r="K54" i="6"/>
  <c r="AH50" i="6"/>
  <c r="W50" i="6"/>
  <c r="K50" i="6"/>
  <c r="AH49" i="6"/>
  <c r="W49" i="6"/>
  <c r="K49" i="6"/>
  <c r="AH48" i="6"/>
  <c r="AH51" i="6" s="1"/>
  <c r="W48" i="6"/>
  <c r="K48" i="6"/>
  <c r="AH44" i="6"/>
  <c r="W44" i="6"/>
  <c r="K44" i="6"/>
  <c r="AH43" i="6"/>
  <c r="W43" i="6"/>
  <c r="K43" i="6"/>
  <c r="AH42" i="6"/>
  <c r="W42" i="6"/>
  <c r="K42" i="6"/>
  <c r="AH41" i="6"/>
  <c r="W41" i="6"/>
  <c r="K41" i="6"/>
  <c r="AH40" i="6"/>
  <c r="W40" i="6"/>
  <c r="K40" i="6"/>
  <c r="AH39" i="6"/>
  <c r="W39" i="6"/>
  <c r="K39" i="6"/>
  <c r="AH38" i="6"/>
  <c r="W38" i="6"/>
  <c r="K38" i="6"/>
  <c r="AH34" i="6"/>
  <c r="W34" i="6"/>
  <c r="K34" i="6"/>
  <c r="AH33" i="6"/>
  <c r="W33" i="6"/>
  <c r="K33" i="6"/>
  <c r="AH32" i="6"/>
  <c r="W32" i="6"/>
  <c r="K32" i="6"/>
  <c r="AH31" i="6"/>
  <c r="W31" i="6"/>
  <c r="K31" i="6"/>
  <c r="AH30" i="6"/>
  <c r="W30" i="6"/>
  <c r="K30" i="6"/>
  <c r="AH29" i="6"/>
  <c r="W29" i="6"/>
  <c r="K29" i="6"/>
  <c r="AH28" i="6"/>
  <c r="W28" i="6"/>
  <c r="K28" i="6"/>
  <c r="AH27" i="6"/>
  <c r="W27" i="6"/>
  <c r="K27" i="6"/>
  <c r="AH26" i="6"/>
  <c r="W26" i="6"/>
  <c r="K26" i="6"/>
  <c r="AH25" i="6"/>
  <c r="W25" i="6"/>
  <c r="K25" i="6"/>
  <c r="AH24" i="6"/>
  <c r="W24" i="6"/>
  <c r="K24" i="6"/>
  <c r="AH23" i="6"/>
  <c r="W23" i="6"/>
  <c r="K23" i="6"/>
  <c r="AH22" i="6"/>
  <c r="W22" i="6"/>
  <c r="K22" i="6"/>
  <c r="AH21" i="6"/>
  <c r="W21" i="6"/>
  <c r="K21" i="6"/>
  <c r="AH20" i="6"/>
  <c r="W20" i="6"/>
  <c r="K20" i="6"/>
  <c r="AH19" i="6"/>
  <c r="W19" i="6"/>
  <c r="K19" i="6"/>
  <c r="AH18" i="6"/>
  <c r="W18" i="6"/>
  <c r="K18" i="6"/>
  <c r="AH17" i="6"/>
  <c r="W17" i="6"/>
  <c r="K17" i="6"/>
  <c r="AH16" i="6"/>
  <c r="W16" i="6"/>
  <c r="K16" i="6"/>
  <c r="AH15" i="6"/>
  <c r="W15" i="6"/>
  <c r="K15" i="6"/>
  <c r="AH14" i="6"/>
  <c r="W14" i="6"/>
  <c r="K14" i="6"/>
  <c r="AH13" i="6"/>
  <c r="W13" i="6"/>
  <c r="K13" i="6"/>
  <c r="AH12" i="6"/>
  <c r="W12" i="6"/>
  <c r="K12" i="6"/>
  <c r="AH11" i="6"/>
  <c r="W11" i="6"/>
  <c r="K11" i="6"/>
  <c r="AH10" i="6"/>
  <c r="W10" i="6"/>
  <c r="K10" i="6"/>
  <c r="AH9" i="6"/>
  <c r="W9" i="6"/>
  <c r="K9" i="6"/>
  <c r="AH8" i="6"/>
  <c r="W8" i="6"/>
  <c r="K8" i="6"/>
  <c r="AH7" i="6"/>
  <c r="W7" i="6"/>
  <c r="K7" i="6"/>
  <c r="AH6" i="6"/>
  <c r="W6" i="6"/>
  <c r="K6" i="6"/>
  <c r="AH5" i="6"/>
  <c r="W5" i="6"/>
  <c r="K5" i="6"/>
  <c r="K35" i="6" s="1"/>
  <c r="AH35" i="6" l="1"/>
  <c r="W35" i="6"/>
  <c r="AH45" i="6"/>
  <c r="W51" i="6"/>
  <c r="K56" i="6"/>
  <c r="W45" i="6"/>
  <c r="W56" i="6"/>
  <c r="K51" i="6"/>
  <c r="K45" i="6"/>
  <c r="L58" i="6"/>
  <c r="W58" i="6"/>
  <c r="AH58" i="6"/>
  <c r="K58" i="6"/>
  <c r="K123" i="5" a="1"/>
  <c r="K123" i="5" s="1"/>
  <c r="J123" i="5" a="1"/>
  <c r="J123" i="5" s="1"/>
  <c r="I123" i="5" a="1"/>
  <c r="I123" i="5" s="1"/>
  <c r="H123" i="5" a="1"/>
  <c r="H123" i="5" s="1"/>
  <c r="G123" i="5" a="1"/>
  <c r="G123" i="5" s="1"/>
  <c r="F123" i="5" a="1"/>
  <c r="F123" i="5" s="1"/>
  <c r="E123" i="5" a="1"/>
  <c r="E123" i="5" s="1"/>
  <c r="AA122" i="5"/>
  <c r="M122" i="5"/>
  <c r="AA121" i="5"/>
  <c r="M121" i="5"/>
  <c r="AA120" i="5"/>
  <c r="M120" i="5"/>
  <c r="AA119" i="5"/>
  <c r="M119" i="5"/>
  <c r="K116" i="5" a="1"/>
  <c r="K116" i="5" s="1"/>
  <c r="J116" i="5" a="1"/>
  <c r="J116" i="5" s="1"/>
  <c r="I116" i="5" a="1"/>
  <c r="I116" i="5" s="1"/>
  <c r="H116" i="5" a="1"/>
  <c r="H116" i="5" s="1"/>
  <c r="G116" i="5" a="1"/>
  <c r="G116" i="5" s="1"/>
  <c r="F116" i="5" a="1"/>
  <c r="F116" i="5" s="1"/>
  <c r="E116" i="5" a="1"/>
  <c r="E116" i="5" s="1"/>
  <c r="AA115" i="5"/>
  <c r="M115" i="5"/>
  <c r="AA114" i="5"/>
  <c r="M114" i="5"/>
  <c r="AA113" i="5"/>
  <c r="M113" i="5"/>
  <c r="AA112" i="5"/>
  <c r="M112" i="5"/>
  <c r="K109" i="5" a="1"/>
  <c r="K109" i="5" s="1"/>
  <c r="J109" i="5" a="1"/>
  <c r="J109" i="5" s="1"/>
  <c r="I109" i="5" a="1"/>
  <c r="I109" i="5" s="1"/>
  <c r="H109" i="5" a="1"/>
  <c r="H109" i="5" s="1"/>
  <c r="G109" i="5" a="1"/>
  <c r="G109" i="5" s="1"/>
  <c r="F109" i="5" a="1"/>
  <c r="F109" i="5" s="1"/>
  <c r="E109" i="5" a="1"/>
  <c r="E109" i="5" s="1"/>
  <c r="AA108" i="5"/>
  <c r="M108" i="5"/>
  <c r="AA107" i="5"/>
  <c r="M107" i="5"/>
  <c r="AA106" i="5"/>
  <c r="M106" i="5"/>
  <c r="AA105" i="5"/>
  <c r="M105" i="5"/>
  <c r="AA104" i="5"/>
  <c r="M104" i="5"/>
  <c r="AA103" i="5"/>
  <c r="M103" i="5"/>
  <c r="AA102" i="5"/>
  <c r="M102" i="5"/>
  <c r="AA101" i="5"/>
  <c r="M101" i="5"/>
  <c r="AA100" i="5"/>
  <c r="M100" i="5"/>
  <c r="AA99" i="5"/>
  <c r="M99" i="5"/>
  <c r="AA98" i="5"/>
  <c r="M98" i="5"/>
  <c r="K95" i="5" a="1"/>
  <c r="K95" i="5" s="1"/>
  <c r="J95" i="5" a="1"/>
  <c r="J95" i="5" s="1"/>
  <c r="I95" i="5" a="1"/>
  <c r="I95" i="5" s="1"/>
  <c r="I124" i="5" s="1"/>
  <c r="H95" i="5" a="1"/>
  <c r="H95" i="5" s="1"/>
  <c r="H124" i="5" s="1"/>
  <c r="G95" i="5" a="1"/>
  <c r="G95" i="5" s="1"/>
  <c r="G124" i="5" s="1"/>
  <c r="F95" i="5" a="1"/>
  <c r="F95" i="5" s="1"/>
  <c r="E95" i="5" a="1"/>
  <c r="E95" i="5" s="1"/>
  <c r="AA94" i="5"/>
  <c r="M94" i="5"/>
  <c r="AA93" i="5"/>
  <c r="M93" i="5"/>
  <c r="AA92" i="5"/>
  <c r="M92" i="5"/>
  <c r="AA91" i="5"/>
  <c r="M91" i="5"/>
  <c r="AA90" i="5"/>
  <c r="M90" i="5"/>
  <c r="AA89" i="5"/>
  <c r="N89" i="5"/>
  <c r="M89" i="5"/>
  <c r="AA88" i="5"/>
  <c r="N88" i="5"/>
  <c r="M88" i="5"/>
  <c r="AA87" i="5"/>
  <c r="N87" i="5"/>
  <c r="M87" i="5"/>
  <c r="AB86" i="5"/>
  <c r="AA86" i="5"/>
  <c r="N86" i="5"/>
  <c r="M86" i="5"/>
  <c r="AB85" i="5"/>
  <c r="AA85" i="5"/>
  <c r="N85" i="5"/>
  <c r="M85" i="5"/>
  <c r="AB84" i="5"/>
  <c r="AA84" i="5"/>
  <c r="N84" i="5"/>
  <c r="M84" i="5"/>
  <c r="AB83" i="5"/>
  <c r="AA83" i="5"/>
  <c r="N83" i="5"/>
  <c r="M83" i="5"/>
  <c r="AB82" i="5"/>
  <c r="AA82" i="5"/>
  <c r="N82" i="5"/>
  <c r="M82" i="5"/>
  <c r="AB81" i="5"/>
  <c r="AA81" i="5"/>
  <c r="N81" i="5"/>
  <c r="M81" i="5"/>
  <c r="AB80" i="5"/>
  <c r="AA80" i="5"/>
  <c r="N80" i="5"/>
  <c r="M80" i="5"/>
  <c r="AB79" i="5"/>
  <c r="AA79" i="5"/>
  <c r="N79" i="5"/>
  <c r="M79" i="5"/>
  <c r="AB78" i="5"/>
  <c r="AA78" i="5"/>
  <c r="N78" i="5"/>
  <c r="M78" i="5"/>
  <c r="AB77" i="5"/>
  <c r="AA77" i="5"/>
  <c r="N77" i="5"/>
  <c r="M77" i="5"/>
  <c r="AB76" i="5"/>
  <c r="AA76" i="5"/>
  <c r="N76" i="5"/>
  <c r="M76" i="5"/>
  <c r="AB75" i="5"/>
  <c r="AA75" i="5"/>
  <c r="N75" i="5"/>
  <c r="M75" i="5"/>
  <c r="AB74" i="5"/>
  <c r="AA74" i="5"/>
  <c r="N74" i="5"/>
  <c r="M74" i="5"/>
  <c r="AB73" i="5"/>
  <c r="AA73" i="5"/>
  <c r="N73" i="5"/>
  <c r="M73" i="5"/>
  <c r="AB72" i="5"/>
  <c r="AA72" i="5"/>
  <c r="N72" i="5"/>
  <c r="M72" i="5"/>
  <c r="AB71" i="5"/>
  <c r="AA71" i="5"/>
  <c r="N71" i="5"/>
  <c r="M71" i="5"/>
  <c r="AB70" i="5"/>
  <c r="AA70" i="5"/>
  <c r="N70" i="5"/>
  <c r="M70" i="5"/>
  <c r="AB69" i="5"/>
  <c r="AA69" i="5"/>
  <c r="N69" i="5"/>
  <c r="M69" i="5"/>
  <c r="AB68" i="5"/>
  <c r="AA68" i="5"/>
  <c r="N68" i="5"/>
  <c r="M68" i="5"/>
  <c r="AB67" i="5"/>
  <c r="AA67" i="5"/>
  <c r="N67" i="5"/>
  <c r="M67" i="5"/>
  <c r="AB66" i="5"/>
  <c r="AA66" i="5"/>
  <c r="N66" i="5"/>
  <c r="M66" i="5"/>
  <c r="AB65" i="5"/>
  <c r="AA65" i="5"/>
  <c r="N65" i="5"/>
  <c r="M65" i="5"/>
  <c r="AB64" i="5"/>
  <c r="AA64" i="5"/>
  <c r="N64" i="5"/>
  <c r="M64" i="5"/>
  <c r="AB63" i="5"/>
  <c r="AA63" i="5"/>
  <c r="N63" i="5"/>
  <c r="M63" i="5"/>
  <c r="AB62" i="5"/>
  <c r="AA62" i="5"/>
  <c r="N62" i="5"/>
  <c r="M62" i="5"/>
  <c r="AB61" i="5"/>
  <c r="AA61" i="5"/>
  <c r="N61" i="5"/>
  <c r="M61" i="5"/>
  <c r="AB60" i="5"/>
  <c r="AA60" i="5"/>
  <c r="N60" i="5"/>
  <c r="M60" i="5"/>
  <c r="AB59" i="5"/>
  <c r="AA59" i="5"/>
  <c r="N59" i="5"/>
  <c r="M59" i="5"/>
  <c r="AB58" i="5"/>
  <c r="AA58" i="5"/>
  <c r="N58" i="5"/>
  <c r="M58" i="5"/>
  <c r="AB57" i="5"/>
  <c r="AA57" i="5"/>
  <c r="N57" i="5"/>
  <c r="M57" i="5"/>
  <c r="AB56" i="5"/>
  <c r="AA56" i="5"/>
  <c r="N56" i="5"/>
  <c r="M56" i="5"/>
  <c r="AB55" i="5"/>
  <c r="AA55" i="5"/>
  <c r="N55" i="5"/>
  <c r="M55" i="5"/>
  <c r="AB54" i="5"/>
  <c r="AA54" i="5"/>
  <c r="N54" i="5"/>
  <c r="M54" i="5"/>
  <c r="AB53" i="5"/>
  <c r="AA53" i="5"/>
  <c r="N53" i="5"/>
  <c r="M53" i="5"/>
  <c r="AB52" i="5"/>
  <c r="AA52" i="5"/>
  <c r="N52" i="5"/>
  <c r="M52" i="5"/>
  <c r="AB51" i="5"/>
  <c r="AA51" i="5"/>
  <c r="N51" i="5"/>
  <c r="M51" i="5"/>
  <c r="AB50" i="5"/>
  <c r="AA50" i="5"/>
  <c r="N50" i="5"/>
  <c r="M50" i="5"/>
  <c r="AB49" i="5"/>
  <c r="AA49" i="5"/>
  <c r="N49" i="5"/>
  <c r="M49" i="5"/>
  <c r="AB48" i="5"/>
  <c r="AA48" i="5"/>
  <c r="N48" i="5"/>
  <c r="M48" i="5"/>
  <c r="AB47" i="5"/>
  <c r="AA47" i="5"/>
  <c r="N47" i="5"/>
  <c r="M47" i="5"/>
  <c r="AB46" i="5"/>
  <c r="AA46" i="5"/>
  <c r="N46" i="5"/>
  <c r="M46" i="5"/>
  <c r="AB45" i="5"/>
  <c r="AA45" i="5"/>
  <c r="N45" i="5"/>
  <c r="M45" i="5"/>
  <c r="AB44" i="5"/>
  <c r="AA44" i="5"/>
  <c r="N44" i="5"/>
  <c r="M44" i="5"/>
  <c r="AB43" i="5"/>
  <c r="AA43" i="5"/>
  <c r="N43" i="5"/>
  <c r="M43" i="5"/>
  <c r="AB42" i="5"/>
  <c r="AA42" i="5"/>
  <c r="N42" i="5"/>
  <c r="M42" i="5"/>
  <c r="AB41" i="5"/>
  <c r="AA41" i="5"/>
  <c r="N41" i="5"/>
  <c r="M41" i="5"/>
  <c r="AB40" i="5"/>
  <c r="AA40" i="5"/>
  <c r="N40" i="5"/>
  <c r="M40" i="5"/>
  <c r="AB39" i="5"/>
  <c r="AA39" i="5"/>
  <c r="N39" i="5"/>
  <c r="M39" i="5"/>
  <c r="AB38" i="5"/>
  <c r="AA38" i="5"/>
  <c r="N38" i="5"/>
  <c r="M38" i="5"/>
  <c r="AB37" i="5"/>
  <c r="AA37" i="5"/>
  <c r="N37" i="5"/>
  <c r="M37" i="5"/>
  <c r="AB36" i="5"/>
  <c r="AA36" i="5"/>
  <c r="N36" i="5"/>
  <c r="M36" i="5"/>
  <c r="AB35" i="5"/>
  <c r="AA35" i="5"/>
  <c r="N35" i="5"/>
  <c r="M35" i="5"/>
  <c r="AB34" i="5"/>
  <c r="AA34" i="5"/>
  <c r="N34" i="5"/>
  <c r="M34" i="5"/>
  <c r="AB33" i="5"/>
  <c r="AA33" i="5"/>
  <c r="N33" i="5"/>
  <c r="M33" i="5"/>
  <c r="AB32" i="5"/>
  <c r="AA32" i="5"/>
  <c r="N32" i="5"/>
  <c r="M32" i="5"/>
  <c r="AB31" i="5"/>
  <c r="AA31" i="5"/>
  <c r="N31" i="5"/>
  <c r="M31" i="5"/>
  <c r="AB30" i="5"/>
  <c r="AA30" i="5"/>
  <c r="N30" i="5"/>
  <c r="M30" i="5"/>
  <c r="AB29" i="5"/>
  <c r="AA29" i="5"/>
  <c r="N29" i="5"/>
  <c r="M29" i="5"/>
  <c r="AB28" i="5"/>
  <c r="AA28" i="5"/>
  <c r="N28" i="5"/>
  <c r="M28" i="5"/>
  <c r="AB27" i="5"/>
  <c r="AA27" i="5"/>
  <c r="N27" i="5"/>
  <c r="M27" i="5"/>
  <c r="AB26" i="5"/>
  <c r="AA26" i="5"/>
  <c r="N26" i="5"/>
  <c r="M26" i="5"/>
  <c r="AB25" i="5"/>
  <c r="AA25" i="5"/>
  <c r="N25" i="5"/>
  <c r="M25" i="5"/>
  <c r="AB24" i="5"/>
  <c r="AA24" i="5"/>
  <c r="N24" i="5"/>
  <c r="M24" i="5"/>
  <c r="AB23" i="5"/>
  <c r="AA23" i="5"/>
  <c r="N23" i="5"/>
  <c r="M23" i="5"/>
  <c r="AB22" i="5"/>
  <c r="AA22" i="5"/>
  <c r="N22" i="5"/>
  <c r="M22" i="5"/>
  <c r="AB21" i="5"/>
  <c r="AA21" i="5"/>
  <c r="N21" i="5"/>
  <c r="M21" i="5"/>
  <c r="AB20" i="5"/>
  <c r="AA20" i="5"/>
  <c r="N20" i="5"/>
  <c r="M20" i="5"/>
  <c r="AB19" i="5"/>
  <c r="AA19" i="5"/>
  <c r="N19" i="5"/>
  <c r="M19" i="5"/>
  <c r="AB18" i="5"/>
  <c r="AA18" i="5"/>
  <c r="N18" i="5"/>
  <c r="M18" i="5"/>
  <c r="AB17" i="5"/>
  <c r="AA17" i="5"/>
  <c r="N17" i="5"/>
  <c r="M17" i="5"/>
  <c r="AB16" i="5"/>
  <c r="AA16" i="5"/>
  <c r="N16" i="5"/>
  <c r="M16" i="5"/>
  <c r="AB15" i="5"/>
  <c r="AA15" i="5"/>
  <c r="N15" i="5"/>
  <c r="M15" i="5"/>
  <c r="AB14" i="5"/>
  <c r="AA14" i="5"/>
  <c r="N14" i="5"/>
  <c r="M14" i="5"/>
  <c r="AB13" i="5"/>
  <c r="AA13" i="5"/>
  <c r="N13" i="5"/>
  <c r="M13" i="5"/>
  <c r="AB12" i="5"/>
  <c r="AA12" i="5"/>
  <c r="N12" i="5"/>
  <c r="M12" i="5"/>
  <c r="AB11" i="5"/>
  <c r="AA11" i="5"/>
  <c r="N11" i="5"/>
  <c r="M11" i="5"/>
  <c r="AB10" i="5"/>
  <c r="AA10" i="5"/>
  <c r="N10" i="5"/>
  <c r="M10" i="5"/>
  <c r="AB9" i="5"/>
  <c r="AA9" i="5"/>
  <c r="N9" i="5"/>
  <c r="M9" i="5"/>
  <c r="AB8" i="5"/>
  <c r="AA8" i="5"/>
  <c r="N8" i="5"/>
  <c r="M8" i="5"/>
  <c r="AB7" i="5"/>
  <c r="AA7" i="5"/>
  <c r="N7" i="5"/>
  <c r="M7" i="5"/>
  <c r="AB6" i="5"/>
  <c r="AA6" i="5"/>
  <c r="N6" i="5"/>
  <c r="M6" i="5"/>
  <c r="AB5" i="5"/>
  <c r="AA5" i="5"/>
  <c r="N5" i="5"/>
  <c r="M5" i="5"/>
  <c r="AB4" i="5"/>
  <c r="AA4" i="5"/>
  <c r="N4" i="5"/>
  <c r="M4" i="5"/>
  <c r="AB3" i="5"/>
  <c r="AB2" i="5"/>
  <c r="AB1" i="5"/>
  <c r="AH60" i="6" l="1"/>
  <c r="W60" i="6"/>
  <c r="K60" i="6"/>
  <c r="M123" i="5"/>
  <c r="M125" i="5" s="1"/>
  <c r="AA123" i="5"/>
  <c r="AA125" i="5" s="1"/>
  <c r="J124" i="5"/>
  <c r="K124" i="5"/>
  <c r="E124" i="5"/>
  <c r="F124" i="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<sst xmlns="http://schemas.openxmlformats.org/spreadsheetml/2006/main" count="1203" uniqueCount="204">
  <si>
    <t>€/mes</t>
  </si>
  <si>
    <t>€/kg</t>
  </si>
  <si>
    <t>Nitrògen 5.0</t>
  </si>
  <si>
    <t>Argó 5.0</t>
  </si>
  <si>
    <t xml:space="preserve">€/viatge </t>
  </si>
  <si>
    <t>Transport  reompliment</t>
  </si>
  <si>
    <t>€/viatge</t>
  </si>
  <si>
    <t>Impost ADR dewars</t>
  </si>
  <si>
    <t>€/litre</t>
  </si>
  <si>
    <t>Heli</t>
  </si>
  <si>
    <t>Nitrògen intercanvi</t>
  </si>
  <si>
    <t>Nitrògen reompliment</t>
  </si>
  <si>
    <t>€/any</t>
  </si>
  <si>
    <t>€pack*any</t>
  </si>
  <si>
    <t>€/rack*any</t>
  </si>
  <si>
    <t>€/rack</t>
  </si>
  <si>
    <t>€/ampolla</t>
  </si>
  <si>
    <t>€ arcó/any</t>
  </si>
  <si>
    <t>€/ampolla*any</t>
  </si>
  <si>
    <t>Lloguer (ampolla/any)</t>
  </si>
  <si>
    <t>ADR (per ampolla)</t>
  </si>
  <si>
    <t>€/m3</t>
  </si>
  <si>
    <t>B50</t>
  </si>
  <si>
    <t>Nitrògen+Diòxid de carboni 2.2</t>
  </si>
  <si>
    <t>Argó + Diòxid de carboni 2.2</t>
  </si>
  <si>
    <t>B10</t>
  </si>
  <si>
    <t>Diòxid de sofre 2.3</t>
  </si>
  <si>
    <t>Metà 5%-Argó</t>
  </si>
  <si>
    <t>Varigon H5</t>
  </si>
  <si>
    <t>H2+Ar</t>
  </si>
  <si>
    <t>Neó  5.0</t>
  </si>
  <si>
    <t xml:space="preserve">N2 95% + H2 5% </t>
  </si>
  <si>
    <t xml:space="preserve">Metà 4.5 </t>
  </si>
  <si>
    <t>Metà 5.0</t>
  </si>
  <si>
    <t xml:space="preserve">Barreja de gasos </t>
  </si>
  <si>
    <t>Oxigen Industrial</t>
  </si>
  <si>
    <t>Oxigen Medicinal 2.5</t>
  </si>
  <si>
    <t>Oxígen 5.2</t>
  </si>
  <si>
    <t>Oxígen 4.5</t>
  </si>
  <si>
    <t>Oxígen 5.0</t>
  </si>
  <si>
    <t xml:space="preserve">Oxígen 5.0 </t>
  </si>
  <si>
    <t>Nitrogen Sec</t>
  </si>
  <si>
    <t xml:space="preserve">Nitrògen Industrial </t>
  </si>
  <si>
    <t>Nitrògen 5.7</t>
  </si>
  <si>
    <t>Nitrògen 5.2</t>
  </si>
  <si>
    <t>Nitrogen 4.8</t>
  </si>
  <si>
    <t>Nitrogen 3.5</t>
  </si>
  <si>
    <t>Hidrogen 5.2</t>
  </si>
  <si>
    <t>Hidrògen  5.0</t>
  </si>
  <si>
    <t>Heli 6.7</t>
  </si>
  <si>
    <t xml:space="preserve">Heli 6.0 </t>
  </si>
  <si>
    <t>Heli 6.0</t>
  </si>
  <si>
    <t>Heli 5.7</t>
  </si>
  <si>
    <t>Heli 5.2</t>
  </si>
  <si>
    <t>Heli 5.0</t>
  </si>
  <si>
    <t xml:space="preserve">Heli 5.0 </t>
  </si>
  <si>
    <t>Diòxid de carboni Sonda</t>
  </si>
  <si>
    <t>Arcó</t>
  </si>
  <si>
    <t>Diòxid de carboni Pellets (Gel Sec) 220 kg</t>
  </si>
  <si>
    <t xml:space="preserve">Caixa 10 </t>
  </si>
  <si>
    <t xml:space="preserve">Diòxid de carboni Pellets (Gel Sec) </t>
  </si>
  <si>
    <t>B40</t>
  </si>
  <si>
    <t>Diòxid de carboni 5.3</t>
  </si>
  <si>
    <t>Diòxid de Carboni 4.8</t>
  </si>
  <si>
    <t>B30</t>
  </si>
  <si>
    <t>Diòxid de carboni 4.5</t>
  </si>
  <si>
    <t>Diòxid de Carboni 3.8</t>
  </si>
  <si>
    <t>Diòxid de Carboni 2.8</t>
  </si>
  <si>
    <t>Diòxid de Carboni Industrial</t>
  </si>
  <si>
    <t>Carbògen</t>
  </si>
  <si>
    <t>Argó 6.0</t>
  </si>
  <si>
    <t>Argó 5.2</t>
  </si>
  <si>
    <t xml:space="preserve">Argó 5.0 </t>
  </si>
  <si>
    <t>Argó 5.0 ICP</t>
  </si>
  <si>
    <t>Rack</t>
  </si>
  <si>
    <t>Argó 5.0 Rack 16 ampolles</t>
  </si>
  <si>
    <t>Argó 4.6</t>
  </si>
  <si>
    <t>Aire sintètic Laboratori 5.2</t>
  </si>
  <si>
    <t>Aire sintètic 5.0</t>
  </si>
  <si>
    <t>Aire sintètic  4.8</t>
  </si>
  <si>
    <t>Aire sintètic  4.5</t>
  </si>
  <si>
    <t>Acetilé 2.6</t>
  </si>
  <si>
    <t>Gasos ampolla</t>
  </si>
  <si>
    <t>Preu màxim, €/unitat</t>
  </si>
  <si>
    <t>Unitat</t>
  </si>
  <si>
    <t>Format</t>
  </si>
  <si>
    <t>Preu màxim A.M., €/unitat</t>
  </si>
  <si>
    <t>Lloguer dewar &lt;50 litres</t>
  </si>
  <si>
    <t>Lloguer dewar &gt;50 litres (gran)</t>
  </si>
  <si>
    <t>Transport  intercanvi</t>
  </si>
  <si>
    <t>Lloguer màquina fabricació gel  CO2 (capacitat de producció de 75 kg/h)</t>
  </si>
  <si>
    <t>Lloguer pellet CO2 caixa10</t>
  </si>
  <si>
    <t xml:space="preserve">Lloguer arcó CO2  </t>
  </si>
  <si>
    <t>Transport ampolla</t>
  </si>
  <si>
    <t>Transport arcó CO2 i rack</t>
  </si>
  <si>
    <t xml:space="preserve">Lloguer rack 12ampolles </t>
  </si>
  <si>
    <t>Lloguer rack 16ampolles</t>
  </si>
  <si>
    <t>Dewars</t>
  </si>
  <si>
    <t>Serveis Dewars</t>
  </si>
  <si>
    <t>ICN2</t>
  </si>
  <si>
    <t>ICFO</t>
  </si>
  <si>
    <t>IRTA</t>
  </si>
  <si>
    <t>UdL</t>
  </si>
  <si>
    <t>PCB</t>
  </si>
  <si>
    <t>Despeses addicionals ampolles</t>
  </si>
  <si>
    <t>Preu ofert, €/unitat</t>
  </si>
  <si>
    <t>Punts i = Punts MAX * (OF MIN/OFi)</t>
  </si>
  <si>
    <t>Suma total:</t>
  </si>
  <si>
    <t>Descripció</t>
  </si>
  <si>
    <t>Punts Air liquide:</t>
  </si>
  <si>
    <t>Punts Messer:</t>
  </si>
  <si>
    <t>Import</t>
  </si>
  <si>
    <t>Empresa adjudicatària del derivat 1: Air Liquide</t>
  </si>
  <si>
    <t>Total</t>
  </si>
  <si>
    <t>Previsió anual (unitat)</t>
  </si>
  <si>
    <t>UdG</t>
  </si>
  <si>
    <t>Consum Total</t>
  </si>
  <si>
    <t>Oferta</t>
  </si>
  <si>
    <t>Diòxid de Carboni 2.0</t>
  </si>
  <si>
    <t>Diòxid de Carboni 2.5</t>
  </si>
  <si>
    <t>Caixa 20</t>
  </si>
  <si>
    <t>Hidrogen 5.6</t>
  </si>
  <si>
    <t>Nitrògen 2.0</t>
  </si>
  <si>
    <t>Nitrògen 4.0</t>
  </si>
  <si>
    <t>Nitrògen 4.5</t>
  </si>
  <si>
    <t>B20</t>
  </si>
  <si>
    <t>Nitrògen 6.0</t>
  </si>
  <si>
    <t>Oxígen 2.5</t>
  </si>
  <si>
    <t>Òxid Nitrós 2.5</t>
  </si>
  <si>
    <t>1000ppm N2O en Nitrogeno 5.0</t>
  </si>
  <si>
    <t>2% H2S en Nitrogeno 5.0</t>
  </si>
  <si>
    <t>40% C02 en Nitrogeno 5.0</t>
  </si>
  <si>
    <t>5%CO, 1000ppm COS, 94,9% Nitrogeno 5.0</t>
  </si>
  <si>
    <t>Patrò hidrocarburos C2-C4</t>
  </si>
  <si>
    <t>0,1%H2, 60% CH4 en Nitrogeno 5.0</t>
  </si>
  <si>
    <t>1%CO2, 1%O2 en nitrogeno 5.0 F50</t>
  </si>
  <si>
    <t>21ppm etileno en Nitrogeno 5.0 F10</t>
  </si>
  <si>
    <t xml:space="preserve">Labline 1000ppm CO2 Balance Nitrogeno </t>
  </si>
  <si>
    <t>N2 80% + CO2 20%</t>
  </si>
  <si>
    <t>N2 70% + CO2 30%</t>
  </si>
  <si>
    <t>N2O 2.3</t>
  </si>
  <si>
    <t>Stargon C15</t>
  </si>
  <si>
    <t>Extandapak 14</t>
  </si>
  <si>
    <t>N2O (hemiòxid de nitrogen + nitrogen)</t>
  </si>
  <si>
    <t>CO2 20% + hidrogen 80%</t>
  </si>
  <si>
    <t>Lloguer rack 18 ampolles</t>
  </si>
  <si>
    <t>Lloguer pellet CO2 caixa20</t>
  </si>
  <si>
    <t>Oferta Air Liquide</t>
  </si>
  <si>
    <t>Oferta Messer</t>
  </si>
  <si>
    <t>Valoració Derivat 4 Lot 1</t>
  </si>
  <si>
    <t>Valoració Específic 22/40 Lot 1</t>
  </si>
  <si>
    <t>Preu màxim €/unitat</t>
  </si>
  <si>
    <t>Ar Argó 5.0</t>
  </si>
  <si>
    <t xml:space="preserve">Ar Argó 5.0 </t>
  </si>
  <si>
    <t>Ar Argó 6.0</t>
  </si>
  <si>
    <t>CH4 Metà 2.0</t>
  </si>
  <si>
    <t>CH4 Metà 4.5</t>
  </si>
  <si>
    <t>CH4 Metà 5.0</t>
  </si>
  <si>
    <t>CH4 Metà 5.5</t>
  </si>
  <si>
    <t>CO Monòxid de Carboni 3.7</t>
  </si>
  <si>
    <t xml:space="preserve">CO2 Diòxid de Carboni Sonda Industrial </t>
  </si>
  <si>
    <t>CO2 Diòxid de Carboni 4.5</t>
  </si>
  <si>
    <t>CO2 Diòxid de Carboni 4.8</t>
  </si>
  <si>
    <t>CO2 Diòxid de Carboni Gel Sec (ports inclosos)</t>
  </si>
  <si>
    <t>CO2 Diòxid de Carboni Gel Sec</t>
  </si>
  <si>
    <t xml:space="preserve">CO2 7 %  + N2 86 %  + O2 7% </t>
  </si>
  <si>
    <t>H2 Hidrogen 5.0</t>
  </si>
  <si>
    <t xml:space="preserve">H2 Hidrogen 5.6 </t>
  </si>
  <si>
    <t>H2 5% ± 0,5% + Ar / Hidrògen 5% ± 0,5% + Argó</t>
  </si>
  <si>
    <t>H2 5% ± 0.5% + N2 /  Hidrògen 5% ± 0.5% + Nitrògen: Formingas 5</t>
  </si>
  <si>
    <t xml:space="preserve">N2 Nitrogen Industrial </t>
  </si>
  <si>
    <t>N2 Nitrogen 5.0</t>
  </si>
  <si>
    <t>N2 Nitrogen 6.0</t>
  </si>
  <si>
    <t>O2 20% ± 2% + N2 / Oxígen 20% ± 2% + Nitrògen: Aire Sintètic 5.0</t>
  </si>
  <si>
    <t>O2 Oxígen 4.5</t>
  </si>
  <si>
    <t>O2 Oxígen 5.0</t>
  </si>
  <si>
    <t>Bloc 16 B50</t>
  </si>
  <si>
    <t>Caixa</t>
  </si>
  <si>
    <t>m3</t>
  </si>
  <si>
    <t>kg</t>
  </si>
  <si>
    <t>ADR (ampolla)</t>
  </si>
  <si>
    <t>Ampolla</t>
  </si>
  <si>
    <t>Transport Ampolla</t>
  </si>
  <si>
    <t>Transport Arcó Pellets CO2</t>
  </si>
  <si>
    <t>Transport Rack</t>
  </si>
  <si>
    <t>Lloguer Ampolla</t>
  </si>
  <si>
    <t>Ampolla*Any</t>
  </si>
  <si>
    <t>Lloguer Arcó Pellets CO2</t>
  </si>
  <si>
    <t>Arcó*Any</t>
  </si>
  <si>
    <t>Rack*any</t>
  </si>
  <si>
    <t>Lloguer Rack 16 ampolles</t>
  </si>
  <si>
    <t>N2 Nitrogen Líquid Reompliment 2.8</t>
  </si>
  <si>
    <t>N2 Nitrogen Líquid Intercanvi 5.0</t>
  </si>
  <si>
    <t>ADR (dewar)</t>
  </si>
  <si>
    <t>Lloguer dewar &gt; 50 litres</t>
  </si>
  <si>
    <t>Transport Intercanvi Dewar</t>
  </si>
  <si>
    <t>Oferta Carburos</t>
  </si>
  <si>
    <t>Oferta Linde</t>
  </si>
  <si>
    <t>Import Màxim</t>
  </si>
  <si>
    <t>Subtotal</t>
  </si>
  <si>
    <t>TOTAL</t>
  </si>
  <si>
    <t>PUNTUACIÓ AIR LIQUIDE</t>
  </si>
  <si>
    <t>PUNTUACIÓ CARBUROS</t>
  </si>
  <si>
    <t>PUNTUACIÓ LINDE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</si>
</sst>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#,##0.00\ &quot;€&quot;"/>
    <numFmt numFmtId="166" formatCode="_-* #,##0.00\ [$€-C0A]_-;\-* #,##0.00\ [$€-C0A]_-;_-* &quot;-&quot;??\ [$€-C0A]_-;_-@_-"/>
  </numFmts>
  <fonts count="31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6"/>
      <color theme="1"/>
      <name val="Garamond"/>
      <family val="1"/>
    </font>
    <font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1"/>
      <color theme="1"/>
      <name val="Calibri"/>
      <family val="2"/>
    </font>
    <font>
      <sz val="11"/>
      <name val="Arial"/>
      <family val="2"/>
    </font>
    <font>
      <b/>
      <sz val="10"/>
      <color theme="1"/>
      <name val="Calibri"/>
      <family val="2"/>
    </font>
    <font>
      <b/>
      <sz val="9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</font>
    <font>
      <b/>
      <i/>
      <sz val="11"/>
      <color theme="1"/>
      <name val="Calibri"/>
      <family val="2"/>
    </font>
    <font>
      <u/>
      <sz val="11"/>
      <color theme="1"/>
      <name val="Calibri"/>
      <family val="2"/>
    </font>
    <font>
      <b/>
      <i/>
      <sz val="11"/>
      <name val="Calibri"/>
      <family val="2"/>
      <scheme val="minor"/>
    </font>
    <font>
      <u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/>
      </patternFill>
    </fill>
    <fill>
      <patternFill patternType="solid">
        <fgColor theme="0"/>
        <bgColor indexed="64"/>
      </patternFill>
    </fill>
    <fill>
      <patternFill patternType="solid">
        <fgColor rgb="FFD9E2F3"/>
        <bgColor rgb="FFD9E2F3"/>
      </patternFill>
    </fill>
    <fill>
      <patternFill patternType="solid">
        <fgColor theme="2" tint="-9.9978637043366805E-2"/>
        <bgColor rgb="FFE7E6E6"/>
      </patternFill>
    </fill>
    <fill>
      <patternFill patternType="solid">
        <fgColor theme="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/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0" fillId="0" borderId="0" applyFont="0" applyFill="0" applyBorder="0" applyAlignment="0" applyProtection="0"/>
    <xf numFmtId="0" fontId="14" fillId="3" borderId="0" applyNumberFormat="0" applyBorder="0" applyAlignment="0" applyProtection="0"/>
  </cellStyleXfs>
  <cellXfs count="209">
    <xf numFmtId="0" fontId="0" fillId="0" borderId="0" xfId="0"/>
    <xf numFmtId="0" fontId="2" fillId="0" borderId="7" xfId="0" applyFont="1" applyBorder="1" applyAlignment="1">
      <alignment horizontal="center" vertical="center" wrapText="1"/>
    </xf>
    <xf numFmtId="4" fontId="0" fillId="0" borderId="0" xfId="0" applyNumberFormat="1"/>
    <xf numFmtId="0" fontId="6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2" borderId="0" xfId="0" applyFont="1" applyFill="1" applyAlignment="1">
      <alignment vertical="center"/>
    </xf>
    <xf numFmtId="0" fontId="5" fillId="0" borderId="0" xfId="0" applyFont="1" applyAlignment="1">
      <alignment horizontal="right"/>
    </xf>
    <xf numFmtId="0" fontId="5" fillId="0" borderId="0" xfId="0" applyFont="1"/>
    <xf numFmtId="4" fontId="1" fillId="0" borderId="6" xfId="0" applyNumberFormat="1" applyFont="1" applyBorder="1" applyAlignment="1">
      <alignment horizontal="right"/>
    </xf>
    <xf numFmtId="0" fontId="11" fillId="0" borderId="0" xfId="0" applyFont="1"/>
    <xf numFmtId="0" fontId="12" fillId="0" borderId="0" xfId="0" applyFont="1" applyAlignment="1">
      <alignment vertical="center"/>
    </xf>
    <xf numFmtId="0" fontId="13" fillId="2" borderId="0" xfId="0" applyFont="1" applyFill="1"/>
    <xf numFmtId="4" fontId="13" fillId="2" borderId="0" xfId="0" applyNumberFormat="1" applyFont="1" applyFill="1"/>
    <xf numFmtId="0" fontId="11" fillId="2" borderId="0" xfId="0" applyFont="1" applyFill="1" applyAlignment="1">
      <alignment horizontal="right"/>
    </xf>
    <xf numFmtId="164" fontId="12" fillId="2" borderId="0" xfId="0" applyNumberFormat="1" applyFont="1" applyFill="1" applyAlignment="1">
      <alignment horizontal="right"/>
    </xf>
    <xf numFmtId="0" fontId="13" fillId="0" borderId="0" xfId="0" applyFont="1"/>
    <xf numFmtId="4" fontId="3" fillId="0" borderId="7" xfId="0" applyNumberFormat="1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wrapText="1"/>
    </xf>
    <xf numFmtId="0" fontId="16" fillId="4" borderId="0" xfId="0" applyFont="1" applyFill="1" applyAlignment="1">
      <alignment horizontal="left" vertical="center" wrapText="1"/>
    </xf>
    <xf numFmtId="0" fontId="15" fillId="4" borderId="0" xfId="0" applyFont="1" applyFill="1" applyAlignment="1">
      <alignment wrapText="1"/>
    </xf>
    <xf numFmtId="9" fontId="14" fillId="4" borderId="0" xfId="2" applyNumberFormat="1" applyFill="1" applyBorder="1" applyAlignment="1">
      <alignment wrapText="1"/>
    </xf>
    <xf numFmtId="44" fontId="17" fillId="4" borderId="0" xfId="1" applyFont="1" applyFill="1"/>
    <xf numFmtId="0" fontId="18" fillId="4" borderId="0" xfId="0" applyFont="1" applyFill="1"/>
    <xf numFmtId="0" fontId="14" fillId="4" borderId="0" xfId="0" applyFont="1" applyFill="1"/>
    <xf numFmtId="0" fontId="14" fillId="0" borderId="0" xfId="0" applyFont="1"/>
    <xf numFmtId="9" fontId="14" fillId="0" borderId="0" xfId="2" applyNumberFormat="1" applyFill="1" applyBorder="1" applyAlignment="1">
      <alignment wrapText="1"/>
    </xf>
    <xf numFmtId="0" fontId="17" fillId="0" borderId="0" xfId="0" applyFont="1"/>
    <xf numFmtId="0" fontId="18" fillId="0" borderId="0" xfId="0" applyFont="1"/>
    <xf numFmtId="0" fontId="2" fillId="0" borderId="7" xfId="0" applyFont="1" applyBorder="1" applyAlignment="1">
      <alignment vertical="center" wrapText="1"/>
    </xf>
    <xf numFmtId="4" fontId="2" fillId="0" borderId="7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21" fillId="0" borderId="16" xfId="0" applyFont="1" applyBorder="1" applyAlignment="1">
      <alignment horizontal="center" vertical="center" wrapText="1"/>
    </xf>
    <xf numFmtId="0" fontId="21" fillId="0" borderId="16" xfId="0" applyFont="1" applyBorder="1" applyAlignment="1">
      <alignment vertical="center" wrapText="1"/>
    </xf>
    <xf numFmtId="0" fontId="21" fillId="0" borderId="23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4" fontId="21" fillId="0" borderId="23" xfId="0" applyNumberFormat="1" applyFont="1" applyBorder="1" applyAlignment="1">
      <alignment horizontal="center" vertical="center" wrapText="1"/>
    </xf>
    <xf numFmtId="0" fontId="23" fillId="0" borderId="16" xfId="0" applyFont="1" applyBorder="1" applyAlignment="1">
      <alignment horizontal="left"/>
    </xf>
    <xf numFmtId="0" fontId="23" fillId="0" borderId="16" xfId="0" applyFont="1" applyBorder="1" applyAlignment="1">
      <alignment horizontal="right"/>
    </xf>
    <xf numFmtId="4" fontId="23" fillId="0" borderId="16" xfId="0" applyNumberFormat="1" applyFont="1" applyBorder="1" applyAlignment="1">
      <alignment horizontal="right"/>
    </xf>
    <xf numFmtId="0" fontId="24" fillId="0" borderId="16" xfId="0" applyFont="1" applyBorder="1" applyAlignment="1">
      <alignment horizontal="center"/>
    </xf>
    <xf numFmtId="4" fontId="23" fillId="0" borderId="16" xfId="0" applyNumberFormat="1" applyFont="1" applyBorder="1"/>
    <xf numFmtId="4" fontId="23" fillId="5" borderId="16" xfId="0" applyNumberFormat="1" applyFont="1" applyFill="1" applyBorder="1"/>
    <xf numFmtId="4" fontId="23" fillId="5" borderId="17" xfId="0" applyNumberFormat="1" applyFont="1" applyFill="1" applyBorder="1"/>
    <xf numFmtId="0" fontId="23" fillId="0" borderId="16" xfId="0" applyFont="1" applyBorder="1" applyAlignment="1">
      <alignment horizontal="center"/>
    </xf>
    <xf numFmtId="0" fontId="23" fillId="0" borderId="16" xfId="0" applyFont="1" applyBorder="1" applyAlignment="1">
      <alignment horizontal="left" wrapText="1"/>
    </xf>
    <xf numFmtId="0" fontId="26" fillId="0" borderId="16" xfId="0" applyFont="1" applyBorder="1" applyAlignment="1">
      <alignment horizontal="left"/>
    </xf>
    <xf numFmtId="0" fontId="23" fillId="0" borderId="24" xfId="0" applyFont="1" applyBorder="1" applyAlignment="1">
      <alignment horizontal="left"/>
    </xf>
    <xf numFmtId="0" fontId="23" fillId="0" borderId="25" xfId="0" applyFont="1" applyBorder="1" applyAlignment="1">
      <alignment horizontal="right"/>
    </xf>
    <xf numFmtId="4" fontId="23" fillId="0" borderId="25" xfId="0" applyNumberFormat="1" applyFont="1" applyBorder="1" applyAlignment="1">
      <alignment horizontal="right"/>
    </xf>
    <xf numFmtId="0" fontId="23" fillId="0" borderId="25" xfId="0" applyFont="1" applyBorder="1" applyAlignment="1">
      <alignment horizontal="center"/>
    </xf>
    <xf numFmtId="0" fontId="23" fillId="0" borderId="26" xfId="0" applyFont="1" applyBorder="1" applyAlignment="1">
      <alignment horizontal="left"/>
    </xf>
    <xf numFmtId="0" fontId="23" fillId="0" borderId="27" xfId="0" applyFont="1" applyBorder="1" applyAlignment="1">
      <alignment horizontal="right"/>
    </xf>
    <xf numFmtId="4" fontId="23" fillId="0" borderId="28" xfId="0" applyNumberFormat="1" applyFont="1" applyBorder="1" applyAlignment="1">
      <alignment horizontal="right"/>
    </xf>
    <xf numFmtId="0" fontId="23" fillId="0" borderId="29" xfId="0" applyFont="1" applyBorder="1" applyAlignment="1">
      <alignment horizontal="left"/>
    </xf>
    <xf numFmtId="0" fontId="23" fillId="0" borderId="30" xfId="0" applyFont="1" applyBorder="1" applyAlignment="1">
      <alignment horizontal="right"/>
    </xf>
    <xf numFmtId="4" fontId="23" fillId="0" borderId="31" xfId="0" applyNumberFormat="1" applyFont="1" applyBorder="1" applyAlignment="1">
      <alignment horizontal="right"/>
    </xf>
    <xf numFmtId="4" fontId="23" fillId="0" borderId="23" xfId="0" applyNumberFormat="1" applyFont="1" applyBorder="1"/>
    <xf numFmtId="4" fontId="23" fillId="5" borderId="20" xfId="0" applyNumberFormat="1" applyFont="1" applyFill="1" applyBorder="1"/>
    <xf numFmtId="0" fontId="23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2" fontId="23" fillId="0" borderId="0" xfId="0" applyNumberFormat="1" applyFont="1" applyAlignment="1">
      <alignment horizontal="right"/>
    </xf>
    <xf numFmtId="0" fontId="24" fillId="0" borderId="0" xfId="0" applyFont="1" applyAlignment="1">
      <alignment horizontal="center"/>
    </xf>
    <xf numFmtId="4" fontId="19" fillId="0" borderId="0" xfId="0" applyNumberFormat="1" applyFont="1"/>
    <xf numFmtId="0" fontId="23" fillId="0" borderId="32" xfId="0" applyFont="1" applyBorder="1" applyAlignment="1">
      <alignment horizontal="right"/>
    </xf>
    <xf numFmtId="2" fontId="23" fillId="0" borderId="28" xfId="0" applyNumberFormat="1" applyFont="1" applyBorder="1" applyAlignment="1">
      <alignment horizontal="right"/>
    </xf>
    <xf numFmtId="0" fontId="24" fillId="0" borderId="33" xfId="0" applyFont="1" applyBorder="1" applyAlignment="1">
      <alignment horizontal="center"/>
    </xf>
    <xf numFmtId="0" fontId="23" fillId="0" borderId="0" xfId="0" applyFont="1"/>
    <xf numFmtId="4" fontId="23" fillId="0" borderId="0" xfId="0" applyNumberFormat="1" applyFont="1" applyAlignment="1">
      <alignment horizontal="right"/>
    </xf>
    <xf numFmtId="4" fontId="23" fillId="0" borderId="0" xfId="0" applyNumberFormat="1" applyFont="1"/>
    <xf numFmtId="0" fontId="23" fillId="0" borderId="34" xfId="0" applyFont="1" applyBorder="1" applyAlignment="1">
      <alignment horizontal="right"/>
    </xf>
    <xf numFmtId="2" fontId="23" fillId="0" borderId="31" xfId="0" applyNumberFormat="1" applyFont="1" applyBorder="1" applyAlignment="1">
      <alignment horizontal="right"/>
    </xf>
    <xf numFmtId="0" fontId="24" fillId="0" borderId="35" xfId="0" applyFont="1" applyBorder="1" applyAlignment="1">
      <alignment horizontal="center"/>
    </xf>
    <xf numFmtId="0" fontId="19" fillId="0" borderId="23" xfId="0" applyFont="1" applyBorder="1" applyAlignment="1">
      <alignment horizontal="center" vertical="center" wrapText="1"/>
    </xf>
    <xf numFmtId="4" fontId="19" fillId="0" borderId="23" xfId="0" applyNumberFormat="1" applyFont="1" applyBorder="1" applyAlignment="1">
      <alignment horizontal="center" vertical="center" wrapText="1"/>
    </xf>
    <xf numFmtId="3" fontId="23" fillId="0" borderId="16" xfId="0" applyNumberFormat="1" applyFont="1" applyBorder="1"/>
    <xf numFmtId="1" fontId="23" fillId="0" borderId="16" xfId="0" applyNumberFormat="1" applyFont="1" applyBorder="1"/>
    <xf numFmtId="0" fontId="23" fillId="0" borderId="29" xfId="0" applyFont="1" applyBorder="1" applyAlignment="1">
      <alignment horizontal="left" wrapText="1"/>
    </xf>
    <xf numFmtId="0" fontId="23" fillId="0" borderId="0" xfId="0" applyFont="1" applyAlignment="1">
      <alignment horizontal="left" wrapText="1"/>
    </xf>
    <xf numFmtId="0" fontId="19" fillId="0" borderId="16" xfId="0" applyFont="1" applyBorder="1" applyAlignment="1">
      <alignment wrapText="1"/>
    </xf>
    <xf numFmtId="0" fontId="28" fillId="0" borderId="16" xfId="0" applyFont="1" applyBorder="1" applyAlignment="1">
      <alignment wrapText="1"/>
    </xf>
    <xf numFmtId="0" fontId="19" fillId="0" borderId="16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4" fontId="19" fillId="0" borderId="16" xfId="0" applyNumberFormat="1" applyFont="1" applyBorder="1" applyAlignment="1">
      <alignment horizontal="center" vertical="center" wrapText="1"/>
    </xf>
    <xf numFmtId="2" fontId="23" fillId="0" borderId="16" xfId="0" applyNumberFormat="1" applyFont="1" applyBorder="1"/>
    <xf numFmtId="0" fontId="23" fillId="0" borderId="16" xfId="0" applyFont="1" applyBorder="1"/>
    <xf numFmtId="0" fontId="24" fillId="0" borderId="0" xfId="0" applyFont="1"/>
    <xf numFmtId="0" fontId="21" fillId="0" borderId="29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5" fontId="3" fillId="0" borderId="0" xfId="0" applyNumberFormat="1" applyFont="1" applyAlignment="1">
      <alignment horizontal="right" vertical="center"/>
    </xf>
    <xf numFmtId="0" fontId="1" fillId="0" borderId="7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4" fontId="1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4" fontId="0" fillId="2" borderId="7" xfId="0" applyNumberFormat="1" applyFill="1" applyBorder="1" applyAlignment="1">
      <alignment horizontal="center" vertical="center"/>
    </xf>
    <xf numFmtId="4" fontId="0" fillId="2" borderId="1" xfId="0" applyNumberForma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4" fontId="1" fillId="0" borderId="4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4" fontId="1" fillId="0" borderId="12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4" fontId="1" fillId="0" borderId="41" xfId="0" applyNumberFormat="1" applyFont="1" applyBorder="1" applyAlignment="1">
      <alignment horizontal="center" vertical="center"/>
    </xf>
    <xf numFmtId="4" fontId="0" fillId="0" borderId="19" xfId="0" applyNumberFormat="1" applyBorder="1" applyAlignment="1">
      <alignment horizontal="center" vertical="center"/>
    </xf>
    <xf numFmtId="4" fontId="0" fillId="2" borderId="39" xfId="0" applyNumberForma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2" fontId="1" fillId="0" borderId="12" xfId="0" applyNumberFormat="1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2" fontId="1" fillId="0" borderId="41" xfId="0" applyNumberFormat="1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4" fontId="3" fillId="0" borderId="19" xfId="0" applyNumberFormat="1" applyFont="1" applyBorder="1" applyAlignment="1">
      <alignment horizontal="center" vertical="center" wrapText="1"/>
    </xf>
    <xf numFmtId="4" fontId="2" fillId="0" borderId="19" xfId="0" applyNumberFormat="1" applyFont="1" applyBorder="1" applyAlignment="1">
      <alignment horizontal="center" vertical="center" wrapText="1"/>
    </xf>
    <xf numFmtId="3" fontId="0" fillId="0" borderId="7" xfId="0" applyNumberFormat="1" applyBorder="1" applyAlignment="1">
      <alignment horizontal="center" vertical="center"/>
    </xf>
    <xf numFmtId="1" fontId="0" fillId="0" borderId="7" xfId="0" applyNumberFormat="1" applyBorder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3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30" fillId="0" borderId="7" xfId="0" applyFont="1" applyBorder="1" applyAlignment="1">
      <alignment horizontal="center" vertical="center" wrapText="1"/>
    </xf>
    <xf numFmtId="2" fontId="0" fillId="0" borderId="7" xfId="0" applyNumberFormat="1" applyBorder="1" applyAlignment="1">
      <alignment horizontal="center" vertical="center"/>
    </xf>
    <xf numFmtId="0" fontId="1" fillId="0" borderId="0" xfId="0" applyFont="1" applyAlignment="1">
      <alignment vertical="center"/>
    </xf>
    <xf numFmtId="4" fontId="1" fillId="0" borderId="7" xfId="0" applyNumberFormat="1" applyFont="1" applyBorder="1" applyAlignment="1">
      <alignment horizontal="right"/>
    </xf>
    <xf numFmtId="8" fontId="25" fillId="6" borderId="44" xfId="0" applyNumberFormat="1" applyFont="1" applyFill="1" applyBorder="1" applyAlignment="1">
      <alignment horizontal="center"/>
    </xf>
    <xf numFmtId="8" fontId="25" fillId="6" borderId="45" xfId="0" applyNumberFormat="1" applyFont="1" applyFill="1" applyBorder="1" applyAlignment="1">
      <alignment horizontal="center"/>
    </xf>
    <xf numFmtId="8" fontId="25" fillId="6" borderId="46" xfId="0" applyNumberFormat="1" applyFont="1" applyFill="1" applyBorder="1" applyAlignment="1">
      <alignment horizontal="center"/>
    </xf>
    <xf numFmtId="8" fontId="25" fillId="6" borderId="15" xfId="0" applyNumberFormat="1" applyFont="1" applyFill="1" applyBorder="1" applyAlignment="1">
      <alignment horizontal="center"/>
    </xf>
    <xf numFmtId="165" fontId="25" fillId="6" borderId="44" xfId="0" applyNumberFormat="1" applyFont="1" applyFill="1" applyBorder="1" applyAlignment="1">
      <alignment horizontal="center"/>
    </xf>
    <xf numFmtId="165" fontId="3" fillId="0" borderId="0" xfId="0" applyNumberFormat="1" applyFont="1"/>
    <xf numFmtId="0" fontId="11" fillId="2" borderId="14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8" fontId="0" fillId="0" borderId="7" xfId="0" applyNumberFormat="1" applyBorder="1" applyAlignment="1">
      <alignment horizontal="left" vertical="center" wrapText="1"/>
    </xf>
    <xf numFmtId="8" fontId="0" fillId="4" borderId="7" xfId="0" applyNumberFormat="1" applyFill="1" applyBorder="1" applyAlignment="1">
      <alignment horizontal="left" vertical="center" wrapText="1"/>
    </xf>
    <xf numFmtId="8" fontId="1" fillId="0" borderId="7" xfId="0" applyNumberFormat="1" applyFont="1" applyBorder="1" applyAlignment="1">
      <alignment horizontal="left" vertical="center" wrapText="1"/>
    </xf>
    <xf numFmtId="8" fontId="1" fillId="4" borderId="7" xfId="0" applyNumberFormat="1" applyFont="1" applyFill="1" applyBorder="1" applyAlignment="1">
      <alignment horizontal="left" vertical="center" wrapText="1"/>
    </xf>
    <xf numFmtId="4" fontId="0" fillId="0" borderId="7" xfId="0" applyNumberFormat="1" applyBorder="1"/>
    <xf numFmtId="4" fontId="0" fillId="2" borderId="7" xfId="0" applyNumberFormat="1" applyFill="1" applyBorder="1"/>
    <xf numFmtId="0" fontId="1" fillId="0" borderId="47" xfId="0" applyFont="1" applyBorder="1" applyAlignment="1">
      <alignment horizontal="center"/>
    </xf>
    <xf numFmtId="0" fontId="19" fillId="0" borderId="29" xfId="0" applyFont="1" applyBorder="1" applyAlignment="1">
      <alignment horizontal="left"/>
    </xf>
    <xf numFmtId="0" fontId="2" fillId="0" borderId="14" xfId="0" applyFont="1" applyBorder="1" applyAlignment="1">
      <alignment horizontal="left" vertical="center"/>
    </xf>
    <xf numFmtId="0" fontId="1" fillId="0" borderId="4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65" fontId="1" fillId="4" borderId="7" xfId="0" applyNumberFormat="1" applyFont="1" applyFill="1" applyBorder="1" applyAlignment="1">
      <alignment horizontal="right" vertical="center"/>
    </xf>
    <xf numFmtId="8" fontId="0" fillId="0" borderId="7" xfId="0" applyNumberFormat="1" applyBorder="1" applyAlignment="1">
      <alignment horizontal="center" vertical="center"/>
    </xf>
    <xf numFmtId="8" fontId="0" fillId="4" borderId="7" xfId="0" applyNumberFormat="1" applyFill="1" applyBorder="1" applyAlignment="1">
      <alignment horizontal="center" vertical="center"/>
    </xf>
    <xf numFmtId="8" fontId="1" fillId="0" borderId="7" xfId="0" applyNumberFormat="1" applyFont="1" applyBorder="1" applyAlignment="1">
      <alignment horizontal="left" vertical="center"/>
    </xf>
    <xf numFmtId="8" fontId="0" fillId="0" borderId="7" xfId="0" applyNumberFormat="1" applyBorder="1" applyAlignment="1">
      <alignment horizontal="left" vertical="center"/>
    </xf>
    <xf numFmtId="4" fontId="0" fillId="0" borderId="7" xfId="0" applyNumberFormat="1" applyBorder="1" applyAlignment="1">
      <alignment vertical="center"/>
    </xf>
    <xf numFmtId="4" fontId="0" fillId="2" borderId="7" xfId="0" applyNumberFormat="1" applyFill="1" applyBorder="1" applyAlignment="1">
      <alignment vertical="center"/>
    </xf>
    <xf numFmtId="165" fontId="1" fillId="4" borderId="7" xfId="0" applyNumberFormat="1" applyFont="1" applyFill="1" applyBorder="1" applyAlignment="1">
      <alignment horizontal="right"/>
    </xf>
    <xf numFmtId="166" fontId="0" fillId="7" borderId="6" xfId="0" applyNumberFormat="1" applyFill="1" applyBorder="1" applyAlignment="1">
      <alignment vertical="center"/>
    </xf>
    <xf numFmtId="166" fontId="0" fillId="7" borderId="49" xfId="0" applyNumberFormat="1" applyFill="1" applyBorder="1" applyAlignment="1">
      <alignment vertical="center"/>
    </xf>
    <xf numFmtId="166" fontId="0" fillId="7" borderId="50" xfId="0" applyNumberFormat="1" applyFill="1" applyBorder="1" applyAlignment="1">
      <alignment vertical="center"/>
    </xf>
    <xf numFmtId="166" fontId="0" fillId="7" borderId="51" xfId="0" applyNumberFormat="1" applyFill="1" applyBorder="1"/>
    <xf numFmtId="166" fontId="0" fillId="7" borderId="50" xfId="0" applyNumberFormat="1" applyFill="1" applyBorder="1"/>
    <xf numFmtId="2" fontId="0" fillId="0" borderId="7" xfId="0" applyNumberFormat="1" applyBorder="1"/>
    <xf numFmtId="165" fontId="11" fillId="2" borderId="0" xfId="0" applyNumberFormat="1" applyFont="1" applyFill="1" applyAlignment="1">
      <alignment horizontal="left"/>
    </xf>
    <xf numFmtId="165" fontId="2" fillId="0" borderId="7" xfId="0" applyNumberFormat="1" applyFont="1" applyBorder="1" applyAlignment="1">
      <alignment horizontal="center" wrapText="1"/>
    </xf>
    <xf numFmtId="165" fontId="6" fillId="0" borderId="7" xfId="0" applyNumberFormat="1" applyFont="1" applyBorder="1" applyAlignment="1">
      <alignment horizontal="center" vertical="center" wrapText="1"/>
    </xf>
    <xf numFmtId="165" fontId="1" fillId="0" borderId="7" xfId="0" applyNumberFormat="1" applyFont="1" applyBorder="1" applyAlignment="1">
      <alignment horizontal="right"/>
    </xf>
    <xf numFmtId="165" fontId="0" fillId="0" borderId="0" xfId="0" applyNumberFormat="1"/>
    <xf numFmtId="165" fontId="1" fillId="0" borderId="0" xfId="0" applyNumberFormat="1" applyFont="1" applyAlignment="1">
      <alignment horizontal="right"/>
    </xf>
    <xf numFmtId="166" fontId="0" fillId="7" borderId="19" xfId="0" applyNumberFormat="1" applyFill="1" applyBorder="1" applyAlignment="1">
      <alignment vertical="center"/>
    </xf>
    <xf numFmtId="165" fontId="1" fillId="0" borderId="19" xfId="0" applyNumberFormat="1" applyFont="1" applyBorder="1" applyAlignment="1">
      <alignment horizontal="right"/>
    </xf>
    <xf numFmtId="0" fontId="3" fillId="0" borderId="7" xfId="0" applyFont="1" applyBorder="1"/>
    <xf numFmtId="165" fontId="0" fillId="0" borderId="7" xfId="0" applyNumberFormat="1" applyBorder="1"/>
    <xf numFmtId="165" fontId="2" fillId="0" borderId="0" xfId="0" applyNumberFormat="1" applyFont="1" applyAlignment="1">
      <alignment horizontal="center" wrapText="1"/>
    </xf>
    <xf numFmtId="165" fontId="6" fillId="0" borderId="0" xfId="0" applyNumberFormat="1" applyFont="1" applyAlignment="1">
      <alignment horizontal="center" vertical="center" wrapText="1"/>
    </xf>
    <xf numFmtId="0" fontId="5" fillId="0" borderId="7" xfId="0" applyFont="1" applyBorder="1" applyAlignment="1">
      <alignment horizontal="right"/>
    </xf>
    <xf numFmtId="0" fontId="0" fillId="0" borderId="7" xfId="0" applyBorder="1"/>
    <xf numFmtId="165" fontId="12" fillId="0" borderId="0" xfId="0" applyNumberFormat="1" applyFont="1" applyAlignment="1">
      <alignment vertical="center"/>
    </xf>
    <xf numFmtId="165" fontId="1" fillId="0" borderId="6" xfId="0" applyNumberFormat="1" applyFont="1" applyBorder="1" applyAlignment="1">
      <alignment horizontal="right"/>
    </xf>
    <xf numFmtId="0" fontId="3" fillId="0" borderId="7" xfId="0" applyFont="1" applyBorder="1" applyAlignment="1">
      <alignment wrapText="1"/>
    </xf>
    <xf numFmtId="0" fontId="1" fillId="0" borderId="1" xfId="0" applyFont="1" applyBorder="1" applyAlignment="1">
      <alignment horizontal="left"/>
    </xf>
    <xf numFmtId="0" fontId="1" fillId="0" borderId="47" xfId="0" applyFont="1" applyBorder="1" applyAlignment="1">
      <alignment horizontal="left"/>
    </xf>
    <xf numFmtId="0" fontId="19" fillId="0" borderId="20" xfId="0" applyFont="1" applyBorder="1" applyAlignment="1">
      <alignment horizontal="left"/>
    </xf>
    <xf numFmtId="0" fontId="20" fillId="0" borderId="21" xfId="0" applyFont="1" applyBorder="1"/>
    <xf numFmtId="0" fontId="20" fillId="0" borderId="22" xfId="0" applyFont="1" applyBorder="1"/>
    <xf numFmtId="0" fontId="2" fillId="0" borderId="3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19" fillId="0" borderId="20" xfId="0" applyFont="1" applyBorder="1" applyAlignment="1">
      <alignment horizontal="left" wrapText="1"/>
    </xf>
    <xf numFmtId="4" fontId="19" fillId="0" borderId="20" xfId="0" applyNumberFormat="1" applyFont="1" applyBorder="1" applyAlignment="1">
      <alignment horizontal="center" wrapText="1"/>
    </xf>
    <xf numFmtId="0" fontId="23" fillId="0" borderId="17" xfId="0" applyFont="1" applyBorder="1" applyAlignment="1">
      <alignment horizontal="left"/>
    </xf>
    <xf numFmtId="0" fontId="20" fillId="0" borderId="36" xfId="0" applyFont="1" applyBorder="1"/>
    <xf numFmtId="0" fontId="1" fillId="0" borderId="7" xfId="0" applyFont="1" applyBorder="1" applyAlignment="1">
      <alignment horizontal="left" vertical="center"/>
    </xf>
    <xf numFmtId="0" fontId="23" fillId="0" borderId="17" xfId="0" applyFont="1" applyBorder="1" applyAlignment="1">
      <alignment horizontal="left" wrapText="1"/>
    </xf>
    <xf numFmtId="0" fontId="1" fillId="0" borderId="7" xfId="0" applyFont="1" applyBorder="1" applyAlignment="1">
      <alignment horizontal="left" vertical="center" wrapText="1"/>
    </xf>
    <xf numFmtId="0" fontId="27" fillId="0" borderId="37" xfId="0" applyFont="1" applyBorder="1" applyAlignment="1">
      <alignment horizontal="left"/>
    </xf>
    <xf numFmtId="0" fontId="20" fillId="0" borderId="38" xfId="0" applyFont="1" applyBorder="1"/>
    <xf numFmtId="0" fontId="29" fillId="0" borderId="8" xfId="0" applyFont="1" applyBorder="1" applyAlignment="1">
      <alignment horizontal="left" vertical="center"/>
    </xf>
    <xf numFmtId="0" fontId="29" fillId="0" borderId="3" xfId="0" applyFont="1" applyBorder="1" applyAlignment="1">
      <alignment horizontal="left" vertical="center"/>
    </xf>
    <xf numFmtId="0" fontId="11" fillId="2" borderId="14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</cellXfs>
  <cellStyles count="3">
    <cellStyle name="Accent6" xfId="2" builtinId="49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5DA95-DFB6-4064-824D-B1BBE314753F}">
  <sheetPr>
    <tabColor rgb="FFFF0000"/>
    <pageSetUpPr fitToPage="1"/>
  </sheetPr>
  <dimension ref="B2:AH60"/>
  <sheetViews>
    <sheetView tabSelected="1" showWhiteSpace="0" topLeftCell="C31" zoomScale="55" zoomScaleNormal="55" zoomScaleSheetLayoutView="85" zoomScalePageLayoutView="30" workbookViewId="0">
      <selection activeCell="B2" sqref="B2:AH60"/>
    </sheetView>
  </sheetViews>
  <sheetFormatPr defaultColWidth="10.81640625" defaultRowHeight="14.5" outlineLevelCol="1" x14ac:dyDescent="0.35"/>
  <cols>
    <col min="2" max="2" width="42.1796875" customWidth="1"/>
    <col min="3" max="3" width="12.1796875" customWidth="1"/>
    <col min="4" max="4" width="10" customWidth="1"/>
    <col min="5" max="5" width="8.54296875" customWidth="1"/>
    <col min="6" max="8" width="13.453125" hidden="1" customWidth="1" outlineLevel="1"/>
    <col min="9" max="9" width="11.81640625" bestFit="1" customWidth="1" collapsed="1"/>
    <col min="10" max="10" width="15.90625" customWidth="1"/>
    <col min="11" max="11" width="17.453125" style="175" customWidth="1"/>
    <col min="12" max="12" width="17.453125" style="175" hidden="1" customWidth="1"/>
    <col min="13" max="13" width="10.81640625" style="26"/>
    <col min="14" max="14" width="42.54296875" style="5" customWidth="1"/>
    <col min="15" max="15" width="10.81640625" style="89"/>
    <col min="16" max="17" width="10.81640625" style="89" hidden="1" customWidth="1" outlineLevel="1"/>
    <col min="18" max="18" width="10" style="89" hidden="1" customWidth="1" outlineLevel="1"/>
    <col min="19" max="19" width="10.81640625" style="89" hidden="1" customWidth="1" outlineLevel="1"/>
    <col min="20" max="20" width="11.1796875" style="89" hidden="1" customWidth="1" outlineLevel="1"/>
    <col min="21" max="21" width="11.1796875" style="89" bestFit="1" customWidth="1" collapsed="1"/>
    <col min="22" max="22" width="15.81640625" style="90" customWidth="1"/>
    <col min="23" max="23" width="16" style="175" customWidth="1"/>
    <col min="25" max="25" width="42.54296875" style="5" customWidth="1"/>
    <col min="26" max="26" width="10.81640625" style="89"/>
    <col min="27" max="28" width="10.81640625" style="89" hidden="1" customWidth="1" outlineLevel="1"/>
    <col min="29" max="29" width="10" style="89" hidden="1" customWidth="1" outlineLevel="1"/>
    <col min="30" max="30" width="10.81640625" style="89" hidden="1" customWidth="1" outlineLevel="1"/>
    <col min="31" max="31" width="11.1796875" style="89" hidden="1" customWidth="1" outlineLevel="1"/>
    <col min="32" max="32" width="11.1796875" style="89" bestFit="1" customWidth="1" collapsed="1"/>
    <col min="33" max="33" width="13.453125" style="90" customWidth="1"/>
    <col min="34" max="34" width="16" style="175" customWidth="1"/>
  </cols>
  <sheetData>
    <row r="2" spans="2:34" s="11" customFormat="1" ht="33.75" customHeight="1" x14ac:dyDescent="0.5">
      <c r="B2" s="144" t="s">
        <v>150</v>
      </c>
      <c r="C2" s="145"/>
      <c r="D2" s="145"/>
      <c r="E2" s="145"/>
      <c r="F2" s="145"/>
      <c r="G2" s="145"/>
      <c r="H2" s="145"/>
      <c r="I2" s="145"/>
      <c r="J2" s="145"/>
      <c r="K2" s="171"/>
      <c r="L2" s="171"/>
      <c r="M2" s="27"/>
      <c r="W2" s="185"/>
      <c r="AH2" s="185"/>
    </row>
    <row r="3" spans="2:34" ht="44.25" customHeight="1" x14ac:dyDescent="0.35">
      <c r="B3" s="196" t="s">
        <v>108</v>
      </c>
      <c r="C3" s="191"/>
      <c r="D3" s="191"/>
      <c r="E3" s="191"/>
      <c r="F3" s="197" t="s">
        <v>114</v>
      </c>
      <c r="G3" s="191"/>
      <c r="H3" s="191"/>
      <c r="I3" s="191"/>
      <c r="J3" s="19" t="s">
        <v>105</v>
      </c>
      <c r="K3" s="172" t="s">
        <v>111</v>
      </c>
      <c r="L3" s="181"/>
      <c r="M3" s="27"/>
      <c r="N3" s="196" t="s">
        <v>108</v>
      </c>
      <c r="O3" s="191"/>
      <c r="P3" s="191"/>
      <c r="Q3" s="191"/>
      <c r="R3" s="197" t="s">
        <v>114</v>
      </c>
      <c r="S3" s="191"/>
      <c r="T3" s="191"/>
      <c r="U3" s="191"/>
      <c r="V3" s="19" t="s">
        <v>105</v>
      </c>
      <c r="W3" s="172" t="s">
        <v>111</v>
      </c>
      <c r="Y3" s="196" t="s">
        <v>108</v>
      </c>
      <c r="Z3" s="191"/>
      <c r="AA3" s="191"/>
      <c r="AB3" s="191"/>
      <c r="AC3" s="197" t="s">
        <v>114</v>
      </c>
      <c r="AD3" s="191"/>
      <c r="AE3" s="191"/>
      <c r="AF3" s="191"/>
      <c r="AG3" s="19" t="s">
        <v>105</v>
      </c>
      <c r="AH3" s="172" t="s">
        <v>111</v>
      </c>
    </row>
    <row r="4" spans="2:34" ht="62.25" customHeight="1" x14ac:dyDescent="0.35">
      <c r="B4" s="34" t="s">
        <v>82</v>
      </c>
      <c r="C4" s="35" t="s">
        <v>85</v>
      </c>
      <c r="D4" s="35" t="s">
        <v>84</v>
      </c>
      <c r="E4" s="35" t="s">
        <v>151</v>
      </c>
      <c r="F4" s="126" t="s">
        <v>99</v>
      </c>
      <c r="G4" s="127" t="s">
        <v>100</v>
      </c>
      <c r="H4" s="127" t="s">
        <v>103</v>
      </c>
      <c r="I4" s="35" t="s">
        <v>116</v>
      </c>
      <c r="J4" s="88" t="s">
        <v>147</v>
      </c>
      <c r="K4" s="173" t="s">
        <v>113</v>
      </c>
      <c r="L4" s="182" t="s">
        <v>198</v>
      </c>
      <c r="M4" s="27"/>
      <c r="N4" s="34" t="s">
        <v>82</v>
      </c>
      <c r="O4" s="35" t="s">
        <v>85</v>
      </c>
      <c r="P4" s="35" t="s">
        <v>84</v>
      </c>
      <c r="Q4" s="35" t="s">
        <v>83</v>
      </c>
      <c r="R4" s="126" t="s">
        <v>99</v>
      </c>
      <c r="S4" s="127" t="s">
        <v>100</v>
      </c>
      <c r="T4" s="127" t="s">
        <v>103</v>
      </c>
      <c r="U4" s="35" t="s">
        <v>116</v>
      </c>
      <c r="V4" s="88" t="s">
        <v>196</v>
      </c>
      <c r="W4" s="173" t="s">
        <v>113</v>
      </c>
      <c r="Y4" s="34" t="s">
        <v>82</v>
      </c>
      <c r="Z4" s="35" t="s">
        <v>85</v>
      </c>
      <c r="AA4" s="35" t="s">
        <v>84</v>
      </c>
      <c r="AB4" s="35" t="s">
        <v>83</v>
      </c>
      <c r="AC4" s="126" t="s">
        <v>99</v>
      </c>
      <c r="AD4" s="127" t="s">
        <v>100</v>
      </c>
      <c r="AE4" s="127" t="s">
        <v>103</v>
      </c>
      <c r="AF4" s="35" t="s">
        <v>116</v>
      </c>
      <c r="AG4" s="88" t="s">
        <v>197</v>
      </c>
      <c r="AH4" s="173" t="s">
        <v>113</v>
      </c>
    </row>
    <row r="5" spans="2:34" x14ac:dyDescent="0.35">
      <c r="B5" s="146" t="s">
        <v>152</v>
      </c>
      <c r="C5" s="158" t="s">
        <v>25</v>
      </c>
      <c r="D5" s="92" t="s">
        <v>178</v>
      </c>
      <c r="E5" s="157">
        <v>20</v>
      </c>
      <c r="F5" s="162">
        <v>0</v>
      </c>
      <c r="G5" s="162">
        <v>0</v>
      </c>
      <c r="H5" s="162">
        <v>2.1</v>
      </c>
      <c r="I5" s="163">
        <v>2.1</v>
      </c>
      <c r="J5" s="165">
        <v>16</v>
      </c>
      <c r="K5" s="174">
        <f>I5*J5</f>
        <v>33.6</v>
      </c>
      <c r="L5" s="176">
        <f>E5*I5</f>
        <v>42</v>
      </c>
      <c r="M5" s="27"/>
      <c r="N5" s="146" t="s">
        <v>152</v>
      </c>
      <c r="O5" s="158" t="s">
        <v>25</v>
      </c>
      <c r="P5" s="92" t="s">
        <v>178</v>
      </c>
      <c r="Q5" s="157">
        <v>20</v>
      </c>
      <c r="R5" s="162">
        <v>0</v>
      </c>
      <c r="S5" s="162">
        <v>0</v>
      </c>
      <c r="T5" s="162">
        <v>2.1</v>
      </c>
      <c r="U5" s="163">
        <v>2.1</v>
      </c>
      <c r="V5" s="165">
        <v>20</v>
      </c>
      <c r="W5" s="186">
        <f>U5*V5</f>
        <v>42</v>
      </c>
      <c r="Y5" s="146" t="s">
        <v>152</v>
      </c>
      <c r="Z5" s="158" t="s">
        <v>25</v>
      </c>
      <c r="AA5" s="92" t="s">
        <v>178</v>
      </c>
      <c r="AB5" s="157">
        <v>20</v>
      </c>
      <c r="AC5" s="162">
        <v>0</v>
      </c>
      <c r="AD5" s="162">
        <v>0</v>
      </c>
      <c r="AE5" s="162">
        <v>2.1</v>
      </c>
      <c r="AF5" s="163">
        <v>2.1</v>
      </c>
      <c r="AG5" s="165">
        <v>20</v>
      </c>
      <c r="AH5" s="186">
        <f>AF5*AG5</f>
        <v>42</v>
      </c>
    </row>
    <row r="6" spans="2:34" x14ac:dyDescent="0.35">
      <c r="B6" s="146" t="s">
        <v>152</v>
      </c>
      <c r="C6" s="158" t="s">
        <v>22</v>
      </c>
      <c r="D6" s="92" t="s">
        <v>178</v>
      </c>
      <c r="E6" s="157">
        <v>6.2</v>
      </c>
      <c r="F6" s="162">
        <v>2782</v>
      </c>
      <c r="G6" s="162">
        <v>1605</v>
      </c>
      <c r="H6" s="162">
        <v>374.5</v>
      </c>
      <c r="I6" s="163">
        <v>4761.5</v>
      </c>
      <c r="J6" s="165">
        <v>3.7</v>
      </c>
      <c r="K6" s="174">
        <f t="shared" ref="K6:K34" si="0">I6*J6</f>
        <v>17617.55</v>
      </c>
      <c r="L6" s="176">
        <f t="shared" ref="L6:L34" si="1">E6*I6</f>
        <v>29521.3</v>
      </c>
      <c r="M6" s="27"/>
      <c r="N6" s="146" t="s">
        <v>152</v>
      </c>
      <c r="O6" s="158" t="s">
        <v>22</v>
      </c>
      <c r="P6" s="92" t="s">
        <v>178</v>
      </c>
      <c r="Q6" s="157">
        <v>6.2</v>
      </c>
      <c r="R6" s="162">
        <v>2782</v>
      </c>
      <c r="S6" s="162">
        <v>1605</v>
      </c>
      <c r="T6" s="162">
        <v>374.5</v>
      </c>
      <c r="U6" s="163">
        <v>4761.5</v>
      </c>
      <c r="V6" s="166">
        <v>5.2380952380952381</v>
      </c>
      <c r="W6" s="186">
        <f t="shared" ref="W6:W34" si="2">U6*V6</f>
        <v>24941.190476190477</v>
      </c>
      <c r="Y6" s="146" t="s">
        <v>152</v>
      </c>
      <c r="Z6" s="158" t="s">
        <v>22</v>
      </c>
      <c r="AA6" s="92" t="s">
        <v>178</v>
      </c>
      <c r="AB6" s="157">
        <v>6.2</v>
      </c>
      <c r="AC6" s="162">
        <v>2782</v>
      </c>
      <c r="AD6" s="162">
        <v>1605</v>
      </c>
      <c r="AE6" s="162">
        <v>374.5</v>
      </c>
      <c r="AF6" s="163">
        <v>4761.5</v>
      </c>
      <c r="AG6" s="165">
        <v>5</v>
      </c>
      <c r="AH6" s="186">
        <f t="shared" ref="AH6:AH34" si="3">AF6*AG6</f>
        <v>23807.5</v>
      </c>
    </row>
    <row r="7" spans="2:34" x14ac:dyDescent="0.35">
      <c r="B7" s="146" t="s">
        <v>153</v>
      </c>
      <c r="C7" s="158" t="s">
        <v>176</v>
      </c>
      <c r="D7" s="92" t="s">
        <v>178</v>
      </c>
      <c r="E7" s="157">
        <v>6.2</v>
      </c>
      <c r="F7" s="162">
        <v>0</v>
      </c>
      <c r="G7" s="162">
        <v>0</v>
      </c>
      <c r="H7" s="162">
        <v>3081.6</v>
      </c>
      <c r="I7" s="163">
        <v>3081.6</v>
      </c>
      <c r="J7" s="165">
        <v>3.7</v>
      </c>
      <c r="K7" s="174">
        <f t="shared" si="0"/>
        <v>11401.92</v>
      </c>
      <c r="L7" s="176">
        <f t="shared" si="1"/>
        <v>19105.919999999998</v>
      </c>
      <c r="M7" s="27"/>
      <c r="N7" s="146" t="s">
        <v>153</v>
      </c>
      <c r="O7" s="158" t="s">
        <v>176</v>
      </c>
      <c r="P7" s="92" t="s">
        <v>178</v>
      </c>
      <c r="Q7" s="157">
        <v>6.2</v>
      </c>
      <c r="R7" s="162">
        <v>0</v>
      </c>
      <c r="S7" s="162">
        <v>0</v>
      </c>
      <c r="T7" s="162">
        <v>3081.6</v>
      </c>
      <c r="U7" s="163">
        <v>3081.6</v>
      </c>
      <c r="V7" s="167">
        <v>5.4761111111111109</v>
      </c>
      <c r="W7" s="186">
        <f t="shared" si="2"/>
        <v>16875.183999999997</v>
      </c>
      <c r="Y7" s="146" t="s">
        <v>153</v>
      </c>
      <c r="Z7" s="158" t="s">
        <v>176</v>
      </c>
      <c r="AA7" s="92" t="s">
        <v>178</v>
      </c>
      <c r="AB7" s="157">
        <v>6.2</v>
      </c>
      <c r="AC7" s="162">
        <v>0</v>
      </c>
      <c r="AD7" s="162">
        <v>0</v>
      </c>
      <c r="AE7" s="162">
        <v>3081.6</v>
      </c>
      <c r="AF7" s="163">
        <v>3081.6</v>
      </c>
      <c r="AG7" s="165">
        <v>5.0000000000000009</v>
      </c>
      <c r="AH7" s="186">
        <f t="shared" si="3"/>
        <v>15408.000000000002</v>
      </c>
    </row>
    <row r="8" spans="2:34" x14ac:dyDescent="0.35">
      <c r="B8" s="146" t="s">
        <v>154</v>
      </c>
      <c r="C8" s="158" t="s">
        <v>22</v>
      </c>
      <c r="D8" s="92" t="s">
        <v>178</v>
      </c>
      <c r="E8" s="157">
        <v>12</v>
      </c>
      <c r="F8" s="162">
        <v>160.5</v>
      </c>
      <c r="G8" s="162">
        <v>0</v>
      </c>
      <c r="H8" s="162">
        <v>0</v>
      </c>
      <c r="I8" s="163">
        <v>160.5</v>
      </c>
      <c r="J8" s="165">
        <v>4.07</v>
      </c>
      <c r="K8" s="174">
        <f t="shared" si="0"/>
        <v>653.23500000000001</v>
      </c>
      <c r="L8" s="176">
        <f t="shared" si="1"/>
        <v>1926</v>
      </c>
      <c r="M8" s="27"/>
      <c r="N8" s="146" t="s">
        <v>154</v>
      </c>
      <c r="O8" s="158" t="s">
        <v>22</v>
      </c>
      <c r="P8" s="92" t="s">
        <v>178</v>
      </c>
      <c r="Q8" s="157">
        <v>12</v>
      </c>
      <c r="R8" s="162">
        <v>160.5</v>
      </c>
      <c r="S8" s="162">
        <v>0</v>
      </c>
      <c r="T8" s="162">
        <v>0</v>
      </c>
      <c r="U8" s="163">
        <v>160.5</v>
      </c>
      <c r="V8" s="167">
        <v>8.5714285714285712</v>
      </c>
      <c r="W8" s="186">
        <f t="shared" si="2"/>
        <v>1375.7142857142858</v>
      </c>
      <c r="Y8" s="146" t="s">
        <v>154</v>
      </c>
      <c r="Z8" s="158" t="s">
        <v>22</v>
      </c>
      <c r="AA8" s="92" t="s">
        <v>178</v>
      </c>
      <c r="AB8" s="157">
        <v>12</v>
      </c>
      <c r="AC8" s="162">
        <v>160.5</v>
      </c>
      <c r="AD8" s="162">
        <v>0</v>
      </c>
      <c r="AE8" s="162">
        <v>0</v>
      </c>
      <c r="AF8" s="163">
        <v>160.5</v>
      </c>
      <c r="AG8" s="165">
        <v>7.7299065420560744</v>
      </c>
      <c r="AH8" s="186">
        <f t="shared" si="3"/>
        <v>1240.6499999999999</v>
      </c>
    </row>
    <row r="9" spans="2:34" x14ac:dyDescent="0.35">
      <c r="B9" s="147" t="s">
        <v>155</v>
      </c>
      <c r="C9" s="159" t="s">
        <v>22</v>
      </c>
      <c r="D9" s="92" t="s">
        <v>178</v>
      </c>
      <c r="E9" s="157">
        <v>22</v>
      </c>
      <c r="F9" s="162">
        <v>0</v>
      </c>
      <c r="G9" s="162">
        <v>0</v>
      </c>
      <c r="H9" s="162">
        <v>200</v>
      </c>
      <c r="I9" s="163">
        <v>200</v>
      </c>
      <c r="J9" s="165">
        <v>22</v>
      </c>
      <c r="K9" s="174">
        <f t="shared" si="0"/>
        <v>4400</v>
      </c>
      <c r="L9" s="176">
        <f t="shared" si="1"/>
        <v>4400</v>
      </c>
      <c r="M9" s="27"/>
      <c r="N9" s="147" t="s">
        <v>155</v>
      </c>
      <c r="O9" s="159" t="s">
        <v>22</v>
      </c>
      <c r="P9" s="92" t="s">
        <v>178</v>
      </c>
      <c r="Q9" s="157">
        <v>22</v>
      </c>
      <c r="R9" s="162">
        <v>0</v>
      </c>
      <c r="S9" s="162">
        <v>0</v>
      </c>
      <c r="T9" s="162">
        <v>200</v>
      </c>
      <c r="U9" s="163">
        <v>200</v>
      </c>
      <c r="V9" s="167">
        <v>19.642857142857142</v>
      </c>
      <c r="W9" s="186">
        <f t="shared" si="2"/>
        <v>3928.5714285714284</v>
      </c>
      <c r="Y9" s="147" t="s">
        <v>155</v>
      </c>
      <c r="Z9" s="159" t="s">
        <v>22</v>
      </c>
      <c r="AA9" s="92" t="s">
        <v>178</v>
      </c>
      <c r="AB9" s="157">
        <v>22</v>
      </c>
      <c r="AC9" s="162">
        <v>0</v>
      </c>
      <c r="AD9" s="162">
        <v>0</v>
      </c>
      <c r="AE9" s="162">
        <v>200</v>
      </c>
      <c r="AF9" s="163">
        <v>200</v>
      </c>
      <c r="AG9" s="165">
        <v>14.5</v>
      </c>
      <c r="AH9" s="186">
        <f t="shared" si="3"/>
        <v>2900</v>
      </c>
    </row>
    <row r="10" spans="2:34" x14ac:dyDescent="0.35">
      <c r="B10" s="146" t="s">
        <v>156</v>
      </c>
      <c r="C10" s="158" t="s">
        <v>22</v>
      </c>
      <c r="D10" s="92" t="s">
        <v>178</v>
      </c>
      <c r="E10" s="157">
        <v>30</v>
      </c>
      <c r="F10" s="162">
        <v>0</v>
      </c>
      <c r="G10" s="162">
        <v>25</v>
      </c>
      <c r="H10" s="162">
        <v>0</v>
      </c>
      <c r="I10" s="163">
        <v>25</v>
      </c>
      <c r="J10" s="165">
        <v>30</v>
      </c>
      <c r="K10" s="174">
        <f t="shared" si="0"/>
        <v>750</v>
      </c>
      <c r="L10" s="176">
        <f t="shared" si="1"/>
        <v>750</v>
      </c>
      <c r="M10" s="27"/>
      <c r="N10" s="146" t="s">
        <v>156</v>
      </c>
      <c r="O10" s="158" t="s">
        <v>22</v>
      </c>
      <c r="P10" s="92" t="s">
        <v>178</v>
      </c>
      <c r="Q10" s="157">
        <v>30</v>
      </c>
      <c r="R10" s="162">
        <v>0</v>
      </c>
      <c r="S10" s="162">
        <v>25</v>
      </c>
      <c r="T10" s="162">
        <v>0</v>
      </c>
      <c r="U10" s="163">
        <v>25</v>
      </c>
      <c r="V10" s="167">
        <v>29.999107142857145</v>
      </c>
      <c r="W10" s="186">
        <f t="shared" si="2"/>
        <v>749.97767857142867</v>
      </c>
      <c r="Y10" s="146" t="s">
        <v>156</v>
      </c>
      <c r="Z10" s="158" t="s">
        <v>22</v>
      </c>
      <c r="AA10" s="92" t="s">
        <v>178</v>
      </c>
      <c r="AB10" s="157">
        <v>30</v>
      </c>
      <c r="AC10" s="162">
        <v>0</v>
      </c>
      <c r="AD10" s="162">
        <v>25</v>
      </c>
      <c r="AE10" s="162">
        <v>0</v>
      </c>
      <c r="AF10" s="163">
        <v>25</v>
      </c>
      <c r="AG10" s="165">
        <v>16.849206349206352</v>
      </c>
      <c r="AH10" s="186">
        <f t="shared" si="3"/>
        <v>421.23015873015879</v>
      </c>
    </row>
    <row r="11" spans="2:34" x14ac:dyDescent="0.35">
      <c r="B11" s="148" t="s">
        <v>157</v>
      </c>
      <c r="C11" s="158" t="s">
        <v>22</v>
      </c>
      <c r="D11" s="92" t="s">
        <v>178</v>
      </c>
      <c r="E11" s="157">
        <v>40</v>
      </c>
      <c r="F11" s="162">
        <v>62.5</v>
      </c>
      <c r="G11" s="162">
        <v>25</v>
      </c>
      <c r="H11" s="162">
        <v>0</v>
      </c>
      <c r="I11" s="163">
        <v>87.5</v>
      </c>
      <c r="J11" s="165">
        <v>17.690000000000001</v>
      </c>
      <c r="K11" s="174">
        <f t="shared" si="0"/>
        <v>1547.875</v>
      </c>
      <c r="L11" s="176">
        <f t="shared" si="1"/>
        <v>3500</v>
      </c>
      <c r="M11" s="27"/>
      <c r="N11" s="148" t="s">
        <v>157</v>
      </c>
      <c r="O11" s="158" t="s">
        <v>22</v>
      </c>
      <c r="P11" s="92" t="s">
        <v>178</v>
      </c>
      <c r="Q11" s="157">
        <v>40</v>
      </c>
      <c r="R11" s="162">
        <v>62.5</v>
      </c>
      <c r="S11" s="162">
        <v>25</v>
      </c>
      <c r="T11" s="162">
        <v>0</v>
      </c>
      <c r="U11" s="163">
        <v>87.5</v>
      </c>
      <c r="V11" s="167">
        <v>40</v>
      </c>
      <c r="W11" s="186">
        <f t="shared" si="2"/>
        <v>3500</v>
      </c>
      <c r="Y11" s="148" t="s">
        <v>157</v>
      </c>
      <c r="Z11" s="158" t="s">
        <v>22</v>
      </c>
      <c r="AA11" s="92" t="s">
        <v>178</v>
      </c>
      <c r="AB11" s="157">
        <v>40</v>
      </c>
      <c r="AC11" s="162">
        <v>62.5</v>
      </c>
      <c r="AD11" s="162">
        <v>25</v>
      </c>
      <c r="AE11" s="162">
        <v>0</v>
      </c>
      <c r="AF11" s="163">
        <v>87.5</v>
      </c>
      <c r="AG11" s="165">
        <v>32.275132275132279</v>
      </c>
      <c r="AH11" s="186">
        <f t="shared" si="3"/>
        <v>2824.0740740740744</v>
      </c>
    </row>
    <row r="12" spans="2:34" x14ac:dyDescent="0.35">
      <c r="B12" s="148" t="s">
        <v>158</v>
      </c>
      <c r="C12" s="158" t="s">
        <v>25</v>
      </c>
      <c r="D12" s="92" t="s">
        <v>178</v>
      </c>
      <c r="E12" s="157">
        <v>100</v>
      </c>
      <c r="F12" s="162">
        <v>37.5</v>
      </c>
      <c r="G12" s="162">
        <v>0</v>
      </c>
      <c r="H12" s="162">
        <v>0</v>
      </c>
      <c r="I12" s="163">
        <v>37.5</v>
      </c>
      <c r="J12" s="165">
        <v>100</v>
      </c>
      <c r="K12" s="174">
        <f t="shared" si="0"/>
        <v>3750</v>
      </c>
      <c r="L12" s="176">
        <f t="shared" si="1"/>
        <v>3750</v>
      </c>
      <c r="M12" s="27"/>
      <c r="N12" s="148" t="s">
        <v>158</v>
      </c>
      <c r="O12" s="158" t="s">
        <v>25</v>
      </c>
      <c r="P12" s="92" t="s">
        <v>178</v>
      </c>
      <c r="Q12" s="157">
        <v>100</v>
      </c>
      <c r="R12" s="162">
        <v>37.5</v>
      </c>
      <c r="S12" s="162">
        <v>0</v>
      </c>
      <c r="T12" s="162">
        <v>0</v>
      </c>
      <c r="U12" s="163">
        <v>37.5</v>
      </c>
      <c r="V12" s="167">
        <v>100</v>
      </c>
      <c r="W12" s="186">
        <f t="shared" si="2"/>
        <v>3750</v>
      </c>
      <c r="Y12" s="148" t="s">
        <v>158</v>
      </c>
      <c r="Z12" s="158" t="s">
        <v>25</v>
      </c>
      <c r="AA12" s="92" t="s">
        <v>178</v>
      </c>
      <c r="AB12" s="157">
        <v>100</v>
      </c>
      <c r="AC12" s="162">
        <v>37.5</v>
      </c>
      <c r="AD12" s="162">
        <v>0</v>
      </c>
      <c r="AE12" s="162">
        <v>0</v>
      </c>
      <c r="AF12" s="163">
        <v>37.5</v>
      </c>
      <c r="AG12" s="165">
        <v>100</v>
      </c>
      <c r="AH12" s="186">
        <f t="shared" si="3"/>
        <v>3750</v>
      </c>
    </row>
    <row r="13" spans="2:34" x14ac:dyDescent="0.35">
      <c r="B13" s="148" t="s">
        <v>159</v>
      </c>
      <c r="C13" s="158" t="s">
        <v>22</v>
      </c>
      <c r="D13" s="92" t="s">
        <v>178</v>
      </c>
      <c r="E13" s="157">
        <v>28</v>
      </c>
      <c r="F13" s="162">
        <v>150</v>
      </c>
      <c r="G13" s="162">
        <v>0</v>
      </c>
      <c r="H13" s="162">
        <v>0</v>
      </c>
      <c r="I13" s="163">
        <v>150</v>
      </c>
      <c r="J13" s="165">
        <v>8</v>
      </c>
      <c r="K13" s="174">
        <f t="shared" si="0"/>
        <v>1200</v>
      </c>
      <c r="L13" s="176">
        <f t="shared" si="1"/>
        <v>4200</v>
      </c>
      <c r="M13" s="27"/>
      <c r="N13" s="148" t="s">
        <v>159</v>
      </c>
      <c r="O13" s="158" t="s">
        <v>22</v>
      </c>
      <c r="P13" s="92" t="s">
        <v>178</v>
      </c>
      <c r="Q13" s="157">
        <v>28</v>
      </c>
      <c r="R13" s="162">
        <v>150</v>
      </c>
      <c r="S13" s="162">
        <v>0</v>
      </c>
      <c r="T13" s="162">
        <v>0</v>
      </c>
      <c r="U13" s="163">
        <v>150</v>
      </c>
      <c r="V13" s="167">
        <v>28</v>
      </c>
      <c r="W13" s="186">
        <f t="shared" si="2"/>
        <v>4200</v>
      </c>
      <c r="Y13" s="148" t="s">
        <v>159</v>
      </c>
      <c r="Z13" s="158" t="s">
        <v>22</v>
      </c>
      <c r="AA13" s="92" t="s">
        <v>178</v>
      </c>
      <c r="AB13" s="157">
        <v>28</v>
      </c>
      <c r="AC13" s="162">
        <v>150</v>
      </c>
      <c r="AD13" s="162">
        <v>0</v>
      </c>
      <c r="AE13" s="162">
        <v>0</v>
      </c>
      <c r="AF13" s="163">
        <v>150</v>
      </c>
      <c r="AG13" s="165">
        <v>26.599999999999998</v>
      </c>
      <c r="AH13" s="186">
        <f t="shared" si="3"/>
        <v>3989.9999999999995</v>
      </c>
    </row>
    <row r="14" spans="2:34" x14ac:dyDescent="0.35">
      <c r="B14" s="149" t="s">
        <v>160</v>
      </c>
      <c r="C14" s="159" t="s">
        <v>22</v>
      </c>
      <c r="D14" s="92" t="s">
        <v>179</v>
      </c>
      <c r="E14" s="157">
        <v>1.8</v>
      </c>
      <c r="F14" s="162">
        <v>0</v>
      </c>
      <c r="G14" s="162">
        <v>0</v>
      </c>
      <c r="H14" s="162">
        <v>187.5</v>
      </c>
      <c r="I14" s="163">
        <v>187.5</v>
      </c>
      <c r="J14" s="165">
        <v>1.76</v>
      </c>
      <c r="K14" s="174">
        <f t="shared" si="0"/>
        <v>330</v>
      </c>
      <c r="L14" s="176">
        <f t="shared" si="1"/>
        <v>337.5</v>
      </c>
      <c r="M14" s="27"/>
      <c r="N14" s="149" t="s">
        <v>160</v>
      </c>
      <c r="O14" s="159" t="s">
        <v>22</v>
      </c>
      <c r="P14" s="92" t="s">
        <v>179</v>
      </c>
      <c r="Q14" s="157">
        <v>1.8</v>
      </c>
      <c r="R14" s="162">
        <v>0</v>
      </c>
      <c r="S14" s="162">
        <v>0</v>
      </c>
      <c r="T14" s="162">
        <v>187.5</v>
      </c>
      <c r="U14" s="163">
        <v>187.5</v>
      </c>
      <c r="V14" s="167">
        <v>1.8</v>
      </c>
      <c r="W14" s="186">
        <f t="shared" si="2"/>
        <v>337.5</v>
      </c>
      <c r="Y14" s="149" t="s">
        <v>160</v>
      </c>
      <c r="Z14" s="159" t="s">
        <v>22</v>
      </c>
      <c r="AA14" s="92" t="s">
        <v>179</v>
      </c>
      <c r="AB14" s="157">
        <v>1.8</v>
      </c>
      <c r="AC14" s="162">
        <v>0</v>
      </c>
      <c r="AD14" s="162">
        <v>0</v>
      </c>
      <c r="AE14" s="162">
        <v>187.5</v>
      </c>
      <c r="AF14" s="163">
        <v>187.5</v>
      </c>
      <c r="AG14" s="165">
        <v>1.8</v>
      </c>
      <c r="AH14" s="186">
        <f t="shared" si="3"/>
        <v>337.5</v>
      </c>
    </row>
    <row r="15" spans="2:34" x14ac:dyDescent="0.35">
      <c r="B15" s="146" t="s">
        <v>161</v>
      </c>
      <c r="C15" s="158" t="s">
        <v>22</v>
      </c>
      <c r="D15" s="92" t="s">
        <v>179</v>
      </c>
      <c r="E15" s="157">
        <v>6</v>
      </c>
      <c r="F15" s="162">
        <v>262.5</v>
      </c>
      <c r="G15" s="162">
        <v>0</v>
      </c>
      <c r="H15" s="162">
        <v>375</v>
      </c>
      <c r="I15" s="163">
        <v>637.5</v>
      </c>
      <c r="J15" s="165">
        <v>4.5999999999999996</v>
      </c>
      <c r="K15" s="174">
        <f t="shared" si="0"/>
        <v>2932.5</v>
      </c>
      <c r="L15" s="176">
        <f t="shared" si="1"/>
        <v>3825</v>
      </c>
      <c r="M15" s="27"/>
      <c r="N15" s="146" t="s">
        <v>161</v>
      </c>
      <c r="O15" s="158" t="s">
        <v>22</v>
      </c>
      <c r="P15" s="92" t="s">
        <v>179</v>
      </c>
      <c r="Q15" s="157">
        <v>6</v>
      </c>
      <c r="R15" s="162">
        <v>262.5</v>
      </c>
      <c r="S15" s="162">
        <v>0</v>
      </c>
      <c r="T15" s="162">
        <v>375</v>
      </c>
      <c r="U15" s="163">
        <v>637.5</v>
      </c>
      <c r="V15" s="167">
        <v>2.4</v>
      </c>
      <c r="W15" s="186">
        <f t="shared" si="2"/>
        <v>1530</v>
      </c>
      <c r="Y15" s="146" t="s">
        <v>161</v>
      </c>
      <c r="Z15" s="158" t="s">
        <v>22</v>
      </c>
      <c r="AA15" s="92" t="s">
        <v>179</v>
      </c>
      <c r="AB15" s="157">
        <v>6</v>
      </c>
      <c r="AC15" s="162">
        <v>262.5</v>
      </c>
      <c r="AD15" s="162">
        <v>0</v>
      </c>
      <c r="AE15" s="162">
        <v>375</v>
      </c>
      <c r="AF15" s="163">
        <v>637.5</v>
      </c>
      <c r="AG15" s="165">
        <v>2.7</v>
      </c>
      <c r="AH15" s="186">
        <f t="shared" si="3"/>
        <v>1721.25</v>
      </c>
    </row>
    <row r="16" spans="2:34" x14ac:dyDescent="0.35">
      <c r="B16" s="146" t="s">
        <v>162</v>
      </c>
      <c r="C16" s="158" t="s">
        <v>22</v>
      </c>
      <c r="D16" s="92" t="s">
        <v>179</v>
      </c>
      <c r="E16" s="157">
        <v>5.6</v>
      </c>
      <c r="F16" s="162">
        <v>562.5</v>
      </c>
      <c r="G16" s="162">
        <v>1312.5</v>
      </c>
      <c r="H16" s="162">
        <v>150</v>
      </c>
      <c r="I16" s="163">
        <v>2025</v>
      </c>
      <c r="J16" s="165">
        <v>5</v>
      </c>
      <c r="K16" s="174">
        <f t="shared" si="0"/>
        <v>10125</v>
      </c>
      <c r="L16" s="176">
        <f t="shared" si="1"/>
        <v>11340</v>
      </c>
      <c r="M16" s="27"/>
      <c r="N16" s="146" t="s">
        <v>162</v>
      </c>
      <c r="O16" s="158" t="s">
        <v>22</v>
      </c>
      <c r="P16" s="92" t="s">
        <v>179</v>
      </c>
      <c r="Q16" s="157">
        <v>5.6</v>
      </c>
      <c r="R16" s="162">
        <v>562.5</v>
      </c>
      <c r="S16" s="162">
        <v>1312.5</v>
      </c>
      <c r="T16" s="162">
        <v>150</v>
      </c>
      <c r="U16" s="163">
        <v>2025</v>
      </c>
      <c r="V16" s="167">
        <v>5.0666666666666664</v>
      </c>
      <c r="W16" s="186">
        <f t="shared" si="2"/>
        <v>10260</v>
      </c>
      <c r="Y16" s="146" t="s">
        <v>162</v>
      </c>
      <c r="Z16" s="158" t="s">
        <v>22</v>
      </c>
      <c r="AA16" s="92" t="s">
        <v>179</v>
      </c>
      <c r="AB16" s="157">
        <v>5.6</v>
      </c>
      <c r="AC16" s="162">
        <v>562.5</v>
      </c>
      <c r="AD16" s="162">
        <v>1312.5</v>
      </c>
      <c r="AE16" s="162">
        <v>150</v>
      </c>
      <c r="AF16" s="163">
        <v>2025</v>
      </c>
      <c r="AG16" s="165">
        <v>5.6</v>
      </c>
      <c r="AH16" s="186">
        <f t="shared" si="3"/>
        <v>11340</v>
      </c>
    </row>
    <row r="17" spans="2:34" x14ac:dyDescent="0.35">
      <c r="B17" s="146" t="s">
        <v>163</v>
      </c>
      <c r="C17" s="158" t="s">
        <v>177</v>
      </c>
      <c r="D17" s="92" t="s">
        <v>179</v>
      </c>
      <c r="E17" s="157">
        <v>2</v>
      </c>
      <c r="F17" s="162">
        <v>200</v>
      </c>
      <c r="G17" s="162">
        <v>0</v>
      </c>
      <c r="H17" s="162">
        <v>0</v>
      </c>
      <c r="I17" s="163">
        <v>200</v>
      </c>
      <c r="J17" s="165">
        <v>1.35</v>
      </c>
      <c r="K17" s="174">
        <f t="shared" si="0"/>
        <v>270</v>
      </c>
      <c r="L17" s="176">
        <f t="shared" si="1"/>
        <v>400</v>
      </c>
      <c r="M17" s="27"/>
      <c r="N17" s="146" t="s">
        <v>163</v>
      </c>
      <c r="O17" s="158" t="s">
        <v>177</v>
      </c>
      <c r="P17" s="92" t="s">
        <v>179</v>
      </c>
      <c r="Q17" s="157">
        <v>2</v>
      </c>
      <c r="R17" s="162">
        <v>200</v>
      </c>
      <c r="S17" s="162">
        <v>0</v>
      </c>
      <c r="T17" s="162">
        <v>0</v>
      </c>
      <c r="U17" s="163">
        <v>200</v>
      </c>
      <c r="V17" s="167">
        <v>2</v>
      </c>
      <c r="W17" s="186">
        <f t="shared" si="2"/>
        <v>400</v>
      </c>
      <c r="Y17" s="146" t="s">
        <v>163</v>
      </c>
      <c r="Z17" s="158" t="s">
        <v>177</v>
      </c>
      <c r="AA17" s="92" t="s">
        <v>179</v>
      </c>
      <c r="AB17" s="157">
        <v>2</v>
      </c>
      <c r="AC17" s="162">
        <v>200</v>
      </c>
      <c r="AD17" s="162">
        <v>0</v>
      </c>
      <c r="AE17" s="162">
        <v>0</v>
      </c>
      <c r="AF17" s="163">
        <v>200</v>
      </c>
      <c r="AG17" s="165">
        <v>2</v>
      </c>
      <c r="AH17" s="186">
        <f t="shared" si="3"/>
        <v>400</v>
      </c>
    </row>
    <row r="18" spans="2:34" x14ac:dyDescent="0.35">
      <c r="B18" s="146" t="s">
        <v>163</v>
      </c>
      <c r="C18" s="158" t="s">
        <v>177</v>
      </c>
      <c r="D18" s="92" t="s">
        <v>179</v>
      </c>
      <c r="E18" s="157">
        <v>2</v>
      </c>
      <c r="F18" s="162">
        <v>200</v>
      </c>
      <c r="G18" s="162">
        <v>0</v>
      </c>
      <c r="H18" s="162">
        <v>0</v>
      </c>
      <c r="I18" s="163">
        <v>200</v>
      </c>
      <c r="J18" s="165">
        <v>1.35</v>
      </c>
      <c r="K18" s="174">
        <f t="shared" si="0"/>
        <v>270</v>
      </c>
      <c r="L18" s="176">
        <f t="shared" si="1"/>
        <v>400</v>
      </c>
      <c r="M18" s="27"/>
      <c r="N18" s="146" t="s">
        <v>163</v>
      </c>
      <c r="O18" s="158" t="s">
        <v>177</v>
      </c>
      <c r="P18" s="92" t="s">
        <v>179</v>
      </c>
      <c r="Q18" s="157">
        <v>2</v>
      </c>
      <c r="R18" s="162">
        <v>200</v>
      </c>
      <c r="S18" s="162">
        <v>0</v>
      </c>
      <c r="T18" s="162">
        <v>0</v>
      </c>
      <c r="U18" s="163">
        <v>200</v>
      </c>
      <c r="V18" s="167">
        <v>2</v>
      </c>
      <c r="W18" s="186">
        <f t="shared" si="2"/>
        <v>400</v>
      </c>
      <c r="Y18" s="146" t="s">
        <v>163</v>
      </c>
      <c r="Z18" s="158" t="s">
        <v>177</v>
      </c>
      <c r="AA18" s="92" t="s">
        <v>179</v>
      </c>
      <c r="AB18" s="157">
        <v>2</v>
      </c>
      <c r="AC18" s="162">
        <v>200</v>
      </c>
      <c r="AD18" s="162">
        <v>0</v>
      </c>
      <c r="AE18" s="162">
        <v>0</v>
      </c>
      <c r="AF18" s="163">
        <v>200</v>
      </c>
      <c r="AG18" s="165">
        <v>2</v>
      </c>
      <c r="AH18" s="186">
        <f t="shared" si="3"/>
        <v>400</v>
      </c>
    </row>
    <row r="19" spans="2:34" x14ac:dyDescent="0.35">
      <c r="B19" s="148" t="s">
        <v>164</v>
      </c>
      <c r="C19" s="158" t="s">
        <v>57</v>
      </c>
      <c r="D19" s="92" t="s">
        <v>179</v>
      </c>
      <c r="E19" s="157">
        <v>1.3</v>
      </c>
      <c r="F19" s="162">
        <v>0</v>
      </c>
      <c r="G19" s="162">
        <v>0</v>
      </c>
      <c r="H19" s="162">
        <v>16000</v>
      </c>
      <c r="I19" s="163">
        <v>16000</v>
      </c>
      <c r="J19" s="165">
        <v>0.9</v>
      </c>
      <c r="K19" s="174">
        <f t="shared" si="0"/>
        <v>14400</v>
      </c>
      <c r="L19" s="176">
        <f t="shared" si="1"/>
        <v>20800</v>
      </c>
      <c r="M19" s="27"/>
      <c r="N19" s="148" t="s">
        <v>164</v>
      </c>
      <c r="O19" s="158" t="s">
        <v>57</v>
      </c>
      <c r="P19" s="92" t="s">
        <v>179</v>
      </c>
      <c r="Q19" s="157">
        <v>1.3</v>
      </c>
      <c r="R19" s="162">
        <v>0</v>
      </c>
      <c r="S19" s="162">
        <v>0</v>
      </c>
      <c r="T19" s="162">
        <v>16000</v>
      </c>
      <c r="U19" s="163">
        <v>16000</v>
      </c>
      <c r="V19" s="167">
        <v>1.3</v>
      </c>
      <c r="W19" s="186">
        <f t="shared" si="2"/>
        <v>20800</v>
      </c>
      <c r="Y19" s="148" t="s">
        <v>164</v>
      </c>
      <c r="Z19" s="158" t="s">
        <v>57</v>
      </c>
      <c r="AA19" s="92" t="s">
        <v>179</v>
      </c>
      <c r="AB19" s="157">
        <v>1.3</v>
      </c>
      <c r="AC19" s="162">
        <v>0</v>
      </c>
      <c r="AD19" s="162">
        <v>0</v>
      </c>
      <c r="AE19" s="162">
        <v>16000</v>
      </c>
      <c r="AF19" s="163">
        <v>16000</v>
      </c>
      <c r="AG19" s="165">
        <v>1.3</v>
      </c>
      <c r="AH19" s="186">
        <f t="shared" si="3"/>
        <v>20800</v>
      </c>
    </row>
    <row r="20" spans="2:34" x14ac:dyDescent="0.35">
      <c r="B20" s="149" t="s">
        <v>165</v>
      </c>
      <c r="C20" s="159" t="s">
        <v>22</v>
      </c>
      <c r="D20" s="92" t="s">
        <v>178</v>
      </c>
      <c r="E20" s="157">
        <v>42.55</v>
      </c>
      <c r="F20" s="162">
        <v>0</v>
      </c>
      <c r="G20" s="162">
        <v>0</v>
      </c>
      <c r="H20" s="162">
        <v>237.5</v>
      </c>
      <c r="I20" s="163">
        <v>237.5</v>
      </c>
      <c r="J20" s="165">
        <v>39</v>
      </c>
      <c r="K20" s="174">
        <f t="shared" si="0"/>
        <v>9262.5</v>
      </c>
      <c r="L20" s="176">
        <f t="shared" si="1"/>
        <v>10105.625</v>
      </c>
      <c r="M20" s="27"/>
      <c r="N20" s="149" t="s">
        <v>165</v>
      </c>
      <c r="O20" s="159" t="s">
        <v>22</v>
      </c>
      <c r="P20" s="92" t="s">
        <v>178</v>
      </c>
      <c r="Q20" s="157">
        <v>42.55</v>
      </c>
      <c r="R20" s="162">
        <v>0</v>
      </c>
      <c r="S20" s="162">
        <v>0</v>
      </c>
      <c r="T20" s="162">
        <v>237.5</v>
      </c>
      <c r="U20" s="163">
        <v>237.5</v>
      </c>
      <c r="V20" s="167">
        <v>38.46153846153846</v>
      </c>
      <c r="W20" s="186">
        <f t="shared" si="2"/>
        <v>9134.6153846153848</v>
      </c>
      <c r="Y20" s="149" t="s">
        <v>165</v>
      </c>
      <c r="Z20" s="159" t="s">
        <v>22</v>
      </c>
      <c r="AA20" s="92" t="s">
        <v>178</v>
      </c>
      <c r="AB20" s="157">
        <v>42.55</v>
      </c>
      <c r="AC20" s="162">
        <v>0</v>
      </c>
      <c r="AD20" s="162">
        <v>0</v>
      </c>
      <c r="AE20" s="162">
        <v>237.5</v>
      </c>
      <c r="AF20" s="163">
        <v>237.5</v>
      </c>
      <c r="AG20" s="165">
        <v>36</v>
      </c>
      <c r="AH20" s="186">
        <f t="shared" si="3"/>
        <v>8550</v>
      </c>
    </row>
    <row r="21" spans="2:34" x14ac:dyDescent="0.35">
      <c r="B21" s="149" t="s">
        <v>166</v>
      </c>
      <c r="C21" s="158" t="s">
        <v>25</v>
      </c>
      <c r="D21" s="92" t="s">
        <v>178</v>
      </c>
      <c r="E21" s="157">
        <v>22</v>
      </c>
      <c r="F21" s="162">
        <v>0</v>
      </c>
      <c r="G21" s="162">
        <v>64.8</v>
      </c>
      <c r="H21" s="162">
        <v>3.6</v>
      </c>
      <c r="I21" s="163">
        <v>68.399999999999991</v>
      </c>
      <c r="J21" s="165">
        <v>12</v>
      </c>
      <c r="K21" s="174">
        <f t="shared" si="0"/>
        <v>820.8</v>
      </c>
      <c r="L21" s="176">
        <f t="shared" si="1"/>
        <v>1504.7999999999997</v>
      </c>
      <c r="M21" s="27"/>
      <c r="N21" s="149" t="s">
        <v>166</v>
      </c>
      <c r="O21" s="158" t="s">
        <v>25</v>
      </c>
      <c r="P21" s="92" t="s">
        <v>178</v>
      </c>
      <c r="Q21" s="157">
        <v>22</v>
      </c>
      <c r="R21" s="162">
        <v>0</v>
      </c>
      <c r="S21" s="162">
        <v>64.8</v>
      </c>
      <c r="T21" s="162">
        <v>3.6</v>
      </c>
      <c r="U21" s="163">
        <v>68.399999999999991</v>
      </c>
      <c r="V21" s="167">
        <v>21.666666666666668</v>
      </c>
      <c r="W21" s="186">
        <f t="shared" si="2"/>
        <v>1482</v>
      </c>
      <c r="Y21" s="149" t="s">
        <v>166</v>
      </c>
      <c r="Z21" s="158" t="s">
        <v>25</v>
      </c>
      <c r="AA21" s="92" t="s">
        <v>178</v>
      </c>
      <c r="AB21" s="157">
        <v>22</v>
      </c>
      <c r="AC21" s="162">
        <v>0</v>
      </c>
      <c r="AD21" s="162">
        <v>64.8</v>
      </c>
      <c r="AE21" s="162">
        <v>3.6</v>
      </c>
      <c r="AF21" s="163">
        <v>68.399999999999991</v>
      </c>
      <c r="AG21" s="165">
        <v>18.438888888888886</v>
      </c>
      <c r="AH21" s="186">
        <f t="shared" si="3"/>
        <v>1261.2199999999996</v>
      </c>
    </row>
    <row r="22" spans="2:34" x14ac:dyDescent="0.35">
      <c r="B22" s="148" t="s">
        <v>166</v>
      </c>
      <c r="C22" s="158" t="s">
        <v>22</v>
      </c>
      <c r="D22" s="92" t="s">
        <v>178</v>
      </c>
      <c r="E22" s="157">
        <v>8</v>
      </c>
      <c r="F22" s="162">
        <v>44.5</v>
      </c>
      <c r="G22" s="162">
        <v>0</v>
      </c>
      <c r="H22" s="162">
        <v>62.300000000000004</v>
      </c>
      <c r="I22" s="163">
        <v>106.80000000000001</v>
      </c>
      <c r="J22" s="165">
        <v>6.5</v>
      </c>
      <c r="K22" s="174">
        <f t="shared" si="0"/>
        <v>694.2</v>
      </c>
      <c r="L22" s="176">
        <f t="shared" si="1"/>
        <v>854.40000000000009</v>
      </c>
      <c r="M22" s="27"/>
      <c r="N22" s="148" t="s">
        <v>166</v>
      </c>
      <c r="O22" s="158" t="s">
        <v>22</v>
      </c>
      <c r="P22" s="92" t="s">
        <v>178</v>
      </c>
      <c r="Q22" s="157">
        <v>8</v>
      </c>
      <c r="R22" s="162">
        <v>44.5</v>
      </c>
      <c r="S22" s="162">
        <v>0</v>
      </c>
      <c r="T22" s="162">
        <v>62.300000000000004</v>
      </c>
      <c r="U22" s="163">
        <v>106.80000000000001</v>
      </c>
      <c r="V22" s="167">
        <v>4.7727272727272725</v>
      </c>
      <c r="W22" s="186">
        <f t="shared" si="2"/>
        <v>509.72727272727275</v>
      </c>
      <c r="Y22" s="148" t="s">
        <v>166</v>
      </c>
      <c r="Z22" s="158" t="s">
        <v>22</v>
      </c>
      <c r="AA22" s="92" t="s">
        <v>178</v>
      </c>
      <c r="AB22" s="157">
        <v>8</v>
      </c>
      <c r="AC22" s="162">
        <v>44.5</v>
      </c>
      <c r="AD22" s="162">
        <v>0</v>
      </c>
      <c r="AE22" s="162">
        <v>62.300000000000004</v>
      </c>
      <c r="AF22" s="163">
        <v>106.80000000000001</v>
      </c>
      <c r="AG22" s="165">
        <v>6</v>
      </c>
      <c r="AH22" s="186">
        <f t="shared" si="3"/>
        <v>640.80000000000007</v>
      </c>
    </row>
    <row r="23" spans="2:34" x14ac:dyDescent="0.35">
      <c r="B23" s="148" t="s">
        <v>167</v>
      </c>
      <c r="C23" s="158" t="s">
        <v>22</v>
      </c>
      <c r="D23" s="92" t="s">
        <v>178</v>
      </c>
      <c r="E23" s="157">
        <v>9</v>
      </c>
      <c r="F23" s="162">
        <v>133.5</v>
      </c>
      <c r="G23" s="162">
        <v>0</v>
      </c>
      <c r="H23" s="162">
        <v>0</v>
      </c>
      <c r="I23" s="163">
        <v>133.5</v>
      </c>
      <c r="J23" s="165">
        <v>6.8</v>
      </c>
      <c r="K23" s="174">
        <f t="shared" si="0"/>
        <v>907.8</v>
      </c>
      <c r="L23" s="176">
        <f t="shared" si="1"/>
        <v>1201.5</v>
      </c>
      <c r="M23" s="27"/>
      <c r="N23" s="148" t="s">
        <v>167</v>
      </c>
      <c r="O23" s="158" t="s">
        <v>22</v>
      </c>
      <c r="P23" s="92" t="s">
        <v>178</v>
      </c>
      <c r="Q23" s="157">
        <v>9</v>
      </c>
      <c r="R23" s="162">
        <v>133.5</v>
      </c>
      <c r="S23" s="162">
        <v>0</v>
      </c>
      <c r="T23" s="162">
        <v>0</v>
      </c>
      <c r="U23" s="163">
        <v>133.5</v>
      </c>
      <c r="V23" s="167">
        <v>7.3863636363636358</v>
      </c>
      <c r="W23" s="186">
        <f t="shared" si="2"/>
        <v>986.07954545454538</v>
      </c>
      <c r="Y23" s="148" t="s">
        <v>167</v>
      </c>
      <c r="Z23" s="158" t="s">
        <v>22</v>
      </c>
      <c r="AA23" s="92" t="s">
        <v>178</v>
      </c>
      <c r="AB23" s="157">
        <v>9</v>
      </c>
      <c r="AC23" s="162">
        <v>133.5</v>
      </c>
      <c r="AD23" s="162">
        <v>0</v>
      </c>
      <c r="AE23" s="162">
        <v>0</v>
      </c>
      <c r="AF23" s="163">
        <v>133.5</v>
      </c>
      <c r="AG23" s="165">
        <v>8</v>
      </c>
      <c r="AH23" s="186">
        <f t="shared" si="3"/>
        <v>1068</v>
      </c>
    </row>
    <row r="24" spans="2:34" x14ac:dyDescent="0.35">
      <c r="B24" s="148" t="s">
        <v>168</v>
      </c>
      <c r="C24" s="158" t="s">
        <v>22</v>
      </c>
      <c r="D24" s="92" t="s">
        <v>178</v>
      </c>
      <c r="E24" s="157">
        <v>10</v>
      </c>
      <c r="F24" s="162">
        <v>208</v>
      </c>
      <c r="G24" s="162">
        <v>0</v>
      </c>
      <c r="H24" s="162">
        <v>0</v>
      </c>
      <c r="I24" s="163">
        <v>208</v>
      </c>
      <c r="J24" s="165">
        <v>10</v>
      </c>
      <c r="K24" s="174">
        <f t="shared" si="0"/>
        <v>2080</v>
      </c>
      <c r="L24" s="176">
        <f t="shared" si="1"/>
        <v>2080</v>
      </c>
      <c r="M24" s="27"/>
      <c r="N24" s="148" t="s">
        <v>168</v>
      </c>
      <c r="O24" s="158" t="s">
        <v>22</v>
      </c>
      <c r="P24" s="92" t="s">
        <v>178</v>
      </c>
      <c r="Q24" s="157">
        <v>10</v>
      </c>
      <c r="R24" s="162">
        <v>208</v>
      </c>
      <c r="S24" s="162">
        <v>0</v>
      </c>
      <c r="T24" s="162">
        <v>0</v>
      </c>
      <c r="U24" s="163">
        <v>208</v>
      </c>
      <c r="V24" s="167">
        <v>6.8131868131868139</v>
      </c>
      <c r="W24" s="186">
        <f t="shared" si="2"/>
        <v>1417.1428571428573</v>
      </c>
      <c r="Y24" s="148" t="s">
        <v>168</v>
      </c>
      <c r="Z24" s="158" t="s">
        <v>22</v>
      </c>
      <c r="AA24" s="92" t="s">
        <v>178</v>
      </c>
      <c r="AB24" s="157">
        <v>10</v>
      </c>
      <c r="AC24" s="162">
        <v>208</v>
      </c>
      <c r="AD24" s="162">
        <v>0</v>
      </c>
      <c r="AE24" s="162">
        <v>0</v>
      </c>
      <c r="AF24" s="163">
        <v>208</v>
      </c>
      <c r="AG24" s="165">
        <v>8.5714285714285712</v>
      </c>
      <c r="AH24" s="186">
        <f t="shared" si="3"/>
        <v>1782.8571428571429</v>
      </c>
    </row>
    <row r="25" spans="2:34" ht="29" x14ac:dyDescent="0.35">
      <c r="B25" s="147" t="s">
        <v>169</v>
      </c>
      <c r="C25" s="158" t="s">
        <v>22</v>
      </c>
      <c r="D25" s="92" t="s">
        <v>178</v>
      </c>
      <c r="E25" s="157">
        <v>6</v>
      </c>
      <c r="F25" s="162">
        <v>0</v>
      </c>
      <c r="G25" s="162">
        <v>342</v>
      </c>
      <c r="H25" s="162">
        <v>0</v>
      </c>
      <c r="I25" s="163">
        <v>342</v>
      </c>
      <c r="J25" s="165">
        <v>6</v>
      </c>
      <c r="K25" s="174">
        <f t="shared" si="0"/>
        <v>2052</v>
      </c>
      <c r="L25" s="176">
        <f t="shared" si="1"/>
        <v>2052</v>
      </c>
      <c r="M25" s="27"/>
      <c r="N25" s="147" t="s">
        <v>169</v>
      </c>
      <c r="O25" s="158" t="s">
        <v>22</v>
      </c>
      <c r="P25" s="92" t="s">
        <v>178</v>
      </c>
      <c r="Q25" s="157">
        <v>6</v>
      </c>
      <c r="R25" s="162">
        <v>0</v>
      </c>
      <c r="S25" s="162">
        <v>342</v>
      </c>
      <c r="T25" s="162">
        <v>0</v>
      </c>
      <c r="U25" s="163">
        <v>342</v>
      </c>
      <c r="V25" s="167">
        <v>2.5274725274725274</v>
      </c>
      <c r="W25" s="186">
        <f t="shared" si="2"/>
        <v>864.39560439560432</v>
      </c>
      <c r="Y25" s="147" t="s">
        <v>169</v>
      </c>
      <c r="Z25" s="158" t="s">
        <v>22</v>
      </c>
      <c r="AA25" s="92" t="s">
        <v>178</v>
      </c>
      <c r="AB25" s="157">
        <v>6</v>
      </c>
      <c r="AC25" s="162">
        <v>0</v>
      </c>
      <c r="AD25" s="162">
        <v>342</v>
      </c>
      <c r="AE25" s="162">
        <v>0</v>
      </c>
      <c r="AF25" s="163">
        <v>342</v>
      </c>
      <c r="AG25" s="165">
        <v>5.6989247311827951</v>
      </c>
      <c r="AH25" s="186">
        <f t="shared" si="3"/>
        <v>1949.0322580645159</v>
      </c>
    </row>
    <row r="26" spans="2:34" x14ac:dyDescent="0.35">
      <c r="B26" s="149" t="s">
        <v>170</v>
      </c>
      <c r="C26" s="159" t="s">
        <v>25</v>
      </c>
      <c r="D26" s="92" t="s">
        <v>178</v>
      </c>
      <c r="E26" s="157">
        <v>24</v>
      </c>
      <c r="F26" s="162">
        <v>0</v>
      </c>
      <c r="G26" s="162">
        <v>0</v>
      </c>
      <c r="H26" s="162">
        <v>22.799999999999997</v>
      </c>
      <c r="I26" s="163">
        <v>22.799999999999997</v>
      </c>
      <c r="J26" s="165">
        <v>10</v>
      </c>
      <c r="K26" s="174">
        <f t="shared" si="0"/>
        <v>227.99999999999997</v>
      </c>
      <c r="L26" s="176">
        <f t="shared" si="1"/>
        <v>547.19999999999993</v>
      </c>
      <c r="M26" s="27"/>
      <c r="N26" s="149" t="s">
        <v>170</v>
      </c>
      <c r="O26" s="159" t="s">
        <v>25</v>
      </c>
      <c r="P26" s="92" t="s">
        <v>178</v>
      </c>
      <c r="Q26" s="157">
        <v>24</v>
      </c>
      <c r="R26" s="162">
        <v>0</v>
      </c>
      <c r="S26" s="162">
        <v>0</v>
      </c>
      <c r="T26" s="162">
        <v>22.799999999999997</v>
      </c>
      <c r="U26" s="163">
        <v>22.799999999999997</v>
      </c>
      <c r="V26" s="167">
        <v>13.157894736842106</v>
      </c>
      <c r="W26" s="186">
        <f t="shared" si="2"/>
        <v>300</v>
      </c>
      <c r="Y26" s="149" t="s">
        <v>170</v>
      </c>
      <c r="Z26" s="159" t="s">
        <v>25</v>
      </c>
      <c r="AA26" s="92" t="s">
        <v>178</v>
      </c>
      <c r="AB26" s="157">
        <v>24</v>
      </c>
      <c r="AC26" s="162">
        <v>0</v>
      </c>
      <c r="AD26" s="162">
        <v>0</v>
      </c>
      <c r="AE26" s="162">
        <v>22.799999999999997</v>
      </c>
      <c r="AF26" s="163">
        <v>22.799999999999997</v>
      </c>
      <c r="AG26" s="165">
        <v>22.631578947368421</v>
      </c>
      <c r="AH26" s="186">
        <f t="shared" si="3"/>
        <v>515.99999999999989</v>
      </c>
    </row>
    <row r="27" spans="2:34" x14ac:dyDescent="0.35">
      <c r="B27" s="148" t="s">
        <v>171</v>
      </c>
      <c r="C27" s="158" t="s">
        <v>25</v>
      </c>
      <c r="D27" s="92" t="s">
        <v>178</v>
      </c>
      <c r="E27" s="157">
        <v>33</v>
      </c>
      <c r="F27" s="162">
        <v>0</v>
      </c>
      <c r="G27" s="162">
        <v>0</v>
      </c>
      <c r="H27" s="162">
        <v>5.6999999999999993</v>
      </c>
      <c r="I27" s="163">
        <v>5.6999999999999993</v>
      </c>
      <c r="J27" s="165">
        <v>27.33</v>
      </c>
      <c r="K27" s="174">
        <f t="shared" si="0"/>
        <v>155.78099999999998</v>
      </c>
      <c r="L27" s="176">
        <f t="shared" si="1"/>
        <v>188.09999999999997</v>
      </c>
      <c r="M27" s="27"/>
      <c r="N27" s="148" t="s">
        <v>171</v>
      </c>
      <c r="O27" s="158" t="s">
        <v>25</v>
      </c>
      <c r="P27" s="92" t="s">
        <v>178</v>
      </c>
      <c r="Q27" s="157">
        <v>33</v>
      </c>
      <c r="R27" s="162">
        <v>0</v>
      </c>
      <c r="S27" s="162">
        <v>0</v>
      </c>
      <c r="T27" s="162">
        <v>5.6999999999999993</v>
      </c>
      <c r="U27" s="163">
        <v>5.6999999999999993</v>
      </c>
      <c r="V27" s="167">
        <v>33</v>
      </c>
      <c r="W27" s="186">
        <f t="shared" si="2"/>
        <v>188.09999999999997</v>
      </c>
      <c r="Y27" s="148" t="s">
        <v>171</v>
      </c>
      <c r="Z27" s="158" t="s">
        <v>25</v>
      </c>
      <c r="AA27" s="92" t="s">
        <v>178</v>
      </c>
      <c r="AB27" s="157">
        <v>33</v>
      </c>
      <c r="AC27" s="162">
        <v>0</v>
      </c>
      <c r="AD27" s="162">
        <v>0</v>
      </c>
      <c r="AE27" s="162">
        <v>5.6999999999999993</v>
      </c>
      <c r="AF27" s="163">
        <v>5.6999999999999993</v>
      </c>
      <c r="AG27" s="165">
        <v>18.421052631578949</v>
      </c>
      <c r="AH27" s="186">
        <f t="shared" si="3"/>
        <v>105</v>
      </c>
    </row>
    <row r="28" spans="2:34" x14ac:dyDescent="0.35">
      <c r="B28" s="160" t="s">
        <v>171</v>
      </c>
      <c r="C28" s="158" t="s">
        <v>22</v>
      </c>
      <c r="D28" s="92" t="s">
        <v>178</v>
      </c>
      <c r="E28" s="157">
        <v>6.5</v>
      </c>
      <c r="F28" s="162">
        <v>0</v>
      </c>
      <c r="G28" s="162">
        <v>2888</v>
      </c>
      <c r="H28" s="162">
        <v>95</v>
      </c>
      <c r="I28" s="163">
        <v>2983</v>
      </c>
      <c r="J28" s="165">
        <v>2.5</v>
      </c>
      <c r="K28" s="174">
        <f t="shared" si="0"/>
        <v>7457.5</v>
      </c>
      <c r="L28" s="176">
        <f t="shared" si="1"/>
        <v>19389.5</v>
      </c>
      <c r="M28" s="27"/>
      <c r="N28" s="160" t="s">
        <v>171</v>
      </c>
      <c r="O28" s="158" t="s">
        <v>22</v>
      </c>
      <c r="P28" s="92" t="s">
        <v>178</v>
      </c>
      <c r="Q28" s="157">
        <v>6.5</v>
      </c>
      <c r="R28" s="162">
        <v>0</v>
      </c>
      <c r="S28" s="162">
        <v>2888</v>
      </c>
      <c r="T28" s="162">
        <v>95</v>
      </c>
      <c r="U28" s="163">
        <v>2983</v>
      </c>
      <c r="V28" s="167">
        <v>5.3191489361702127</v>
      </c>
      <c r="W28" s="186">
        <f t="shared" si="2"/>
        <v>15867.021276595744</v>
      </c>
      <c r="Y28" s="160" t="s">
        <v>171</v>
      </c>
      <c r="Z28" s="158" t="s">
        <v>22</v>
      </c>
      <c r="AA28" s="92" t="s">
        <v>178</v>
      </c>
      <c r="AB28" s="157">
        <v>6.5</v>
      </c>
      <c r="AC28" s="162">
        <v>0</v>
      </c>
      <c r="AD28" s="162">
        <v>2888</v>
      </c>
      <c r="AE28" s="162">
        <v>95</v>
      </c>
      <c r="AF28" s="163">
        <v>2983</v>
      </c>
      <c r="AG28" s="165">
        <v>3.3000000000000003</v>
      </c>
      <c r="AH28" s="186">
        <f t="shared" si="3"/>
        <v>9843.9000000000015</v>
      </c>
    </row>
    <row r="29" spans="2:34" x14ac:dyDescent="0.35">
      <c r="B29" s="161" t="s">
        <v>172</v>
      </c>
      <c r="C29" s="158" t="s">
        <v>22</v>
      </c>
      <c r="D29" s="92" t="s">
        <v>178</v>
      </c>
      <c r="E29" s="157">
        <v>10</v>
      </c>
      <c r="F29" s="162">
        <v>142.5</v>
      </c>
      <c r="G29" s="162">
        <v>0</v>
      </c>
      <c r="H29" s="162">
        <v>0</v>
      </c>
      <c r="I29" s="163">
        <v>142.5</v>
      </c>
      <c r="J29" s="165">
        <v>4.5</v>
      </c>
      <c r="K29" s="174">
        <f t="shared" si="0"/>
        <v>641.25</v>
      </c>
      <c r="L29" s="176">
        <f t="shared" si="1"/>
        <v>1425</v>
      </c>
      <c r="M29" s="27"/>
      <c r="N29" s="161" t="s">
        <v>172</v>
      </c>
      <c r="O29" s="158" t="s">
        <v>22</v>
      </c>
      <c r="P29" s="92" t="s">
        <v>178</v>
      </c>
      <c r="Q29" s="157">
        <v>10</v>
      </c>
      <c r="R29" s="162">
        <v>142.5</v>
      </c>
      <c r="S29" s="162">
        <v>0</v>
      </c>
      <c r="T29" s="162">
        <v>0</v>
      </c>
      <c r="U29" s="163">
        <v>142.5</v>
      </c>
      <c r="V29" s="167">
        <v>8.5106382978723403</v>
      </c>
      <c r="W29" s="186">
        <f t="shared" si="2"/>
        <v>1212.7659574468084</v>
      </c>
      <c r="Y29" s="161" t="s">
        <v>172</v>
      </c>
      <c r="Z29" s="158" t="s">
        <v>22</v>
      </c>
      <c r="AA29" s="92" t="s">
        <v>178</v>
      </c>
      <c r="AB29" s="157">
        <v>10</v>
      </c>
      <c r="AC29" s="162">
        <v>142.5</v>
      </c>
      <c r="AD29" s="162">
        <v>0</v>
      </c>
      <c r="AE29" s="162">
        <v>0</v>
      </c>
      <c r="AF29" s="163">
        <v>142.5</v>
      </c>
      <c r="AG29" s="165">
        <v>9.8947368421052637</v>
      </c>
      <c r="AH29" s="186">
        <f t="shared" si="3"/>
        <v>1410</v>
      </c>
    </row>
    <row r="30" spans="2:34" x14ac:dyDescent="0.35">
      <c r="B30" s="161" t="s">
        <v>173</v>
      </c>
      <c r="C30" s="158" t="s">
        <v>22</v>
      </c>
      <c r="D30" s="92" t="s">
        <v>178</v>
      </c>
      <c r="E30" s="157">
        <v>7</v>
      </c>
      <c r="F30" s="162">
        <v>320</v>
      </c>
      <c r="G30" s="162">
        <v>640</v>
      </c>
      <c r="H30" s="162">
        <v>100</v>
      </c>
      <c r="I30" s="163">
        <v>1060</v>
      </c>
      <c r="J30" s="165">
        <v>4</v>
      </c>
      <c r="K30" s="174">
        <f t="shared" si="0"/>
        <v>4240</v>
      </c>
      <c r="L30" s="176">
        <f t="shared" si="1"/>
        <v>7420</v>
      </c>
      <c r="M30" s="27"/>
      <c r="N30" s="161" t="s">
        <v>173</v>
      </c>
      <c r="O30" s="158" t="s">
        <v>22</v>
      </c>
      <c r="P30" s="92" t="s">
        <v>178</v>
      </c>
      <c r="Q30" s="157">
        <v>7</v>
      </c>
      <c r="R30" s="162">
        <v>320</v>
      </c>
      <c r="S30" s="162">
        <v>640</v>
      </c>
      <c r="T30" s="162">
        <v>100</v>
      </c>
      <c r="U30" s="163">
        <v>1060</v>
      </c>
      <c r="V30" s="167">
        <v>5.1886792452830193</v>
      </c>
      <c r="W30" s="186">
        <f t="shared" si="2"/>
        <v>5500</v>
      </c>
      <c r="Y30" s="161" t="s">
        <v>173</v>
      </c>
      <c r="Z30" s="158" t="s">
        <v>22</v>
      </c>
      <c r="AA30" s="92" t="s">
        <v>178</v>
      </c>
      <c r="AB30" s="157">
        <v>7</v>
      </c>
      <c r="AC30" s="162">
        <v>320</v>
      </c>
      <c r="AD30" s="162">
        <v>640</v>
      </c>
      <c r="AE30" s="162">
        <v>100</v>
      </c>
      <c r="AF30" s="163">
        <v>1060</v>
      </c>
      <c r="AG30" s="165">
        <v>6</v>
      </c>
      <c r="AH30" s="186">
        <f t="shared" si="3"/>
        <v>6360</v>
      </c>
    </row>
    <row r="31" spans="2:34" x14ac:dyDescent="0.35">
      <c r="B31" s="148" t="s">
        <v>174</v>
      </c>
      <c r="C31" s="158" t="s">
        <v>25</v>
      </c>
      <c r="D31" s="92" t="s">
        <v>178</v>
      </c>
      <c r="E31" s="157">
        <v>50</v>
      </c>
      <c r="F31" s="162">
        <v>0</v>
      </c>
      <c r="G31" s="162">
        <v>0</v>
      </c>
      <c r="H31" s="162">
        <v>8.4</v>
      </c>
      <c r="I31" s="163">
        <v>8.4</v>
      </c>
      <c r="J31" s="165">
        <v>50</v>
      </c>
      <c r="K31" s="174">
        <f t="shared" si="0"/>
        <v>420</v>
      </c>
      <c r="L31" s="176">
        <f t="shared" si="1"/>
        <v>420</v>
      </c>
      <c r="M31" s="27"/>
      <c r="N31" s="148" t="s">
        <v>174</v>
      </c>
      <c r="O31" s="158" t="s">
        <v>25</v>
      </c>
      <c r="P31" s="92" t="s">
        <v>178</v>
      </c>
      <c r="Q31" s="157">
        <v>50</v>
      </c>
      <c r="R31" s="162">
        <v>0</v>
      </c>
      <c r="S31" s="162">
        <v>0</v>
      </c>
      <c r="T31" s="162">
        <v>8.4</v>
      </c>
      <c r="U31" s="163">
        <v>8.4</v>
      </c>
      <c r="V31" s="167">
        <v>50</v>
      </c>
      <c r="W31" s="186">
        <f t="shared" si="2"/>
        <v>420</v>
      </c>
      <c r="Y31" s="148" t="s">
        <v>174</v>
      </c>
      <c r="Z31" s="158" t="s">
        <v>25</v>
      </c>
      <c r="AA31" s="92" t="s">
        <v>178</v>
      </c>
      <c r="AB31" s="157">
        <v>50</v>
      </c>
      <c r="AC31" s="162">
        <v>0</v>
      </c>
      <c r="AD31" s="162">
        <v>0</v>
      </c>
      <c r="AE31" s="162">
        <v>8.4</v>
      </c>
      <c r="AF31" s="163">
        <v>8.4</v>
      </c>
      <c r="AG31" s="165">
        <v>33</v>
      </c>
      <c r="AH31" s="186">
        <f t="shared" si="3"/>
        <v>277.2</v>
      </c>
    </row>
    <row r="32" spans="2:34" x14ac:dyDescent="0.35">
      <c r="B32" s="148" t="s">
        <v>174</v>
      </c>
      <c r="C32" s="158" t="s">
        <v>22</v>
      </c>
      <c r="D32" s="92" t="s">
        <v>178</v>
      </c>
      <c r="E32" s="157">
        <v>9</v>
      </c>
      <c r="F32" s="162">
        <v>1568.8</v>
      </c>
      <c r="G32" s="162">
        <v>0</v>
      </c>
      <c r="H32" s="162">
        <v>0</v>
      </c>
      <c r="I32" s="163">
        <v>1568.8</v>
      </c>
      <c r="J32" s="165">
        <v>7.8</v>
      </c>
      <c r="K32" s="174">
        <f t="shared" si="0"/>
        <v>12236.64</v>
      </c>
      <c r="L32" s="176">
        <f t="shared" si="1"/>
        <v>14119.199999999999</v>
      </c>
      <c r="M32" s="27"/>
      <c r="N32" s="148" t="s">
        <v>174</v>
      </c>
      <c r="O32" s="158" t="s">
        <v>22</v>
      </c>
      <c r="P32" s="92" t="s">
        <v>178</v>
      </c>
      <c r="Q32" s="157">
        <v>9</v>
      </c>
      <c r="R32" s="162">
        <v>1568.8</v>
      </c>
      <c r="S32" s="162">
        <v>0</v>
      </c>
      <c r="T32" s="162">
        <v>0</v>
      </c>
      <c r="U32" s="163">
        <v>1568.8</v>
      </c>
      <c r="V32" s="167">
        <v>7.0754716981132075</v>
      </c>
      <c r="W32" s="186">
        <f t="shared" si="2"/>
        <v>11100</v>
      </c>
      <c r="Y32" s="148" t="s">
        <v>174</v>
      </c>
      <c r="Z32" s="158" t="s">
        <v>22</v>
      </c>
      <c r="AA32" s="92" t="s">
        <v>178</v>
      </c>
      <c r="AB32" s="157">
        <v>9</v>
      </c>
      <c r="AC32" s="162">
        <v>1568.8</v>
      </c>
      <c r="AD32" s="162">
        <v>0</v>
      </c>
      <c r="AE32" s="162">
        <v>0</v>
      </c>
      <c r="AF32" s="163">
        <v>1568.8</v>
      </c>
      <c r="AG32" s="165">
        <v>7.0000000000000009</v>
      </c>
      <c r="AH32" s="186">
        <f t="shared" si="3"/>
        <v>10981.6</v>
      </c>
    </row>
    <row r="33" spans="2:34" x14ac:dyDescent="0.35">
      <c r="B33" s="148" t="s">
        <v>175</v>
      </c>
      <c r="C33" s="158" t="s">
        <v>25</v>
      </c>
      <c r="D33" s="92" t="s">
        <v>178</v>
      </c>
      <c r="E33" s="157">
        <v>45</v>
      </c>
      <c r="F33" s="162">
        <v>0</v>
      </c>
      <c r="G33" s="162">
        <v>50.400000000000006</v>
      </c>
      <c r="H33" s="162">
        <v>0</v>
      </c>
      <c r="I33" s="163">
        <v>50.400000000000006</v>
      </c>
      <c r="J33" s="165">
        <v>29.75</v>
      </c>
      <c r="K33" s="174">
        <f t="shared" si="0"/>
        <v>1499.4</v>
      </c>
      <c r="L33" s="176">
        <f t="shared" si="1"/>
        <v>2268.0000000000005</v>
      </c>
      <c r="M33" s="27"/>
      <c r="N33" s="148" t="s">
        <v>175</v>
      </c>
      <c r="O33" s="158" t="s">
        <v>25</v>
      </c>
      <c r="P33" s="92" t="s">
        <v>178</v>
      </c>
      <c r="Q33" s="157">
        <v>45</v>
      </c>
      <c r="R33" s="162">
        <v>0</v>
      </c>
      <c r="S33" s="162">
        <v>50.400000000000006</v>
      </c>
      <c r="T33" s="162">
        <v>0</v>
      </c>
      <c r="U33" s="163">
        <v>50.400000000000006</v>
      </c>
      <c r="V33" s="167">
        <v>42.857142857142854</v>
      </c>
      <c r="W33" s="186">
        <f t="shared" si="2"/>
        <v>2160</v>
      </c>
      <c r="Y33" s="148" t="s">
        <v>175</v>
      </c>
      <c r="Z33" s="158" t="s">
        <v>25</v>
      </c>
      <c r="AA33" s="92" t="s">
        <v>178</v>
      </c>
      <c r="AB33" s="157">
        <v>45</v>
      </c>
      <c r="AC33" s="162">
        <v>0</v>
      </c>
      <c r="AD33" s="162">
        <v>50.400000000000006</v>
      </c>
      <c r="AE33" s="162">
        <v>0</v>
      </c>
      <c r="AF33" s="163">
        <v>50.400000000000006</v>
      </c>
      <c r="AG33" s="165">
        <v>33</v>
      </c>
      <c r="AH33" s="186">
        <f t="shared" si="3"/>
        <v>1663.2000000000003</v>
      </c>
    </row>
    <row r="34" spans="2:34" x14ac:dyDescent="0.35">
      <c r="B34" s="148" t="s">
        <v>175</v>
      </c>
      <c r="C34" s="158" t="s">
        <v>22</v>
      </c>
      <c r="D34" s="92" t="s">
        <v>178</v>
      </c>
      <c r="E34" s="157">
        <v>12</v>
      </c>
      <c r="F34" s="162">
        <v>159</v>
      </c>
      <c r="G34" s="162">
        <v>0</v>
      </c>
      <c r="H34" s="162">
        <v>795</v>
      </c>
      <c r="I34" s="163">
        <v>954</v>
      </c>
      <c r="J34" s="165">
        <v>7.8</v>
      </c>
      <c r="K34" s="174">
        <f t="shared" si="0"/>
        <v>7441.2</v>
      </c>
      <c r="L34" s="176">
        <f t="shared" si="1"/>
        <v>11448</v>
      </c>
      <c r="M34" s="27"/>
      <c r="N34" s="148" t="s">
        <v>175</v>
      </c>
      <c r="O34" s="158" t="s">
        <v>22</v>
      </c>
      <c r="P34" s="92" t="s">
        <v>178</v>
      </c>
      <c r="Q34" s="157">
        <v>12</v>
      </c>
      <c r="R34" s="162">
        <v>159</v>
      </c>
      <c r="S34" s="162">
        <v>0</v>
      </c>
      <c r="T34" s="162">
        <v>795</v>
      </c>
      <c r="U34" s="163">
        <v>954</v>
      </c>
      <c r="V34" s="168">
        <v>5.8490566037735849</v>
      </c>
      <c r="W34" s="186">
        <f t="shared" si="2"/>
        <v>5580</v>
      </c>
      <c r="Y34" s="148" t="s">
        <v>175</v>
      </c>
      <c r="Z34" s="158" t="s">
        <v>22</v>
      </c>
      <c r="AA34" s="92" t="s">
        <v>178</v>
      </c>
      <c r="AB34" s="157">
        <v>12</v>
      </c>
      <c r="AC34" s="162">
        <v>159</v>
      </c>
      <c r="AD34" s="162">
        <v>0</v>
      </c>
      <c r="AE34" s="162">
        <v>795</v>
      </c>
      <c r="AF34" s="163">
        <v>954</v>
      </c>
      <c r="AG34" s="165">
        <v>7.0000000000000009</v>
      </c>
      <c r="AH34" s="186">
        <f t="shared" si="3"/>
        <v>6678.0000000000009</v>
      </c>
    </row>
    <row r="35" spans="2:34" ht="27" customHeight="1" x14ac:dyDescent="0.35">
      <c r="B35" s="60"/>
      <c r="C35" s="61"/>
      <c r="D35" s="62"/>
      <c r="E35" s="63"/>
      <c r="F35" s="64"/>
      <c r="G35" s="64"/>
      <c r="H35" s="64"/>
      <c r="I35" s="64"/>
      <c r="J35" s="179" t="s">
        <v>199</v>
      </c>
      <c r="K35" s="180">
        <f>SUM(K5:K34)</f>
        <v>119818.75099999999</v>
      </c>
      <c r="L35" s="176"/>
      <c r="N35" s="112"/>
      <c r="O35" s="113"/>
      <c r="P35" s="114"/>
      <c r="Q35" s="115"/>
      <c r="R35" s="116"/>
      <c r="S35" s="116"/>
      <c r="T35" s="116"/>
      <c r="U35" s="116"/>
      <c r="V35" s="179" t="s">
        <v>199</v>
      </c>
      <c r="W35" s="180">
        <f>SUM(W5:W34)</f>
        <v>149811.98576742585</v>
      </c>
      <c r="Y35" s="112"/>
      <c r="Z35" s="113"/>
      <c r="AA35" s="114"/>
      <c r="AB35" s="115"/>
      <c r="AC35" s="116"/>
      <c r="AD35" s="116"/>
      <c r="AE35" s="116"/>
      <c r="AF35" s="116"/>
      <c r="AG35" s="179" t="s">
        <v>199</v>
      </c>
      <c r="AH35" s="180">
        <f>SUM(AH5:AH34)</f>
        <v>142469.0136337259</v>
      </c>
    </row>
    <row r="36" spans="2:34" x14ac:dyDescent="0.35">
      <c r="B36" s="52"/>
      <c r="C36" s="65"/>
      <c r="D36" s="66"/>
      <c r="E36" s="67"/>
      <c r="F36" s="69"/>
      <c r="G36" s="70"/>
      <c r="H36" s="70"/>
      <c r="I36" s="70"/>
      <c r="N36" s="104"/>
      <c r="O36" s="117"/>
      <c r="P36" s="118"/>
      <c r="Q36" s="119"/>
      <c r="R36" s="120"/>
      <c r="S36" s="121"/>
      <c r="T36" s="121"/>
      <c r="U36" s="121"/>
      <c r="Y36" s="104"/>
      <c r="Z36" s="117"/>
      <c r="AA36" s="118"/>
      <c r="AB36" s="119"/>
      <c r="AC36" s="120"/>
      <c r="AD36" s="121"/>
      <c r="AE36" s="121"/>
      <c r="AF36" s="121"/>
    </row>
    <row r="37" spans="2:34" x14ac:dyDescent="0.35">
      <c r="B37" s="153" t="s">
        <v>104</v>
      </c>
      <c r="C37" s="71"/>
      <c r="D37" s="72"/>
      <c r="E37" s="73"/>
      <c r="F37" s="126" t="s">
        <v>99</v>
      </c>
      <c r="G37" s="127" t="s">
        <v>100</v>
      </c>
      <c r="H37" s="127" t="s">
        <v>103</v>
      </c>
      <c r="I37" s="75" t="s">
        <v>113</v>
      </c>
      <c r="J37" s="33" t="s">
        <v>117</v>
      </c>
      <c r="K37" s="173" t="s">
        <v>113</v>
      </c>
      <c r="L37" s="182"/>
      <c r="N37" s="154" t="s">
        <v>104</v>
      </c>
      <c r="O37" s="122"/>
      <c r="P37" s="123"/>
      <c r="Q37" s="124"/>
      <c r="R37" s="126" t="s">
        <v>99</v>
      </c>
      <c r="S37" s="127" t="s">
        <v>100</v>
      </c>
      <c r="T37" s="127" t="s">
        <v>103</v>
      </c>
      <c r="U37" s="127" t="s">
        <v>113</v>
      </c>
      <c r="V37" s="33" t="s">
        <v>117</v>
      </c>
      <c r="W37" s="173" t="s">
        <v>113</v>
      </c>
      <c r="Y37" s="154" t="s">
        <v>104</v>
      </c>
      <c r="Z37" s="122"/>
      <c r="AA37" s="123"/>
      <c r="AB37" s="124"/>
      <c r="AC37" s="126" t="s">
        <v>99</v>
      </c>
      <c r="AD37" s="127" t="s">
        <v>100</v>
      </c>
      <c r="AE37" s="127" t="s">
        <v>103</v>
      </c>
      <c r="AF37" s="127" t="s">
        <v>113</v>
      </c>
      <c r="AG37" s="33" t="s">
        <v>117</v>
      </c>
      <c r="AH37" s="173" t="s">
        <v>113</v>
      </c>
    </row>
    <row r="38" spans="2:34" x14ac:dyDescent="0.35">
      <c r="B38" s="188" t="s">
        <v>180</v>
      </c>
      <c r="C38" s="189"/>
      <c r="D38" s="152" t="s">
        <v>181</v>
      </c>
      <c r="E38" s="164">
        <v>1.8</v>
      </c>
      <c r="F38" s="150">
        <v>582</v>
      </c>
      <c r="G38" s="150">
        <v>653</v>
      </c>
      <c r="H38" s="150">
        <v>219</v>
      </c>
      <c r="I38" s="151">
        <v>1454</v>
      </c>
      <c r="J38" s="165">
        <v>1.8</v>
      </c>
      <c r="K38" s="174">
        <f>I38*J38</f>
        <v>2617.2000000000003</v>
      </c>
      <c r="L38" s="176">
        <f t="shared" ref="L38:L44" si="4">E38*I38</f>
        <v>2617.2000000000003</v>
      </c>
      <c r="N38" s="188" t="s">
        <v>180</v>
      </c>
      <c r="O38" s="189"/>
      <c r="P38" s="152" t="s">
        <v>181</v>
      </c>
      <c r="Q38" s="164">
        <v>1.8</v>
      </c>
      <c r="R38" s="150">
        <v>582</v>
      </c>
      <c r="S38" s="150">
        <v>653</v>
      </c>
      <c r="T38" s="150">
        <v>219</v>
      </c>
      <c r="U38" s="151">
        <v>1454</v>
      </c>
      <c r="V38" s="169">
        <v>1.8</v>
      </c>
      <c r="W38" s="186">
        <f t="shared" ref="W38:W44" si="5">U38*V38</f>
        <v>2617.2000000000003</v>
      </c>
      <c r="Y38" s="188" t="s">
        <v>180</v>
      </c>
      <c r="Z38" s="189"/>
      <c r="AA38" s="152" t="s">
        <v>181</v>
      </c>
      <c r="AB38" s="164">
        <v>1.8</v>
      </c>
      <c r="AC38" s="150">
        <v>582</v>
      </c>
      <c r="AD38" s="150">
        <v>653</v>
      </c>
      <c r="AE38" s="150">
        <v>219</v>
      </c>
      <c r="AF38" s="151">
        <v>1454</v>
      </c>
      <c r="AG38" s="165">
        <v>1.8</v>
      </c>
      <c r="AH38" s="186">
        <f t="shared" ref="AH38:AH44" si="6">AF38*AG38</f>
        <v>2617.2000000000003</v>
      </c>
    </row>
    <row r="39" spans="2:34" x14ac:dyDescent="0.35">
      <c r="B39" s="188" t="s">
        <v>182</v>
      </c>
      <c r="C39" s="189"/>
      <c r="D39" s="152" t="s">
        <v>181</v>
      </c>
      <c r="E39" s="164">
        <v>10</v>
      </c>
      <c r="F39" s="150">
        <v>582</v>
      </c>
      <c r="G39" s="150">
        <v>653</v>
      </c>
      <c r="H39" s="150">
        <v>219</v>
      </c>
      <c r="I39" s="151">
        <v>1454</v>
      </c>
      <c r="J39" s="165">
        <v>10</v>
      </c>
      <c r="K39" s="174">
        <f t="shared" ref="K39:K44" si="7">I39*J39</f>
        <v>14540</v>
      </c>
      <c r="L39" s="176">
        <f t="shared" si="4"/>
        <v>14540</v>
      </c>
      <c r="N39" s="188" t="s">
        <v>182</v>
      </c>
      <c r="O39" s="189"/>
      <c r="P39" s="152" t="s">
        <v>181</v>
      </c>
      <c r="Q39" s="164">
        <v>10</v>
      </c>
      <c r="R39" s="150">
        <v>582</v>
      </c>
      <c r="S39" s="150">
        <v>653</v>
      </c>
      <c r="T39" s="150">
        <v>219</v>
      </c>
      <c r="U39" s="151">
        <v>1454</v>
      </c>
      <c r="V39" s="169">
        <v>6</v>
      </c>
      <c r="W39" s="186">
        <f t="shared" si="5"/>
        <v>8724</v>
      </c>
      <c r="Y39" s="188" t="s">
        <v>182</v>
      </c>
      <c r="Z39" s="189"/>
      <c r="AA39" s="152" t="s">
        <v>181</v>
      </c>
      <c r="AB39" s="164">
        <v>10</v>
      </c>
      <c r="AC39" s="150">
        <v>582</v>
      </c>
      <c r="AD39" s="150">
        <v>653</v>
      </c>
      <c r="AE39" s="150">
        <v>219</v>
      </c>
      <c r="AF39" s="151">
        <v>1454</v>
      </c>
      <c r="AG39" s="165">
        <v>7</v>
      </c>
      <c r="AH39" s="186">
        <f t="shared" si="6"/>
        <v>10178</v>
      </c>
    </row>
    <row r="40" spans="2:34" x14ac:dyDescent="0.35">
      <c r="B40" s="188" t="s">
        <v>183</v>
      </c>
      <c r="C40" s="189"/>
      <c r="D40" s="152" t="s">
        <v>57</v>
      </c>
      <c r="E40" s="164">
        <v>48</v>
      </c>
      <c r="F40" s="150">
        <v>0</v>
      </c>
      <c r="G40" s="150">
        <v>0</v>
      </c>
      <c r="H40" s="150">
        <v>80</v>
      </c>
      <c r="I40" s="151">
        <v>80</v>
      </c>
      <c r="J40" s="165">
        <v>48</v>
      </c>
      <c r="K40" s="174">
        <f t="shared" si="7"/>
        <v>3840</v>
      </c>
      <c r="L40" s="176">
        <f t="shared" si="4"/>
        <v>3840</v>
      </c>
      <c r="N40" s="188" t="s">
        <v>183</v>
      </c>
      <c r="O40" s="189"/>
      <c r="P40" s="152" t="s">
        <v>57</v>
      </c>
      <c r="Q40" s="164">
        <v>48</v>
      </c>
      <c r="R40" s="150">
        <v>0</v>
      </c>
      <c r="S40" s="150">
        <v>0</v>
      </c>
      <c r="T40" s="150">
        <v>80</v>
      </c>
      <c r="U40" s="151">
        <v>80</v>
      </c>
      <c r="V40" s="169">
        <v>45</v>
      </c>
      <c r="W40" s="186">
        <f t="shared" si="5"/>
        <v>3600</v>
      </c>
      <c r="Y40" s="188" t="s">
        <v>183</v>
      </c>
      <c r="Z40" s="189"/>
      <c r="AA40" s="152" t="s">
        <v>57</v>
      </c>
      <c r="AB40" s="164">
        <v>48</v>
      </c>
      <c r="AC40" s="150">
        <v>0</v>
      </c>
      <c r="AD40" s="150">
        <v>0</v>
      </c>
      <c r="AE40" s="150">
        <v>80</v>
      </c>
      <c r="AF40" s="151">
        <v>80</v>
      </c>
      <c r="AG40" s="165">
        <v>48</v>
      </c>
      <c r="AH40" s="186">
        <f t="shared" si="6"/>
        <v>3840</v>
      </c>
    </row>
    <row r="41" spans="2:34" x14ac:dyDescent="0.35">
      <c r="B41" s="188" t="s">
        <v>184</v>
      </c>
      <c r="C41" s="189"/>
      <c r="D41" s="152" t="s">
        <v>74</v>
      </c>
      <c r="E41" s="164">
        <v>70</v>
      </c>
      <c r="F41" s="150">
        <v>0</v>
      </c>
      <c r="G41" s="150">
        <v>0</v>
      </c>
      <c r="H41" s="150">
        <v>18</v>
      </c>
      <c r="I41" s="151">
        <v>18</v>
      </c>
      <c r="J41" s="165">
        <v>70</v>
      </c>
      <c r="K41" s="174">
        <f t="shared" si="7"/>
        <v>1260</v>
      </c>
      <c r="L41" s="176">
        <f t="shared" si="4"/>
        <v>1260</v>
      </c>
      <c r="N41" s="188" t="s">
        <v>184</v>
      </c>
      <c r="O41" s="189"/>
      <c r="P41" s="152" t="s">
        <v>74</v>
      </c>
      <c r="Q41" s="164">
        <v>70</v>
      </c>
      <c r="R41" s="150">
        <v>0</v>
      </c>
      <c r="S41" s="150">
        <v>0</v>
      </c>
      <c r="T41" s="150">
        <v>18</v>
      </c>
      <c r="U41" s="151">
        <v>18</v>
      </c>
      <c r="V41" s="169">
        <v>60</v>
      </c>
      <c r="W41" s="186">
        <f t="shared" si="5"/>
        <v>1080</v>
      </c>
      <c r="Y41" s="188" t="s">
        <v>184</v>
      </c>
      <c r="Z41" s="189"/>
      <c r="AA41" s="152" t="s">
        <v>74</v>
      </c>
      <c r="AB41" s="164">
        <v>70</v>
      </c>
      <c r="AC41" s="150">
        <v>0</v>
      </c>
      <c r="AD41" s="150">
        <v>0</v>
      </c>
      <c r="AE41" s="150">
        <v>18</v>
      </c>
      <c r="AF41" s="151">
        <v>18</v>
      </c>
      <c r="AG41" s="165">
        <v>60</v>
      </c>
      <c r="AH41" s="186">
        <f t="shared" si="6"/>
        <v>1080</v>
      </c>
    </row>
    <row r="42" spans="2:34" x14ac:dyDescent="0.35">
      <c r="B42" s="188" t="s">
        <v>185</v>
      </c>
      <c r="C42" s="189"/>
      <c r="D42" s="152" t="s">
        <v>186</v>
      </c>
      <c r="E42" s="164">
        <v>30</v>
      </c>
      <c r="F42" s="150">
        <v>291</v>
      </c>
      <c r="G42" s="150">
        <v>326.5</v>
      </c>
      <c r="H42" s="150">
        <v>109.5</v>
      </c>
      <c r="I42" s="151">
        <v>727</v>
      </c>
      <c r="J42" s="165">
        <v>30</v>
      </c>
      <c r="K42" s="174">
        <f t="shared" si="7"/>
        <v>21810</v>
      </c>
      <c r="L42" s="176">
        <f t="shared" si="4"/>
        <v>21810</v>
      </c>
      <c r="N42" s="188" t="s">
        <v>185</v>
      </c>
      <c r="O42" s="189"/>
      <c r="P42" s="152" t="s">
        <v>186</v>
      </c>
      <c r="Q42" s="164">
        <v>30</v>
      </c>
      <c r="R42" s="150">
        <v>291</v>
      </c>
      <c r="S42" s="150">
        <v>326.5</v>
      </c>
      <c r="T42" s="150">
        <v>109.5</v>
      </c>
      <c r="U42" s="151">
        <v>727</v>
      </c>
      <c r="V42" s="169">
        <v>10</v>
      </c>
      <c r="W42" s="186">
        <f t="shared" si="5"/>
        <v>7270</v>
      </c>
      <c r="Y42" s="188" t="s">
        <v>185</v>
      </c>
      <c r="Z42" s="189"/>
      <c r="AA42" s="152" t="s">
        <v>186</v>
      </c>
      <c r="AB42" s="164">
        <v>30</v>
      </c>
      <c r="AC42" s="150">
        <v>291</v>
      </c>
      <c r="AD42" s="150">
        <v>326.5</v>
      </c>
      <c r="AE42" s="150">
        <v>109.5</v>
      </c>
      <c r="AF42" s="151">
        <v>727</v>
      </c>
      <c r="AG42" s="165">
        <v>22</v>
      </c>
      <c r="AH42" s="186">
        <f t="shared" si="6"/>
        <v>15994</v>
      </c>
    </row>
    <row r="43" spans="2:34" x14ac:dyDescent="0.35">
      <c r="B43" s="188" t="s">
        <v>187</v>
      </c>
      <c r="C43" s="189"/>
      <c r="D43" s="152" t="s">
        <v>188</v>
      </c>
      <c r="E43" s="164">
        <v>102</v>
      </c>
      <c r="F43" s="150">
        <v>0</v>
      </c>
      <c r="G43" s="150">
        <v>0</v>
      </c>
      <c r="H43" s="150">
        <v>80</v>
      </c>
      <c r="I43" s="151">
        <v>80</v>
      </c>
      <c r="J43" s="165">
        <v>5</v>
      </c>
      <c r="K43" s="174">
        <f t="shared" si="7"/>
        <v>400</v>
      </c>
      <c r="L43" s="176">
        <f t="shared" si="4"/>
        <v>8160</v>
      </c>
      <c r="N43" s="188" t="s">
        <v>187</v>
      </c>
      <c r="O43" s="189"/>
      <c r="P43" s="152" t="s">
        <v>188</v>
      </c>
      <c r="Q43" s="164">
        <v>102</v>
      </c>
      <c r="R43" s="150">
        <v>0</v>
      </c>
      <c r="S43" s="150">
        <v>0</v>
      </c>
      <c r="T43" s="150">
        <v>80</v>
      </c>
      <c r="U43" s="151">
        <v>80</v>
      </c>
      <c r="V43" s="169">
        <v>90</v>
      </c>
      <c r="W43" s="186">
        <f t="shared" si="5"/>
        <v>7200</v>
      </c>
      <c r="Y43" s="188" t="s">
        <v>187</v>
      </c>
      <c r="Z43" s="189"/>
      <c r="AA43" s="152" t="s">
        <v>188</v>
      </c>
      <c r="AB43" s="164">
        <v>102</v>
      </c>
      <c r="AC43" s="150">
        <v>0</v>
      </c>
      <c r="AD43" s="150">
        <v>0</v>
      </c>
      <c r="AE43" s="150">
        <v>80</v>
      </c>
      <c r="AF43" s="151">
        <v>80</v>
      </c>
      <c r="AG43" s="165">
        <v>100</v>
      </c>
      <c r="AH43" s="186">
        <f t="shared" si="6"/>
        <v>8000</v>
      </c>
    </row>
    <row r="44" spans="2:34" x14ac:dyDescent="0.35">
      <c r="B44" s="188" t="s">
        <v>190</v>
      </c>
      <c r="C44" s="189"/>
      <c r="D44" s="152" t="s">
        <v>189</v>
      </c>
      <c r="E44" s="164">
        <v>100</v>
      </c>
      <c r="F44" s="150">
        <v>0</v>
      </c>
      <c r="G44" s="150">
        <v>0</v>
      </c>
      <c r="H44" s="150">
        <v>2</v>
      </c>
      <c r="I44" s="151">
        <v>2</v>
      </c>
      <c r="J44" s="165">
        <v>100</v>
      </c>
      <c r="K44" s="174">
        <f t="shared" si="7"/>
        <v>200</v>
      </c>
      <c r="L44" s="176">
        <f t="shared" si="4"/>
        <v>200</v>
      </c>
      <c r="N44" s="188" t="s">
        <v>190</v>
      </c>
      <c r="O44" s="189"/>
      <c r="P44" s="152" t="s">
        <v>189</v>
      </c>
      <c r="Q44" s="164">
        <v>100</v>
      </c>
      <c r="R44" s="150">
        <v>0</v>
      </c>
      <c r="S44" s="150">
        <v>0</v>
      </c>
      <c r="T44" s="150">
        <v>2</v>
      </c>
      <c r="U44" s="151">
        <v>2</v>
      </c>
      <c r="V44" s="168">
        <v>90</v>
      </c>
      <c r="W44" s="186">
        <f t="shared" si="5"/>
        <v>180</v>
      </c>
      <c r="Y44" s="188" t="s">
        <v>190</v>
      </c>
      <c r="Z44" s="189"/>
      <c r="AA44" s="152" t="s">
        <v>189</v>
      </c>
      <c r="AB44" s="164">
        <v>100</v>
      </c>
      <c r="AC44" s="150">
        <v>0</v>
      </c>
      <c r="AD44" s="150">
        <v>0</v>
      </c>
      <c r="AE44" s="150">
        <v>2</v>
      </c>
      <c r="AF44" s="151">
        <v>2</v>
      </c>
      <c r="AG44" s="165">
        <v>100</v>
      </c>
      <c r="AH44" s="186">
        <f t="shared" si="6"/>
        <v>200</v>
      </c>
    </row>
    <row r="45" spans="2:34" x14ac:dyDescent="0.35">
      <c r="B45" s="78"/>
      <c r="C45" s="79"/>
      <c r="D45" s="61"/>
      <c r="E45" s="63"/>
      <c r="F45" s="70"/>
      <c r="G45" s="70"/>
      <c r="H45" s="70"/>
      <c r="I45" s="70"/>
      <c r="J45" s="179" t="s">
        <v>199</v>
      </c>
      <c r="K45" s="180">
        <f>SUM(K38:K44)</f>
        <v>44667.199999999997</v>
      </c>
      <c r="N45" s="130"/>
      <c r="O45" s="131"/>
      <c r="P45" s="113"/>
      <c r="Q45" s="115"/>
      <c r="R45" s="120"/>
      <c r="S45" s="121"/>
      <c r="T45" s="132"/>
      <c r="V45" s="179" t="s">
        <v>199</v>
      </c>
      <c r="W45" s="180">
        <f>SUM(W38:W44)</f>
        <v>30671.200000000001</v>
      </c>
      <c r="Y45" s="130"/>
      <c r="Z45" s="131"/>
      <c r="AA45" s="113"/>
      <c r="AB45" s="115"/>
      <c r="AC45" s="120"/>
      <c r="AD45" s="121"/>
      <c r="AE45" s="132"/>
      <c r="AG45" s="179" t="s">
        <v>199</v>
      </c>
      <c r="AH45" s="180">
        <f>SUM(AH38:AH44)</f>
        <v>41909.199999999997</v>
      </c>
    </row>
    <row r="46" spans="2:34" x14ac:dyDescent="0.35">
      <c r="B46" s="78"/>
      <c r="C46" s="79"/>
      <c r="D46" s="61"/>
      <c r="E46" s="63"/>
      <c r="F46" s="70"/>
      <c r="G46" s="70"/>
      <c r="H46" s="70"/>
      <c r="I46" s="70"/>
      <c r="N46" s="130"/>
      <c r="O46" s="131"/>
      <c r="P46" s="113"/>
      <c r="Q46" s="115"/>
      <c r="R46" s="120"/>
      <c r="S46" s="121"/>
      <c r="T46" s="121"/>
      <c r="U46" s="121"/>
      <c r="Y46" s="130"/>
      <c r="Z46" s="131"/>
      <c r="AA46" s="113"/>
      <c r="AB46" s="115"/>
      <c r="AC46" s="120"/>
      <c r="AD46" s="121"/>
      <c r="AE46" s="121"/>
      <c r="AF46" s="121"/>
    </row>
    <row r="47" spans="2:34" ht="43.5" x14ac:dyDescent="0.35">
      <c r="B47" s="80" t="s">
        <v>97</v>
      </c>
      <c r="C47" s="81"/>
      <c r="D47" s="82" t="s">
        <v>151</v>
      </c>
      <c r="E47" s="83" t="s">
        <v>84</v>
      </c>
      <c r="F47" s="126" t="s">
        <v>99</v>
      </c>
      <c r="G47" s="127" t="s">
        <v>100</v>
      </c>
      <c r="H47" s="127" t="s">
        <v>103</v>
      </c>
      <c r="I47" s="84" t="s">
        <v>113</v>
      </c>
      <c r="J47" s="33" t="s">
        <v>117</v>
      </c>
      <c r="K47" s="173" t="s">
        <v>113</v>
      </c>
      <c r="L47" s="182"/>
      <c r="N47" s="30" t="s">
        <v>97</v>
      </c>
      <c r="O47" s="134"/>
      <c r="P47" s="1" t="s">
        <v>151</v>
      </c>
      <c r="Q47" s="4" t="s">
        <v>84</v>
      </c>
      <c r="R47" s="126" t="s">
        <v>99</v>
      </c>
      <c r="S47" s="127" t="s">
        <v>100</v>
      </c>
      <c r="T47" s="127" t="s">
        <v>103</v>
      </c>
      <c r="U47" s="31" t="s">
        <v>113</v>
      </c>
      <c r="V47" s="33" t="s">
        <v>117</v>
      </c>
      <c r="W47" s="173" t="s">
        <v>113</v>
      </c>
      <c r="Y47" s="30" t="s">
        <v>97</v>
      </c>
      <c r="Z47" s="134"/>
      <c r="AA47" s="1" t="s">
        <v>151</v>
      </c>
      <c r="AB47" s="4" t="s">
        <v>84</v>
      </c>
      <c r="AC47" s="126" t="s">
        <v>99</v>
      </c>
      <c r="AD47" s="127" t="s">
        <v>100</v>
      </c>
      <c r="AE47" s="127" t="s">
        <v>103</v>
      </c>
      <c r="AF47" s="31" t="s">
        <v>113</v>
      </c>
      <c r="AG47" s="33" t="s">
        <v>117</v>
      </c>
      <c r="AH47" s="173" t="s">
        <v>113</v>
      </c>
    </row>
    <row r="48" spans="2:34" x14ac:dyDescent="0.35">
      <c r="B48" s="188" t="s">
        <v>191</v>
      </c>
      <c r="C48" s="189"/>
      <c r="D48" s="155" t="s">
        <v>1</v>
      </c>
      <c r="E48" s="164">
        <v>2.1</v>
      </c>
      <c r="F48" s="150">
        <v>0</v>
      </c>
      <c r="G48" s="150">
        <v>500</v>
      </c>
      <c r="H48" s="150">
        <v>0</v>
      </c>
      <c r="I48" s="151">
        <v>500</v>
      </c>
      <c r="J48" s="165">
        <v>1.3</v>
      </c>
      <c r="K48" s="174">
        <f>I48*J48</f>
        <v>650</v>
      </c>
      <c r="L48" s="176">
        <f t="shared" ref="L48:L50" si="8">E48*I48</f>
        <v>1050</v>
      </c>
      <c r="N48" s="188" t="s">
        <v>191</v>
      </c>
      <c r="O48" s="189"/>
      <c r="P48" s="155" t="s">
        <v>1</v>
      </c>
      <c r="Q48" s="164">
        <v>2.1</v>
      </c>
      <c r="R48" s="150">
        <v>0</v>
      </c>
      <c r="S48" s="150">
        <v>500</v>
      </c>
      <c r="T48" s="150">
        <v>0</v>
      </c>
      <c r="U48" s="151">
        <v>500</v>
      </c>
      <c r="V48" s="169">
        <v>2.1</v>
      </c>
      <c r="W48" s="186">
        <f t="shared" ref="W48:W50" si="9">U48*V48</f>
        <v>1050</v>
      </c>
      <c r="Y48" s="188" t="s">
        <v>191</v>
      </c>
      <c r="Z48" s="189"/>
      <c r="AA48" s="155" t="s">
        <v>1</v>
      </c>
      <c r="AB48" s="164">
        <v>2.1</v>
      </c>
      <c r="AC48" s="150">
        <v>0</v>
      </c>
      <c r="AD48" s="150">
        <v>500</v>
      </c>
      <c r="AE48" s="150">
        <v>0</v>
      </c>
      <c r="AF48" s="151">
        <v>500</v>
      </c>
      <c r="AG48" s="165">
        <v>2.1</v>
      </c>
      <c r="AH48" s="186">
        <f t="shared" ref="AH48:AH50" si="10">AF48*AG48</f>
        <v>1050</v>
      </c>
    </row>
    <row r="49" spans="2:34" x14ac:dyDescent="0.35">
      <c r="B49" s="188" t="s">
        <v>192</v>
      </c>
      <c r="C49" s="189"/>
      <c r="D49" s="155" t="s">
        <v>1</v>
      </c>
      <c r="E49" s="164">
        <v>3</v>
      </c>
      <c r="F49" s="150">
        <v>0</v>
      </c>
      <c r="G49" s="150">
        <v>0</v>
      </c>
      <c r="H49" s="150">
        <v>9000</v>
      </c>
      <c r="I49" s="151">
        <v>9000</v>
      </c>
      <c r="J49" s="165">
        <v>1.22</v>
      </c>
      <c r="K49" s="174">
        <f t="shared" ref="K49:K50" si="11">I49*J49</f>
        <v>10980</v>
      </c>
      <c r="L49" s="176">
        <f t="shared" si="8"/>
        <v>27000</v>
      </c>
      <c r="N49" s="188" t="s">
        <v>192</v>
      </c>
      <c r="O49" s="189"/>
      <c r="P49" s="155" t="s">
        <v>1</v>
      </c>
      <c r="Q49" s="164">
        <v>3</v>
      </c>
      <c r="R49" s="150">
        <v>0</v>
      </c>
      <c r="S49" s="150">
        <v>0</v>
      </c>
      <c r="T49" s="150">
        <v>9000</v>
      </c>
      <c r="U49" s="151">
        <v>9000</v>
      </c>
      <c r="V49" s="169">
        <v>3</v>
      </c>
      <c r="W49" s="186">
        <f t="shared" si="9"/>
        <v>27000</v>
      </c>
      <c r="Y49" s="188" t="s">
        <v>192</v>
      </c>
      <c r="Z49" s="189"/>
      <c r="AA49" s="155" t="s">
        <v>1</v>
      </c>
      <c r="AB49" s="164">
        <v>3</v>
      </c>
      <c r="AC49" s="150">
        <v>0</v>
      </c>
      <c r="AD49" s="150">
        <v>0</v>
      </c>
      <c r="AE49" s="150">
        <v>9000</v>
      </c>
      <c r="AF49" s="151">
        <v>9000</v>
      </c>
      <c r="AG49" s="165">
        <v>3</v>
      </c>
      <c r="AH49" s="186">
        <f t="shared" si="10"/>
        <v>27000</v>
      </c>
    </row>
    <row r="50" spans="2:34" x14ac:dyDescent="0.35">
      <c r="B50" s="188" t="s">
        <v>193</v>
      </c>
      <c r="C50" s="189"/>
      <c r="D50" s="155" t="s">
        <v>6</v>
      </c>
      <c r="E50" s="164">
        <v>2.5</v>
      </c>
      <c r="F50" s="150">
        <v>0</v>
      </c>
      <c r="G50" s="150">
        <v>0</v>
      </c>
      <c r="H50" s="150">
        <v>90</v>
      </c>
      <c r="I50" s="151">
        <v>90</v>
      </c>
      <c r="J50" s="165">
        <v>0.95</v>
      </c>
      <c r="K50" s="174">
        <f t="shared" si="11"/>
        <v>85.5</v>
      </c>
      <c r="L50" s="176">
        <f t="shared" si="8"/>
        <v>225</v>
      </c>
      <c r="N50" s="188" t="s">
        <v>193</v>
      </c>
      <c r="O50" s="189"/>
      <c r="P50" s="155" t="s">
        <v>6</v>
      </c>
      <c r="Q50" s="164">
        <v>2.5</v>
      </c>
      <c r="R50" s="150">
        <v>0</v>
      </c>
      <c r="S50" s="150">
        <v>0</v>
      </c>
      <c r="T50" s="150">
        <v>90</v>
      </c>
      <c r="U50" s="151">
        <v>90</v>
      </c>
      <c r="V50" s="168">
        <v>2.5</v>
      </c>
      <c r="W50" s="186">
        <f t="shared" si="9"/>
        <v>225</v>
      </c>
      <c r="Y50" s="188" t="s">
        <v>193</v>
      </c>
      <c r="Z50" s="189"/>
      <c r="AA50" s="155" t="s">
        <v>6</v>
      </c>
      <c r="AB50" s="164">
        <v>2.5</v>
      </c>
      <c r="AC50" s="150">
        <v>0</v>
      </c>
      <c r="AD50" s="150">
        <v>0</v>
      </c>
      <c r="AE50" s="150">
        <v>90</v>
      </c>
      <c r="AF50" s="151">
        <v>90</v>
      </c>
      <c r="AG50" s="165">
        <v>1.8</v>
      </c>
      <c r="AH50" s="186">
        <f t="shared" si="10"/>
        <v>162</v>
      </c>
    </row>
    <row r="51" spans="2:34" x14ac:dyDescent="0.35">
      <c r="B51" s="60"/>
      <c r="C51" s="60"/>
      <c r="D51" s="68"/>
      <c r="E51" s="63"/>
      <c r="F51" s="70"/>
      <c r="G51" s="70"/>
      <c r="H51" s="70"/>
      <c r="I51" s="70"/>
      <c r="J51" s="179" t="s">
        <v>199</v>
      </c>
      <c r="K51" s="180">
        <f>SUM(K48:K50)</f>
        <v>11715.5</v>
      </c>
      <c r="N51" s="112"/>
      <c r="O51" s="113"/>
      <c r="P51" s="113"/>
      <c r="Q51" s="115"/>
      <c r="R51" s="120"/>
      <c r="S51" s="132"/>
      <c r="T51" s="121"/>
      <c r="U51" s="132"/>
      <c r="V51" s="179" t="s">
        <v>199</v>
      </c>
      <c r="W51" s="180">
        <f>SUM(W48:W50)</f>
        <v>28275</v>
      </c>
      <c r="Y51" s="112"/>
      <c r="Z51" s="113"/>
      <c r="AA51" s="113"/>
      <c r="AB51" s="115"/>
      <c r="AC51" s="120"/>
      <c r="AD51" s="132"/>
      <c r="AE51" s="121"/>
      <c r="AF51" s="132"/>
      <c r="AG51" s="179" t="s">
        <v>199</v>
      </c>
      <c r="AH51" s="180">
        <f>SUM(AH48:AH50)</f>
        <v>28212</v>
      </c>
    </row>
    <row r="52" spans="2:34" x14ac:dyDescent="0.35">
      <c r="B52" s="68"/>
      <c r="C52" s="68"/>
      <c r="D52" s="68"/>
      <c r="E52" s="87"/>
      <c r="F52" s="70"/>
      <c r="G52" s="70"/>
      <c r="H52" s="70"/>
      <c r="I52" s="70"/>
      <c r="N52" s="136"/>
      <c r="O52" s="113"/>
      <c r="P52" s="113"/>
      <c r="Q52" s="115"/>
      <c r="R52" s="120"/>
      <c r="S52" s="121"/>
      <c r="T52" s="121"/>
      <c r="U52" s="121"/>
      <c r="Y52" s="136"/>
      <c r="Z52" s="113"/>
      <c r="AA52" s="113"/>
      <c r="AB52" s="115"/>
      <c r="AC52" s="120"/>
      <c r="AD52" s="121"/>
      <c r="AE52" s="121"/>
      <c r="AF52" s="121"/>
    </row>
    <row r="53" spans="2:34" x14ac:dyDescent="0.35">
      <c r="B53" s="190" t="s">
        <v>98</v>
      </c>
      <c r="C53" s="191"/>
      <c r="D53" s="191"/>
      <c r="E53" s="192"/>
      <c r="F53" s="126" t="s">
        <v>99</v>
      </c>
      <c r="G53" s="127" t="s">
        <v>100</v>
      </c>
      <c r="H53" s="127" t="s">
        <v>103</v>
      </c>
      <c r="I53" s="75" t="s">
        <v>113</v>
      </c>
      <c r="J53" s="33" t="s">
        <v>117</v>
      </c>
      <c r="K53" s="173" t="s">
        <v>113</v>
      </c>
      <c r="L53" s="182"/>
      <c r="N53" s="193" t="s">
        <v>98</v>
      </c>
      <c r="O53" s="194"/>
      <c r="P53" s="194"/>
      <c r="Q53" s="195"/>
      <c r="R53" s="126" t="s">
        <v>99</v>
      </c>
      <c r="S53" s="127" t="s">
        <v>100</v>
      </c>
      <c r="T53" s="127" t="s">
        <v>103</v>
      </c>
      <c r="U53" s="127" t="s">
        <v>113</v>
      </c>
      <c r="V53" s="33" t="s">
        <v>117</v>
      </c>
      <c r="W53" s="173" t="s">
        <v>113</v>
      </c>
      <c r="Y53" s="193" t="s">
        <v>98</v>
      </c>
      <c r="Z53" s="194"/>
      <c r="AA53" s="194"/>
      <c r="AB53" s="195"/>
      <c r="AC53" s="126" t="s">
        <v>99</v>
      </c>
      <c r="AD53" s="127" t="s">
        <v>100</v>
      </c>
      <c r="AE53" s="127" t="s">
        <v>103</v>
      </c>
      <c r="AF53" s="127" t="s">
        <v>113</v>
      </c>
      <c r="AG53" s="33" t="s">
        <v>117</v>
      </c>
      <c r="AH53" s="173" t="s">
        <v>113</v>
      </c>
    </row>
    <row r="54" spans="2:34" x14ac:dyDescent="0.35">
      <c r="B54" s="188" t="s">
        <v>194</v>
      </c>
      <c r="C54" s="189"/>
      <c r="D54" s="156" t="s">
        <v>0</v>
      </c>
      <c r="E54" s="164">
        <v>30</v>
      </c>
      <c r="F54" s="150">
        <v>0</v>
      </c>
      <c r="G54" s="150">
        <v>0</v>
      </c>
      <c r="H54" s="150">
        <v>2</v>
      </c>
      <c r="I54" s="151">
        <v>2</v>
      </c>
      <c r="J54" s="165">
        <v>30</v>
      </c>
      <c r="K54" s="174">
        <f>I54*J54</f>
        <v>60</v>
      </c>
      <c r="L54" s="176">
        <f t="shared" ref="L54:L55" si="12">E54*I54</f>
        <v>60</v>
      </c>
      <c r="N54" s="188" t="s">
        <v>194</v>
      </c>
      <c r="O54" s="189"/>
      <c r="P54" s="156" t="s">
        <v>0</v>
      </c>
      <c r="Q54" s="164">
        <v>30</v>
      </c>
      <c r="R54" s="150">
        <v>0</v>
      </c>
      <c r="S54" s="150">
        <v>0</v>
      </c>
      <c r="T54" s="150">
        <v>2</v>
      </c>
      <c r="U54" s="151">
        <v>2</v>
      </c>
      <c r="V54" s="169">
        <v>30</v>
      </c>
      <c r="W54" s="174">
        <f t="shared" ref="W54:W55" si="13">U54*V54</f>
        <v>60</v>
      </c>
      <c r="Y54" s="188" t="s">
        <v>194</v>
      </c>
      <c r="Z54" s="189"/>
      <c r="AA54" s="156" t="s">
        <v>0</v>
      </c>
      <c r="AB54" s="164">
        <v>30</v>
      </c>
      <c r="AC54" s="150">
        <v>0</v>
      </c>
      <c r="AD54" s="150">
        <v>0</v>
      </c>
      <c r="AE54" s="150">
        <v>2</v>
      </c>
      <c r="AF54" s="151">
        <v>2</v>
      </c>
      <c r="AG54" s="165">
        <v>28</v>
      </c>
      <c r="AH54" s="174">
        <f t="shared" ref="AH54:AH55" si="14">AF54*AG54</f>
        <v>56</v>
      </c>
    </row>
    <row r="55" spans="2:34" x14ac:dyDescent="0.35">
      <c r="B55" s="188" t="s">
        <v>195</v>
      </c>
      <c r="C55" s="189"/>
      <c r="D55" s="156" t="s">
        <v>4</v>
      </c>
      <c r="E55" s="164">
        <v>50</v>
      </c>
      <c r="F55" s="150">
        <v>0</v>
      </c>
      <c r="G55" s="150">
        <v>0</v>
      </c>
      <c r="H55" s="150">
        <v>90</v>
      </c>
      <c r="I55" s="151">
        <v>90</v>
      </c>
      <c r="J55" s="177">
        <v>47.5</v>
      </c>
      <c r="K55" s="178">
        <f t="shared" ref="K55" si="15">I55*J55</f>
        <v>4275</v>
      </c>
      <c r="L55" s="176">
        <f t="shared" si="12"/>
        <v>4500</v>
      </c>
      <c r="N55" s="188" t="s">
        <v>195</v>
      </c>
      <c r="O55" s="189"/>
      <c r="P55" s="156" t="s">
        <v>4</v>
      </c>
      <c r="Q55" s="164">
        <v>50</v>
      </c>
      <c r="R55" s="150">
        <v>0</v>
      </c>
      <c r="S55" s="150">
        <v>0</v>
      </c>
      <c r="T55" s="150">
        <v>90</v>
      </c>
      <c r="U55" s="151">
        <v>90</v>
      </c>
      <c r="V55" s="168">
        <v>40</v>
      </c>
      <c r="W55" s="174">
        <f t="shared" si="13"/>
        <v>3600</v>
      </c>
      <c r="Y55" s="188" t="s">
        <v>195</v>
      </c>
      <c r="Z55" s="189"/>
      <c r="AA55" s="156" t="s">
        <v>4</v>
      </c>
      <c r="AB55" s="164">
        <v>50</v>
      </c>
      <c r="AC55" s="150">
        <v>0</v>
      </c>
      <c r="AD55" s="150">
        <v>0</v>
      </c>
      <c r="AE55" s="150">
        <v>90</v>
      </c>
      <c r="AF55" s="151">
        <v>90</v>
      </c>
      <c r="AG55" s="165">
        <v>40</v>
      </c>
      <c r="AH55" s="174">
        <f t="shared" si="14"/>
        <v>3600</v>
      </c>
    </row>
    <row r="56" spans="2:34" x14ac:dyDescent="0.35">
      <c r="J56" s="179" t="s">
        <v>199</v>
      </c>
      <c r="K56" s="180">
        <f>SUM(K54:K55)</f>
        <v>4335</v>
      </c>
      <c r="V56" s="179" t="s">
        <v>199</v>
      </c>
      <c r="W56" s="180">
        <f>SUM(W54:W55)</f>
        <v>3660</v>
      </c>
      <c r="AG56" s="179" t="s">
        <v>199</v>
      </c>
      <c r="AH56" s="180">
        <f>SUM(AH54:AH55)</f>
        <v>3656</v>
      </c>
    </row>
    <row r="57" spans="2:34" ht="15.5" x14ac:dyDescent="0.35">
      <c r="V57" s="7"/>
      <c r="AG57" s="7"/>
    </row>
    <row r="58" spans="2:34" ht="15.5" x14ac:dyDescent="0.35">
      <c r="F58" s="143"/>
      <c r="G58" s="143"/>
      <c r="H58" s="143"/>
      <c r="I58" s="143"/>
      <c r="J58" s="183" t="s">
        <v>200</v>
      </c>
      <c r="K58" s="180">
        <f>SUM(K5:K34,K38:K44,K48:K50,K54:K55)</f>
        <v>180536.451</v>
      </c>
      <c r="L58" s="175">
        <f>SUM(L5:L34,L38:L44,L48:L50,L54:L55)</f>
        <v>264583.245</v>
      </c>
      <c r="V58" s="183" t="s">
        <v>200</v>
      </c>
      <c r="W58" s="180">
        <f>SUM(W5:W34,W38:W44,W48:W50,W54:W55)</f>
        <v>212418.18576742586</v>
      </c>
      <c r="AG58" s="183" t="s">
        <v>200</v>
      </c>
      <c r="AH58" s="180">
        <f>SUM(AH5:AH34,AH38:AH44,AH48:AH50,AH54:AH55)</f>
        <v>216246.21363372591</v>
      </c>
    </row>
    <row r="60" spans="2:34" ht="29" x14ac:dyDescent="0.35">
      <c r="B60" s="6" t="s">
        <v>106</v>
      </c>
      <c r="C60" s="6"/>
      <c r="J60" s="187" t="s">
        <v>201</v>
      </c>
      <c r="K60" s="184">
        <f>100*MIN($K$58,$W$58,$AH$58)/K58</f>
        <v>100.00000000000001</v>
      </c>
      <c r="V60" s="187" t="s">
        <v>202</v>
      </c>
      <c r="W60" s="170">
        <f>100*MIN($K$58,$W$58,$AH$58)/W58</f>
        <v>84.991052130379842</v>
      </c>
      <c r="AG60" s="187" t="s">
        <v>203</v>
      </c>
      <c r="AH60" s="170">
        <f>100*MIN($K$58,$W$58,$AH$58)/AH58</f>
        <v>83.486525829205746</v>
      </c>
    </row>
  </sheetData>
  <mergeCells count="45">
    <mergeCell ref="AC3:AF3"/>
    <mergeCell ref="B3:E3"/>
    <mergeCell ref="F3:I3"/>
    <mergeCell ref="N3:Q3"/>
    <mergeCell ref="R3:U3"/>
    <mergeCell ref="Y3:AB3"/>
    <mergeCell ref="B38:C38"/>
    <mergeCell ref="N38:O38"/>
    <mergeCell ref="Y38:Z38"/>
    <mergeCell ref="B39:C39"/>
    <mergeCell ref="N39:O39"/>
    <mergeCell ref="Y39:Z39"/>
    <mergeCell ref="B40:C40"/>
    <mergeCell ref="N40:O40"/>
    <mergeCell ref="Y40:Z40"/>
    <mergeCell ref="B41:C41"/>
    <mergeCell ref="N41:O41"/>
    <mergeCell ref="Y41:Z41"/>
    <mergeCell ref="B42:C42"/>
    <mergeCell ref="N42:O42"/>
    <mergeCell ref="Y42:Z42"/>
    <mergeCell ref="B43:C43"/>
    <mergeCell ref="N43:O43"/>
    <mergeCell ref="Y43:Z43"/>
    <mergeCell ref="B44:C44"/>
    <mergeCell ref="N44:O44"/>
    <mergeCell ref="Y44:Z44"/>
    <mergeCell ref="B48:C48"/>
    <mergeCell ref="N48:O48"/>
    <mergeCell ref="Y48:Z48"/>
    <mergeCell ref="B49:C49"/>
    <mergeCell ref="N49:O49"/>
    <mergeCell ref="Y49:Z49"/>
    <mergeCell ref="B50:C50"/>
    <mergeCell ref="N50:O50"/>
    <mergeCell ref="Y50:Z50"/>
    <mergeCell ref="B55:C55"/>
    <mergeCell ref="N55:O55"/>
    <mergeCell ref="Y55:Z55"/>
    <mergeCell ref="B53:E53"/>
    <mergeCell ref="N53:Q53"/>
    <mergeCell ref="Y53:AB53"/>
    <mergeCell ref="B54:C54"/>
    <mergeCell ref="N54:O54"/>
    <mergeCell ref="Y54:Z54"/>
  </mergeCells>
  <conditionalFormatting sqref="L5:L55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pageSetup paperSize="9" scale="38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D5EFB-51DB-4EC5-8FAE-FB032D0DA86A}">
  <sheetPr>
    <tabColor rgb="FFFF0000"/>
    <pageSetUpPr fitToPage="1"/>
  </sheetPr>
  <dimension ref="A1:AD128"/>
  <sheetViews>
    <sheetView showWhiteSpace="0" view="pageBreakPreview" topLeftCell="A4" zoomScale="85" zoomScaleNormal="70" zoomScaleSheetLayoutView="85" zoomScalePageLayoutView="30" workbookViewId="0">
      <selection activeCell="L31" sqref="L31"/>
    </sheetView>
  </sheetViews>
  <sheetFormatPr defaultColWidth="10.81640625" defaultRowHeight="14.5" x14ac:dyDescent="0.35"/>
  <cols>
    <col min="1" max="1" width="34.54296875" customWidth="1"/>
    <col min="2" max="2" width="8.54296875" customWidth="1"/>
    <col min="3" max="3" width="10" bestFit="1" customWidth="1"/>
    <col min="4" max="4" width="8.54296875" customWidth="1"/>
    <col min="5" max="6" width="10.81640625" hidden="1" customWidth="1"/>
    <col min="7" max="7" width="11.1796875" hidden="1" customWidth="1"/>
    <col min="8" max="10" width="10.81640625" hidden="1" customWidth="1"/>
    <col min="11" max="11" width="11.81640625" bestFit="1" customWidth="1"/>
    <col min="12" max="12" width="23.453125" customWidth="1"/>
    <col min="13" max="13" width="17.453125" customWidth="1"/>
    <col min="14" max="14" width="16.453125" style="25" customWidth="1"/>
    <col min="15" max="15" width="42.54296875" style="5" hidden="1" customWidth="1"/>
    <col min="16" max="18" width="0" style="89" hidden="1" customWidth="1"/>
    <col min="19" max="19" width="10" style="89" hidden="1" customWidth="1"/>
    <col min="20" max="20" width="0" style="89" hidden="1" customWidth="1"/>
    <col min="21" max="21" width="11.1796875" style="89" hidden="1" customWidth="1"/>
    <col min="22" max="22" width="0" style="89" hidden="1" customWidth="1"/>
    <col min="23" max="23" width="10" style="89" hidden="1" customWidth="1"/>
    <col min="24" max="24" width="0" style="89" hidden="1" customWidth="1"/>
    <col min="25" max="25" width="11.1796875" style="89" bestFit="1" customWidth="1"/>
    <col min="26" max="26" width="13.453125" style="90" customWidth="1"/>
    <col min="27" max="27" width="16" style="2" customWidth="1"/>
    <col min="28" max="28" width="10.81640625" style="26"/>
    <col min="29" max="29" width="9.54296875" customWidth="1"/>
  </cols>
  <sheetData>
    <row r="1" spans="1:28" s="11" customFormat="1" ht="33.75" customHeight="1" x14ac:dyDescent="0.5">
      <c r="A1" s="207" t="s">
        <v>149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"/>
      <c r="O1" s="207" t="s">
        <v>149</v>
      </c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  <c r="AB1" s="27" t="e">
        <f>+#REF!/#REF!-1</f>
        <v>#REF!</v>
      </c>
    </row>
    <row r="2" spans="1:28" ht="44.25" customHeight="1" x14ac:dyDescent="0.35">
      <c r="A2" s="196" t="s">
        <v>108</v>
      </c>
      <c r="B2" s="191"/>
      <c r="C2" s="191"/>
      <c r="D2" s="191"/>
      <c r="E2" s="197" t="s">
        <v>114</v>
      </c>
      <c r="F2" s="191"/>
      <c r="G2" s="191"/>
      <c r="H2" s="191"/>
      <c r="I2" s="191"/>
      <c r="J2" s="191"/>
      <c r="K2" s="191"/>
      <c r="L2" s="19" t="s">
        <v>105</v>
      </c>
      <c r="M2" s="19" t="s">
        <v>111</v>
      </c>
      <c r="N2" s="21"/>
      <c r="O2" s="196" t="s">
        <v>108</v>
      </c>
      <c r="P2" s="191"/>
      <c r="Q2" s="191"/>
      <c r="R2" s="191"/>
      <c r="S2" s="197" t="s">
        <v>114</v>
      </c>
      <c r="T2" s="191"/>
      <c r="U2" s="191"/>
      <c r="V2" s="191"/>
      <c r="W2" s="191"/>
      <c r="X2" s="191"/>
      <c r="Y2" s="191"/>
      <c r="Z2" s="19" t="s">
        <v>105</v>
      </c>
      <c r="AA2" s="19" t="s">
        <v>111</v>
      </c>
      <c r="AB2" s="27" t="e">
        <f>+#REF!/#REF!-1</f>
        <v>#REF!</v>
      </c>
    </row>
    <row r="3" spans="1:28" ht="62.25" customHeight="1" x14ac:dyDescent="0.35">
      <c r="A3" s="34" t="s">
        <v>82</v>
      </c>
      <c r="B3" s="35" t="s">
        <v>85</v>
      </c>
      <c r="C3" s="35" t="s">
        <v>86</v>
      </c>
      <c r="D3" s="36" t="s">
        <v>84</v>
      </c>
      <c r="E3" s="37" t="s">
        <v>99</v>
      </c>
      <c r="F3" s="37" t="s">
        <v>100</v>
      </c>
      <c r="G3" s="37" t="s">
        <v>103</v>
      </c>
      <c r="H3" s="35" t="s">
        <v>101</v>
      </c>
      <c r="I3" s="35" t="s">
        <v>102</v>
      </c>
      <c r="J3" s="35" t="s">
        <v>115</v>
      </c>
      <c r="K3" s="35" t="s">
        <v>116</v>
      </c>
      <c r="L3" s="88" t="s">
        <v>147</v>
      </c>
      <c r="M3" s="3" t="s">
        <v>113</v>
      </c>
      <c r="N3" s="21"/>
      <c r="O3" s="34" t="s">
        <v>82</v>
      </c>
      <c r="P3" s="35" t="s">
        <v>85</v>
      </c>
      <c r="Q3" s="35" t="s">
        <v>86</v>
      </c>
      <c r="R3" s="36" t="s">
        <v>84</v>
      </c>
      <c r="S3" s="37" t="s">
        <v>99</v>
      </c>
      <c r="T3" s="37" t="s">
        <v>100</v>
      </c>
      <c r="U3" s="37" t="s">
        <v>103</v>
      </c>
      <c r="V3" s="35" t="s">
        <v>101</v>
      </c>
      <c r="W3" s="35" t="s">
        <v>102</v>
      </c>
      <c r="X3" s="35" t="s">
        <v>115</v>
      </c>
      <c r="Y3" s="35" t="s">
        <v>116</v>
      </c>
      <c r="Z3" s="88" t="s">
        <v>148</v>
      </c>
      <c r="AA3" s="3" t="s">
        <v>113</v>
      </c>
      <c r="AB3" s="27" t="e">
        <f>+#REF!/#REF!-1</f>
        <v>#REF!</v>
      </c>
    </row>
    <row r="4" spans="1:28" x14ac:dyDescent="0.35">
      <c r="A4" s="38" t="s">
        <v>81</v>
      </c>
      <c r="B4" s="39" t="s">
        <v>22</v>
      </c>
      <c r="C4" s="40">
        <v>12.65</v>
      </c>
      <c r="D4" s="41" t="s">
        <v>1</v>
      </c>
      <c r="E4" s="42">
        <v>0</v>
      </c>
      <c r="F4" s="42">
        <v>0</v>
      </c>
      <c r="G4" s="42">
        <v>0</v>
      </c>
      <c r="H4" s="42">
        <v>0</v>
      </c>
      <c r="I4" s="42">
        <v>32</v>
      </c>
      <c r="J4" s="42">
        <v>120</v>
      </c>
      <c r="K4" s="43">
        <v>152</v>
      </c>
      <c r="L4" s="142">
        <v>12.65</v>
      </c>
      <c r="M4" s="137">
        <f>K4*L4</f>
        <v>1922.8</v>
      </c>
      <c r="N4" s="22" t="e">
        <f>+F4/#REF!-1</f>
        <v>#REF!</v>
      </c>
      <c r="O4" s="91" t="s">
        <v>81</v>
      </c>
      <c r="P4" s="92" t="s">
        <v>22</v>
      </c>
      <c r="Q4" s="93">
        <v>12.65</v>
      </c>
      <c r="R4" s="94" t="s">
        <v>1</v>
      </c>
      <c r="S4" s="95">
        <v>0</v>
      </c>
      <c r="T4" s="95">
        <v>0</v>
      </c>
      <c r="U4" s="95">
        <v>0</v>
      </c>
      <c r="V4" s="95">
        <v>0</v>
      </c>
      <c r="W4" s="95">
        <v>32</v>
      </c>
      <c r="X4" s="95">
        <v>120</v>
      </c>
      <c r="Y4" s="96">
        <v>152</v>
      </c>
      <c r="Z4" s="141">
        <v>12.6</v>
      </c>
      <c r="AA4" s="9">
        <f>Y4*Z4</f>
        <v>1915.2</v>
      </c>
      <c r="AB4" s="27" t="e">
        <f>+#REF!/#REF!-1</f>
        <v>#REF!</v>
      </c>
    </row>
    <row r="5" spans="1:28" x14ac:dyDescent="0.35">
      <c r="A5" s="38" t="s">
        <v>80</v>
      </c>
      <c r="B5" s="39" t="s">
        <v>22</v>
      </c>
      <c r="C5" s="40">
        <v>10.48</v>
      </c>
      <c r="D5" s="41" t="s">
        <v>21</v>
      </c>
      <c r="E5" s="42">
        <v>0</v>
      </c>
      <c r="F5" s="42">
        <v>0</v>
      </c>
      <c r="G5" s="42">
        <v>0</v>
      </c>
      <c r="H5" s="42">
        <v>0</v>
      </c>
      <c r="I5" s="42">
        <v>0</v>
      </c>
      <c r="J5" s="42">
        <v>0</v>
      </c>
      <c r="K5" s="44">
        <v>0</v>
      </c>
      <c r="L5" s="138">
        <v>9.9600000000000009</v>
      </c>
      <c r="M5" s="137">
        <f t="shared" ref="M5:M68" si="0">K5*L5</f>
        <v>0</v>
      </c>
      <c r="N5" s="22" t="e">
        <f>+F5/#REF!-1</f>
        <v>#REF!</v>
      </c>
      <c r="O5" s="91" t="s">
        <v>80</v>
      </c>
      <c r="P5" s="92" t="s">
        <v>22</v>
      </c>
      <c r="Q5" s="93">
        <v>10.48</v>
      </c>
      <c r="R5" s="94" t="s">
        <v>21</v>
      </c>
      <c r="S5" s="95">
        <v>0</v>
      </c>
      <c r="T5" s="95">
        <v>0</v>
      </c>
      <c r="U5" s="95">
        <v>0</v>
      </c>
      <c r="V5" s="95">
        <v>0</v>
      </c>
      <c r="W5" s="95">
        <v>0</v>
      </c>
      <c r="X5" s="95">
        <v>0</v>
      </c>
      <c r="Y5" s="97">
        <v>0</v>
      </c>
      <c r="Z5" s="141">
        <v>6.19</v>
      </c>
      <c r="AA5" s="9">
        <f t="shared" ref="AA5:AA68" si="1">Y5*Z5</f>
        <v>0</v>
      </c>
      <c r="AB5" s="27" t="e">
        <f>+#REF!/#REF!-1</f>
        <v>#REF!</v>
      </c>
    </row>
    <row r="6" spans="1:28" x14ac:dyDescent="0.35">
      <c r="A6" s="38" t="s">
        <v>79</v>
      </c>
      <c r="B6" s="39" t="s">
        <v>22</v>
      </c>
      <c r="C6" s="40">
        <v>9.44</v>
      </c>
      <c r="D6" s="41" t="s">
        <v>21</v>
      </c>
      <c r="E6" s="42">
        <v>0</v>
      </c>
      <c r="F6" s="42">
        <v>0</v>
      </c>
      <c r="G6" s="42">
        <v>0</v>
      </c>
      <c r="H6" s="42">
        <v>0</v>
      </c>
      <c r="I6" s="42">
        <v>0</v>
      </c>
      <c r="J6" s="42">
        <v>0</v>
      </c>
      <c r="K6" s="44">
        <v>0</v>
      </c>
      <c r="L6" s="139">
        <v>9.44</v>
      </c>
      <c r="M6" s="137">
        <f t="shared" si="0"/>
        <v>0</v>
      </c>
      <c r="N6" s="22" t="e">
        <f>+F6/#REF!-1</f>
        <v>#REF!</v>
      </c>
      <c r="O6" s="91" t="s">
        <v>79</v>
      </c>
      <c r="P6" s="92" t="s">
        <v>22</v>
      </c>
      <c r="Q6" s="93">
        <v>9.44</v>
      </c>
      <c r="R6" s="94" t="s">
        <v>21</v>
      </c>
      <c r="S6" s="95">
        <v>0</v>
      </c>
      <c r="T6" s="95">
        <v>0</v>
      </c>
      <c r="U6" s="95">
        <v>0</v>
      </c>
      <c r="V6" s="95">
        <v>0</v>
      </c>
      <c r="W6" s="95">
        <v>0</v>
      </c>
      <c r="X6" s="95">
        <v>0</v>
      </c>
      <c r="Y6" s="97">
        <v>0</v>
      </c>
      <c r="Z6" s="141">
        <v>6.19</v>
      </c>
      <c r="AA6" s="9">
        <f t="shared" si="1"/>
        <v>0</v>
      </c>
      <c r="AB6" s="27" t="e">
        <f>+#REF!/#REF!-1</f>
        <v>#REF!</v>
      </c>
    </row>
    <row r="7" spans="1:28" x14ac:dyDescent="0.35">
      <c r="A7" s="38" t="s">
        <v>78</v>
      </c>
      <c r="B7" s="39" t="s">
        <v>22</v>
      </c>
      <c r="C7" s="40">
        <v>6.27</v>
      </c>
      <c r="D7" s="41" t="s">
        <v>21</v>
      </c>
      <c r="E7" s="42">
        <v>20</v>
      </c>
      <c r="F7" s="42">
        <v>200</v>
      </c>
      <c r="G7" s="42">
        <v>480</v>
      </c>
      <c r="H7" s="42">
        <v>650</v>
      </c>
      <c r="I7" s="42">
        <v>210</v>
      </c>
      <c r="J7" s="42">
        <v>270</v>
      </c>
      <c r="K7" s="44">
        <v>1830</v>
      </c>
      <c r="L7" s="139">
        <v>5</v>
      </c>
      <c r="M7" s="137">
        <f t="shared" si="0"/>
        <v>9150</v>
      </c>
      <c r="N7" s="22" t="e">
        <f>+F7/#REF!-1</f>
        <v>#REF!</v>
      </c>
      <c r="O7" s="91" t="s">
        <v>78</v>
      </c>
      <c r="P7" s="92" t="s">
        <v>22</v>
      </c>
      <c r="Q7" s="93">
        <v>6.27</v>
      </c>
      <c r="R7" s="94" t="s">
        <v>21</v>
      </c>
      <c r="S7" s="95">
        <v>20</v>
      </c>
      <c r="T7" s="95">
        <v>200</v>
      </c>
      <c r="U7" s="95">
        <v>480</v>
      </c>
      <c r="V7" s="95">
        <v>650</v>
      </c>
      <c r="W7" s="95">
        <v>210</v>
      </c>
      <c r="X7" s="95">
        <v>270</v>
      </c>
      <c r="Y7" s="97">
        <v>1830</v>
      </c>
      <c r="Z7" s="141">
        <v>6.19</v>
      </c>
      <c r="AA7" s="9">
        <f t="shared" si="1"/>
        <v>11327.7</v>
      </c>
      <c r="AB7" s="27" t="e">
        <f>+#REF!/#REF!-1</f>
        <v>#REF!</v>
      </c>
    </row>
    <row r="8" spans="1:28" x14ac:dyDescent="0.35">
      <c r="A8" s="38" t="s">
        <v>78</v>
      </c>
      <c r="B8" s="39" t="s">
        <v>25</v>
      </c>
      <c r="C8" s="40">
        <v>57</v>
      </c>
      <c r="D8" s="41" t="s">
        <v>21</v>
      </c>
      <c r="E8" s="42">
        <v>0</v>
      </c>
      <c r="F8" s="42">
        <v>0</v>
      </c>
      <c r="G8" s="42">
        <v>0</v>
      </c>
      <c r="H8" s="42">
        <v>0</v>
      </c>
      <c r="I8" s="42">
        <v>0</v>
      </c>
      <c r="J8" s="42">
        <v>0</v>
      </c>
      <c r="K8" s="44">
        <v>0</v>
      </c>
      <c r="L8" s="139">
        <v>57</v>
      </c>
      <c r="M8" s="137">
        <f t="shared" si="0"/>
        <v>0</v>
      </c>
      <c r="N8" s="22" t="e">
        <f>+F8/#REF!-1</f>
        <v>#REF!</v>
      </c>
      <c r="O8" s="91" t="s">
        <v>78</v>
      </c>
      <c r="P8" s="92" t="s">
        <v>25</v>
      </c>
      <c r="Q8" s="93">
        <v>57</v>
      </c>
      <c r="R8" s="94" t="s">
        <v>21</v>
      </c>
      <c r="S8" s="95">
        <v>0</v>
      </c>
      <c r="T8" s="95">
        <v>0</v>
      </c>
      <c r="U8" s="95">
        <v>0</v>
      </c>
      <c r="V8" s="95">
        <v>0</v>
      </c>
      <c r="W8" s="95">
        <v>0</v>
      </c>
      <c r="X8" s="95">
        <v>0</v>
      </c>
      <c r="Y8" s="97">
        <v>0</v>
      </c>
      <c r="Z8" s="141">
        <v>55</v>
      </c>
      <c r="AA8" s="9">
        <f t="shared" si="1"/>
        <v>0</v>
      </c>
      <c r="AB8" s="27" t="e">
        <f>+#REF!/#REF!-1</f>
        <v>#REF!</v>
      </c>
    </row>
    <row r="9" spans="1:28" x14ac:dyDescent="0.35">
      <c r="A9" s="38" t="s">
        <v>77</v>
      </c>
      <c r="B9" s="39" t="s">
        <v>22</v>
      </c>
      <c r="C9" s="40">
        <v>7.2</v>
      </c>
      <c r="D9" s="41" t="s">
        <v>21</v>
      </c>
      <c r="E9" s="42">
        <v>0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4">
        <v>0</v>
      </c>
      <c r="L9" s="139">
        <v>7.2</v>
      </c>
      <c r="M9" s="137">
        <f t="shared" si="0"/>
        <v>0</v>
      </c>
      <c r="N9" s="22" t="e">
        <f>+F9/#REF!-1</f>
        <v>#REF!</v>
      </c>
      <c r="O9" s="91" t="s">
        <v>77</v>
      </c>
      <c r="P9" s="92" t="s">
        <v>22</v>
      </c>
      <c r="Q9" s="93">
        <v>7.2</v>
      </c>
      <c r="R9" s="94" t="s">
        <v>21</v>
      </c>
      <c r="S9" s="95">
        <v>0</v>
      </c>
      <c r="T9" s="95">
        <v>0</v>
      </c>
      <c r="U9" s="95">
        <v>0</v>
      </c>
      <c r="V9" s="95">
        <v>0</v>
      </c>
      <c r="W9" s="95">
        <v>0</v>
      </c>
      <c r="X9" s="95">
        <v>0</v>
      </c>
      <c r="Y9" s="97">
        <v>0</v>
      </c>
      <c r="Z9" s="141">
        <v>7.2</v>
      </c>
      <c r="AA9" s="9">
        <f t="shared" si="1"/>
        <v>0</v>
      </c>
      <c r="AB9" s="27" t="e">
        <f>+#REF!/#REF!-1</f>
        <v>#REF!</v>
      </c>
    </row>
    <row r="10" spans="1:28" x14ac:dyDescent="0.35">
      <c r="A10" s="38" t="s">
        <v>76</v>
      </c>
      <c r="B10" s="39" t="s">
        <v>25</v>
      </c>
      <c r="C10" s="40">
        <v>31.04</v>
      </c>
      <c r="D10" s="41" t="s">
        <v>21</v>
      </c>
      <c r="E10" s="42">
        <v>0</v>
      </c>
      <c r="F10" s="42">
        <v>0</v>
      </c>
      <c r="G10" s="42">
        <v>0</v>
      </c>
      <c r="H10" s="42">
        <v>0</v>
      </c>
      <c r="I10" s="42">
        <v>0</v>
      </c>
      <c r="J10" s="42">
        <v>0</v>
      </c>
      <c r="K10" s="44">
        <v>0</v>
      </c>
      <c r="L10" s="139">
        <v>31.04</v>
      </c>
      <c r="M10" s="137">
        <f t="shared" si="0"/>
        <v>0</v>
      </c>
      <c r="N10" s="22" t="e">
        <f>+F10/#REF!-1</f>
        <v>#REF!</v>
      </c>
      <c r="O10" s="91" t="s">
        <v>76</v>
      </c>
      <c r="P10" s="92" t="s">
        <v>25</v>
      </c>
      <c r="Q10" s="93">
        <v>31.04</v>
      </c>
      <c r="R10" s="94" t="s">
        <v>21</v>
      </c>
      <c r="S10" s="95">
        <v>0</v>
      </c>
      <c r="T10" s="95">
        <v>0</v>
      </c>
      <c r="U10" s="95">
        <v>0</v>
      </c>
      <c r="V10" s="95">
        <v>0</v>
      </c>
      <c r="W10" s="95">
        <v>0</v>
      </c>
      <c r="X10" s="95">
        <v>0</v>
      </c>
      <c r="Y10" s="97">
        <v>0</v>
      </c>
      <c r="Z10" s="141">
        <v>29</v>
      </c>
      <c r="AA10" s="9">
        <f t="shared" si="1"/>
        <v>0</v>
      </c>
      <c r="AB10" s="27" t="e">
        <f>+#REF!/#REF!-1</f>
        <v>#REF!</v>
      </c>
    </row>
    <row r="11" spans="1:28" x14ac:dyDescent="0.35">
      <c r="A11" s="38" t="s">
        <v>3</v>
      </c>
      <c r="B11" s="39" t="s">
        <v>22</v>
      </c>
      <c r="C11" s="40">
        <v>4.0199999999999996</v>
      </c>
      <c r="D11" s="41" t="s">
        <v>21</v>
      </c>
      <c r="E11" s="42">
        <v>2953.2</v>
      </c>
      <c r="F11" s="42">
        <v>1284</v>
      </c>
      <c r="G11" s="42">
        <v>192.6</v>
      </c>
      <c r="H11" s="42">
        <v>149.79999999999998</v>
      </c>
      <c r="I11" s="42">
        <v>10.7</v>
      </c>
      <c r="J11" s="42">
        <v>631.29999999999995</v>
      </c>
      <c r="K11" s="44">
        <v>5221.6000000000004</v>
      </c>
      <c r="L11" s="139">
        <v>3.25</v>
      </c>
      <c r="M11" s="137">
        <f t="shared" si="0"/>
        <v>16970.2</v>
      </c>
      <c r="N11" s="22" t="e">
        <f>+F11/#REF!-1</f>
        <v>#REF!</v>
      </c>
      <c r="O11" s="91" t="s">
        <v>3</v>
      </c>
      <c r="P11" s="92" t="s">
        <v>22</v>
      </c>
      <c r="Q11" s="93">
        <v>4.0199999999999996</v>
      </c>
      <c r="R11" s="94" t="s">
        <v>21</v>
      </c>
      <c r="S11" s="95">
        <v>2953.2</v>
      </c>
      <c r="T11" s="95">
        <v>1284</v>
      </c>
      <c r="U11" s="95">
        <v>192.6</v>
      </c>
      <c r="V11" s="95">
        <v>149.79999999999998</v>
      </c>
      <c r="W11" s="95">
        <v>10.7</v>
      </c>
      <c r="X11" s="95">
        <v>631.29999999999995</v>
      </c>
      <c r="Y11" s="97">
        <v>5221.6000000000004</v>
      </c>
      <c r="Z11" s="141">
        <v>3.3</v>
      </c>
      <c r="AA11" s="9">
        <f t="shared" si="1"/>
        <v>17231.28</v>
      </c>
      <c r="AB11" s="27" t="e">
        <f>+#REF!/#REF!-1</f>
        <v>#REF!</v>
      </c>
    </row>
    <row r="12" spans="1:28" x14ac:dyDescent="0.35">
      <c r="A12" s="38" t="s">
        <v>72</v>
      </c>
      <c r="B12" s="39" t="s">
        <v>25</v>
      </c>
      <c r="C12" s="40">
        <v>17.78</v>
      </c>
      <c r="D12" s="41" t="s">
        <v>21</v>
      </c>
      <c r="E12" s="42">
        <v>0</v>
      </c>
      <c r="F12" s="42">
        <v>0</v>
      </c>
      <c r="G12" s="42">
        <v>0</v>
      </c>
      <c r="H12" s="42">
        <v>0</v>
      </c>
      <c r="I12" s="42">
        <v>4.2</v>
      </c>
      <c r="J12" s="42">
        <v>0</v>
      </c>
      <c r="K12" s="44">
        <v>4.2</v>
      </c>
      <c r="L12" s="139">
        <v>15.11</v>
      </c>
      <c r="M12" s="137">
        <f t="shared" si="0"/>
        <v>63.462000000000003</v>
      </c>
      <c r="N12" s="22" t="e">
        <f>+F12/#REF!-1</f>
        <v>#REF!</v>
      </c>
      <c r="O12" s="91" t="s">
        <v>72</v>
      </c>
      <c r="P12" s="92" t="s">
        <v>25</v>
      </c>
      <c r="Q12" s="93">
        <v>17.78</v>
      </c>
      <c r="R12" s="94" t="s">
        <v>21</v>
      </c>
      <c r="S12" s="95">
        <v>0</v>
      </c>
      <c r="T12" s="95">
        <v>0</v>
      </c>
      <c r="U12" s="95">
        <v>0</v>
      </c>
      <c r="V12" s="95">
        <v>0</v>
      </c>
      <c r="W12" s="95">
        <v>4.2</v>
      </c>
      <c r="X12" s="95">
        <v>0</v>
      </c>
      <c r="Y12" s="97">
        <v>4.2</v>
      </c>
      <c r="Z12" s="141">
        <v>17.010000000000002</v>
      </c>
      <c r="AA12" s="9">
        <f t="shared" si="1"/>
        <v>71.442000000000007</v>
      </c>
      <c r="AB12" s="27" t="e">
        <f>+#REF!/#REF!-1</f>
        <v>#REF!</v>
      </c>
    </row>
    <row r="13" spans="1:28" x14ac:dyDescent="0.35">
      <c r="A13" s="38" t="s">
        <v>73</v>
      </c>
      <c r="B13" s="39" t="s">
        <v>22</v>
      </c>
      <c r="C13" s="40">
        <v>4.6500000000000004</v>
      </c>
      <c r="D13" s="41" t="s">
        <v>21</v>
      </c>
      <c r="E13" s="42">
        <v>0</v>
      </c>
      <c r="F13" s="42">
        <v>0</v>
      </c>
      <c r="G13" s="42">
        <v>0</v>
      </c>
      <c r="H13" s="42">
        <v>0</v>
      </c>
      <c r="I13" s="42">
        <v>481.49999999999994</v>
      </c>
      <c r="J13" s="42">
        <v>0</v>
      </c>
      <c r="K13" s="44">
        <v>481.49999999999994</v>
      </c>
      <c r="L13" s="139">
        <v>4.6500000000000004</v>
      </c>
      <c r="M13" s="137">
        <f t="shared" si="0"/>
        <v>2238.9749999999999</v>
      </c>
      <c r="N13" s="22" t="e">
        <f>+F13/#REF!-1</f>
        <v>#REF!</v>
      </c>
      <c r="O13" s="91" t="s">
        <v>73</v>
      </c>
      <c r="P13" s="92" t="s">
        <v>22</v>
      </c>
      <c r="Q13" s="93">
        <v>4.6500000000000004</v>
      </c>
      <c r="R13" s="94" t="s">
        <v>21</v>
      </c>
      <c r="S13" s="95">
        <v>0</v>
      </c>
      <c r="T13" s="95">
        <v>0</v>
      </c>
      <c r="U13" s="95">
        <v>0</v>
      </c>
      <c r="V13" s="95">
        <v>0</v>
      </c>
      <c r="W13" s="95">
        <v>481.49999999999994</v>
      </c>
      <c r="X13" s="95">
        <v>0</v>
      </c>
      <c r="Y13" s="97">
        <v>481.49999999999994</v>
      </c>
      <c r="Z13" s="141">
        <v>3.3</v>
      </c>
      <c r="AA13" s="9">
        <f t="shared" si="1"/>
        <v>1588.9499999999998</v>
      </c>
      <c r="AB13" s="27" t="e">
        <f>+#REF!/#REF!-1</f>
        <v>#REF!</v>
      </c>
    </row>
    <row r="14" spans="1:28" x14ac:dyDescent="0.35">
      <c r="A14" s="38" t="s">
        <v>75</v>
      </c>
      <c r="B14" s="39" t="s">
        <v>74</v>
      </c>
      <c r="C14" s="40">
        <v>3.64</v>
      </c>
      <c r="D14" s="41" t="s">
        <v>21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4">
        <v>0</v>
      </c>
      <c r="L14" s="139">
        <v>3.64</v>
      </c>
      <c r="M14" s="137">
        <f t="shared" si="0"/>
        <v>0</v>
      </c>
      <c r="N14" s="22" t="e">
        <f>+F14/#REF!-1</f>
        <v>#REF!</v>
      </c>
      <c r="O14" s="91" t="s">
        <v>75</v>
      </c>
      <c r="P14" s="92" t="s">
        <v>74</v>
      </c>
      <c r="Q14" s="93">
        <v>3.64</v>
      </c>
      <c r="R14" s="94" t="s">
        <v>21</v>
      </c>
      <c r="S14" s="95">
        <v>0</v>
      </c>
      <c r="T14" s="95">
        <v>0</v>
      </c>
      <c r="U14" s="95">
        <v>0</v>
      </c>
      <c r="V14" s="95">
        <v>0</v>
      </c>
      <c r="W14" s="95">
        <v>0</v>
      </c>
      <c r="X14" s="95">
        <v>0</v>
      </c>
      <c r="Y14" s="97">
        <v>0</v>
      </c>
      <c r="Z14" s="141">
        <v>3</v>
      </c>
      <c r="AA14" s="9">
        <f t="shared" si="1"/>
        <v>0</v>
      </c>
      <c r="AB14" s="27" t="e">
        <f>+#REF!/#REF!-1</f>
        <v>#REF!</v>
      </c>
    </row>
    <row r="15" spans="1:28" x14ac:dyDescent="0.35">
      <c r="A15" s="38" t="s">
        <v>71</v>
      </c>
      <c r="B15" s="39" t="s">
        <v>22</v>
      </c>
      <c r="C15" s="40">
        <v>4.3</v>
      </c>
      <c r="D15" s="41" t="s">
        <v>21</v>
      </c>
      <c r="E15" s="42">
        <v>0</v>
      </c>
      <c r="F15" s="42">
        <v>0</v>
      </c>
      <c r="G15" s="42">
        <v>0</v>
      </c>
      <c r="H15" s="42">
        <v>0</v>
      </c>
      <c r="I15" s="42">
        <v>0</v>
      </c>
      <c r="J15" s="42">
        <v>0</v>
      </c>
      <c r="K15" s="44">
        <v>0</v>
      </c>
      <c r="L15" s="139">
        <v>4.3</v>
      </c>
      <c r="M15" s="137">
        <f t="shared" si="0"/>
        <v>0</v>
      </c>
      <c r="N15" s="22" t="e">
        <f>+F15/#REF!-1</f>
        <v>#REF!</v>
      </c>
      <c r="O15" s="91" t="s">
        <v>71</v>
      </c>
      <c r="P15" s="92" t="s">
        <v>22</v>
      </c>
      <c r="Q15" s="93">
        <v>4.3</v>
      </c>
      <c r="R15" s="94" t="s">
        <v>21</v>
      </c>
      <c r="S15" s="95">
        <v>0</v>
      </c>
      <c r="T15" s="95">
        <v>0</v>
      </c>
      <c r="U15" s="95">
        <v>0</v>
      </c>
      <c r="V15" s="95">
        <v>0</v>
      </c>
      <c r="W15" s="95">
        <v>0</v>
      </c>
      <c r="X15" s="95">
        <v>0</v>
      </c>
      <c r="Y15" s="97">
        <v>0</v>
      </c>
      <c r="Z15" s="141">
        <v>4.3</v>
      </c>
      <c r="AA15" s="9">
        <f t="shared" si="1"/>
        <v>0</v>
      </c>
      <c r="AB15" s="27" t="e">
        <f>+#REF!/#REF!-1</f>
        <v>#REF!</v>
      </c>
    </row>
    <row r="16" spans="1:28" x14ac:dyDescent="0.35">
      <c r="A16" s="38" t="s">
        <v>70</v>
      </c>
      <c r="B16" s="39" t="s">
        <v>22</v>
      </c>
      <c r="C16" s="40">
        <v>4.71</v>
      </c>
      <c r="D16" s="41" t="s">
        <v>21</v>
      </c>
      <c r="E16" s="42">
        <v>0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4">
        <v>0</v>
      </c>
      <c r="L16" s="139">
        <v>4.71</v>
      </c>
      <c r="M16" s="137">
        <f t="shared" si="0"/>
        <v>0</v>
      </c>
      <c r="N16" s="22" t="e">
        <f>+F16/#REF!-1</f>
        <v>#REF!</v>
      </c>
      <c r="O16" s="91" t="s">
        <v>70</v>
      </c>
      <c r="P16" s="92" t="s">
        <v>22</v>
      </c>
      <c r="Q16" s="93">
        <v>4.71</v>
      </c>
      <c r="R16" s="94" t="s">
        <v>21</v>
      </c>
      <c r="S16" s="95">
        <v>0</v>
      </c>
      <c r="T16" s="95">
        <v>0</v>
      </c>
      <c r="U16" s="95">
        <v>0</v>
      </c>
      <c r="V16" s="95">
        <v>0</v>
      </c>
      <c r="W16" s="95">
        <v>0</v>
      </c>
      <c r="X16" s="95">
        <v>0</v>
      </c>
      <c r="Y16" s="97">
        <v>0</v>
      </c>
      <c r="Z16" s="141">
        <v>4.7</v>
      </c>
      <c r="AA16" s="9">
        <f t="shared" si="1"/>
        <v>0</v>
      </c>
      <c r="AB16" s="27" t="e">
        <f>+#REF!/#REF!-1</f>
        <v>#REF!</v>
      </c>
    </row>
    <row r="17" spans="1:28" x14ac:dyDescent="0.35">
      <c r="A17" s="38" t="s">
        <v>69</v>
      </c>
      <c r="B17" s="39" t="s">
        <v>22</v>
      </c>
      <c r="C17" s="40">
        <v>11</v>
      </c>
      <c r="D17" s="41" t="s">
        <v>21</v>
      </c>
      <c r="E17" s="42">
        <v>0</v>
      </c>
      <c r="F17" s="42">
        <v>0</v>
      </c>
      <c r="G17" s="42">
        <v>31.799999999999997</v>
      </c>
      <c r="H17" s="42">
        <v>0</v>
      </c>
      <c r="I17" s="42">
        <v>0</v>
      </c>
      <c r="J17" s="42">
        <v>0</v>
      </c>
      <c r="K17" s="44">
        <v>31.799999999999997</v>
      </c>
      <c r="L17" s="139">
        <v>9.35</v>
      </c>
      <c r="M17" s="137">
        <f t="shared" si="0"/>
        <v>297.33</v>
      </c>
      <c r="N17" s="22" t="e">
        <f>+F17/#REF!-1</f>
        <v>#REF!</v>
      </c>
      <c r="O17" s="91" t="s">
        <v>69</v>
      </c>
      <c r="P17" s="92" t="s">
        <v>22</v>
      </c>
      <c r="Q17" s="93">
        <v>11</v>
      </c>
      <c r="R17" s="94" t="s">
        <v>21</v>
      </c>
      <c r="S17" s="95">
        <v>0</v>
      </c>
      <c r="T17" s="95">
        <v>0</v>
      </c>
      <c r="U17" s="95">
        <v>31.799999999999997</v>
      </c>
      <c r="V17" s="95">
        <v>0</v>
      </c>
      <c r="W17" s="95">
        <v>0</v>
      </c>
      <c r="X17" s="95">
        <v>0</v>
      </c>
      <c r="Y17" s="97">
        <v>31.799999999999997</v>
      </c>
      <c r="Z17" s="141">
        <v>11</v>
      </c>
      <c r="AA17" s="9">
        <f t="shared" si="1"/>
        <v>349.79999999999995</v>
      </c>
      <c r="AB17" s="27" t="e">
        <f>+#REF!/#REF!-1</f>
        <v>#REF!</v>
      </c>
    </row>
    <row r="18" spans="1:28" x14ac:dyDescent="0.35">
      <c r="A18" s="38" t="s">
        <v>118</v>
      </c>
      <c r="B18" s="39" t="s">
        <v>22</v>
      </c>
      <c r="C18" s="40">
        <v>2.27</v>
      </c>
      <c r="D18" s="45" t="s">
        <v>1</v>
      </c>
      <c r="E18" s="42">
        <v>0</v>
      </c>
      <c r="F18" s="42">
        <v>0</v>
      </c>
      <c r="G18" s="42">
        <v>0</v>
      </c>
      <c r="H18" s="42">
        <v>1875</v>
      </c>
      <c r="I18" s="42">
        <v>0</v>
      </c>
      <c r="J18" s="42">
        <v>0</v>
      </c>
      <c r="K18" s="44">
        <v>1875</v>
      </c>
      <c r="L18" s="139">
        <v>1.6</v>
      </c>
      <c r="M18" s="137">
        <f t="shared" si="0"/>
        <v>3000</v>
      </c>
      <c r="N18" s="22" t="e">
        <f>+F18/#REF!-1</f>
        <v>#REF!</v>
      </c>
      <c r="O18" s="91" t="s">
        <v>118</v>
      </c>
      <c r="P18" s="92" t="s">
        <v>22</v>
      </c>
      <c r="Q18" s="93">
        <v>2.27</v>
      </c>
      <c r="R18" s="92" t="s">
        <v>1</v>
      </c>
      <c r="S18" s="95">
        <v>0</v>
      </c>
      <c r="T18" s="95">
        <v>0</v>
      </c>
      <c r="U18" s="95">
        <v>0</v>
      </c>
      <c r="V18" s="95">
        <v>1875</v>
      </c>
      <c r="W18" s="95">
        <v>0</v>
      </c>
      <c r="X18" s="95">
        <v>0</v>
      </c>
      <c r="Y18" s="97">
        <v>1875</v>
      </c>
      <c r="Z18" s="141">
        <v>1.6</v>
      </c>
      <c r="AA18" s="9">
        <f t="shared" si="1"/>
        <v>3000</v>
      </c>
      <c r="AB18" s="27" t="e">
        <f>+#REF!/#REF!-1</f>
        <v>#REF!</v>
      </c>
    </row>
    <row r="19" spans="1:28" x14ac:dyDescent="0.35">
      <c r="A19" s="38" t="s">
        <v>119</v>
      </c>
      <c r="B19" s="39" t="s">
        <v>22</v>
      </c>
      <c r="C19" s="40">
        <v>1.6</v>
      </c>
      <c r="D19" s="41" t="s">
        <v>1</v>
      </c>
      <c r="E19" s="42">
        <v>0</v>
      </c>
      <c r="F19" s="42">
        <v>0</v>
      </c>
      <c r="G19" s="42">
        <v>0</v>
      </c>
      <c r="H19" s="42">
        <v>1312.5</v>
      </c>
      <c r="I19" s="42">
        <v>0</v>
      </c>
      <c r="J19" s="42">
        <v>0</v>
      </c>
      <c r="K19" s="44">
        <v>1312.5</v>
      </c>
      <c r="L19" s="139">
        <v>1.2</v>
      </c>
      <c r="M19" s="137">
        <f t="shared" si="0"/>
        <v>1575</v>
      </c>
      <c r="N19" s="22" t="e">
        <f>+F19/#REF!-1</f>
        <v>#REF!</v>
      </c>
      <c r="O19" s="91" t="s">
        <v>119</v>
      </c>
      <c r="P19" s="92" t="s">
        <v>22</v>
      </c>
      <c r="Q19" s="93">
        <v>1.6</v>
      </c>
      <c r="R19" s="94" t="s">
        <v>1</v>
      </c>
      <c r="S19" s="95">
        <v>0</v>
      </c>
      <c r="T19" s="95">
        <v>0</v>
      </c>
      <c r="U19" s="95">
        <v>0</v>
      </c>
      <c r="V19" s="95">
        <v>1312.5</v>
      </c>
      <c r="W19" s="95">
        <v>0</v>
      </c>
      <c r="X19" s="95">
        <v>0</v>
      </c>
      <c r="Y19" s="97">
        <v>1312.5</v>
      </c>
      <c r="Z19" s="141">
        <v>1.6</v>
      </c>
      <c r="AA19" s="9">
        <f t="shared" si="1"/>
        <v>2100</v>
      </c>
      <c r="AB19" s="27" t="e">
        <f>+#REF!/#REF!-1</f>
        <v>#REF!</v>
      </c>
    </row>
    <row r="20" spans="1:28" x14ac:dyDescent="0.35">
      <c r="A20" s="38" t="s">
        <v>119</v>
      </c>
      <c r="B20" s="39" t="s">
        <v>64</v>
      </c>
      <c r="C20" s="40">
        <v>1.6</v>
      </c>
      <c r="D20" s="41" t="s">
        <v>1</v>
      </c>
      <c r="E20" s="42">
        <v>0</v>
      </c>
      <c r="F20" s="42">
        <v>0</v>
      </c>
      <c r="G20" s="42">
        <v>0</v>
      </c>
      <c r="H20" s="42">
        <v>40</v>
      </c>
      <c r="I20" s="42">
        <v>0</v>
      </c>
      <c r="J20" s="42">
        <v>0</v>
      </c>
      <c r="K20" s="44">
        <v>40</v>
      </c>
      <c r="L20" s="139">
        <v>1.2</v>
      </c>
      <c r="M20" s="137">
        <f t="shared" si="0"/>
        <v>48</v>
      </c>
      <c r="N20" s="22" t="e">
        <f>+F20/#REF!-1</f>
        <v>#REF!</v>
      </c>
      <c r="O20" s="91" t="s">
        <v>119</v>
      </c>
      <c r="P20" s="92" t="s">
        <v>64</v>
      </c>
      <c r="Q20" s="93">
        <v>1.6</v>
      </c>
      <c r="R20" s="94" t="s">
        <v>1</v>
      </c>
      <c r="S20" s="95">
        <v>0</v>
      </c>
      <c r="T20" s="95">
        <v>0</v>
      </c>
      <c r="U20" s="95">
        <v>0</v>
      </c>
      <c r="V20" s="95">
        <v>40</v>
      </c>
      <c r="W20" s="95">
        <v>0</v>
      </c>
      <c r="X20" s="95">
        <v>0</v>
      </c>
      <c r="Y20" s="97">
        <v>40</v>
      </c>
      <c r="Z20" s="141">
        <v>1.6</v>
      </c>
      <c r="AA20" s="9">
        <f t="shared" si="1"/>
        <v>64</v>
      </c>
      <c r="AB20" s="27" t="e">
        <f>+#REF!/#REF!-1</f>
        <v>#REF!</v>
      </c>
    </row>
    <row r="21" spans="1:28" x14ac:dyDescent="0.35">
      <c r="A21" s="38" t="s">
        <v>67</v>
      </c>
      <c r="B21" s="39" t="s">
        <v>22</v>
      </c>
      <c r="C21" s="40">
        <v>3</v>
      </c>
      <c r="D21" s="41" t="s">
        <v>1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4">
        <v>0</v>
      </c>
      <c r="L21" s="139">
        <v>3</v>
      </c>
      <c r="M21" s="137">
        <f t="shared" si="0"/>
        <v>0</v>
      </c>
      <c r="N21" s="22" t="e">
        <f>+F21/#REF!-1</f>
        <v>#REF!</v>
      </c>
      <c r="O21" s="91" t="s">
        <v>67</v>
      </c>
      <c r="P21" s="92" t="s">
        <v>22</v>
      </c>
      <c r="Q21" s="93">
        <v>3</v>
      </c>
      <c r="R21" s="94" t="s">
        <v>1</v>
      </c>
      <c r="S21" s="95">
        <v>0</v>
      </c>
      <c r="T21" s="95">
        <v>0</v>
      </c>
      <c r="U21" s="95">
        <v>0</v>
      </c>
      <c r="V21" s="95">
        <v>0</v>
      </c>
      <c r="W21" s="95">
        <v>0</v>
      </c>
      <c r="X21" s="95">
        <v>0</v>
      </c>
      <c r="Y21" s="97">
        <v>0</v>
      </c>
      <c r="Z21" s="141">
        <v>3</v>
      </c>
      <c r="AA21" s="9">
        <f t="shared" si="1"/>
        <v>0</v>
      </c>
      <c r="AB21" s="27" t="e">
        <f>+#REF!/#REF!-1</f>
        <v>#REF!</v>
      </c>
    </row>
    <row r="22" spans="1:28" x14ac:dyDescent="0.35">
      <c r="A22" s="38" t="s">
        <v>66</v>
      </c>
      <c r="B22" s="39" t="s">
        <v>22</v>
      </c>
      <c r="C22" s="40">
        <v>3.5</v>
      </c>
      <c r="D22" s="41" t="s">
        <v>1</v>
      </c>
      <c r="E22" s="42">
        <v>0</v>
      </c>
      <c r="F22" s="42">
        <v>0</v>
      </c>
      <c r="G22" s="42">
        <v>0</v>
      </c>
      <c r="H22" s="42">
        <v>0</v>
      </c>
      <c r="I22" s="42">
        <v>37.5</v>
      </c>
      <c r="J22" s="42">
        <v>0</v>
      </c>
      <c r="K22" s="44">
        <v>37.5</v>
      </c>
      <c r="L22" s="139">
        <v>3.5</v>
      </c>
      <c r="M22" s="137">
        <f t="shared" si="0"/>
        <v>131.25</v>
      </c>
      <c r="N22" s="22" t="e">
        <f>+F22/#REF!-1</f>
        <v>#REF!</v>
      </c>
      <c r="O22" s="91" t="s">
        <v>66</v>
      </c>
      <c r="P22" s="92" t="s">
        <v>22</v>
      </c>
      <c r="Q22" s="93">
        <v>3.5</v>
      </c>
      <c r="R22" s="94" t="s">
        <v>1</v>
      </c>
      <c r="S22" s="95">
        <v>0</v>
      </c>
      <c r="T22" s="95">
        <v>0</v>
      </c>
      <c r="U22" s="95">
        <v>0</v>
      </c>
      <c r="V22" s="95">
        <v>0</v>
      </c>
      <c r="W22" s="95">
        <v>37.5</v>
      </c>
      <c r="X22" s="95">
        <v>0</v>
      </c>
      <c r="Y22" s="97">
        <v>37.5</v>
      </c>
      <c r="Z22" s="141">
        <v>3.37</v>
      </c>
      <c r="AA22" s="9">
        <f t="shared" si="1"/>
        <v>126.375</v>
      </c>
      <c r="AB22" s="27" t="e">
        <f>+#REF!/#REF!-1</f>
        <v>#REF!</v>
      </c>
    </row>
    <row r="23" spans="1:28" x14ac:dyDescent="0.35">
      <c r="A23" s="38" t="s">
        <v>65</v>
      </c>
      <c r="B23" s="39" t="s">
        <v>22</v>
      </c>
      <c r="C23" s="40">
        <v>4</v>
      </c>
      <c r="D23" s="41" t="s">
        <v>1</v>
      </c>
      <c r="E23" s="42">
        <v>0</v>
      </c>
      <c r="F23" s="42">
        <v>0</v>
      </c>
      <c r="G23" s="42">
        <v>0</v>
      </c>
      <c r="H23" s="42">
        <v>600</v>
      </c>
      <c r="I23" s="42">
        <v>75</v>
      </c>
      <c r="J23" s="42">
        <v>0</v>
      </c>
      <c r="K23" s="44">
        <v>675</v>
      </c>
      <c r="L23" s="139">
        <v>3.5</v>
      </c>
      <c r="M23" s="137">
        <f t="shared" si="0"/>
        <v>2362.5</v>
      </c>
      <c r="N23" s="22" t="e">
        <f>+F23/#REF!-1</f>
        <v>#REF!</v>
      </c>
      <c r="O23" s="91" t="s">
        <v>65</v>
      </c>
      <c r="P23" s="92" t="s">
        <v>22</v>
      </c>
      <c r="Q23" s="93">
        <v>4</v>
      </c>
      <c r="R23" s="94" t="s">
        <v>1</v>
      </c>
      <c r="S23" s="95">
        <v>0</v>
      </c>
      <c r="T23" s="95">
        <v>0</v>
      </c>
      <c r="U23" s="95">
        <v>0</v>
      </c>
      <c r="V23" s="95">
        <v>600</v>
      </c>
      <c r="W23" s="95">
        <v>75</v>
      </c>
      <c r="X23" s="95">
        <v>0</v>
      </c>
      <c r="Y23" s="97">
        <v>675</v>
      </c>
      <c r="Z23" s="141">
        <v>3.37</v>
      </c>
      <c r="AA23" s="9">
        <f t="shared" si="1"/>
        <v>2274.75</v>
      </c>
      <c r="AB23" s="27" t="e">
        <f>+#REF!/#REF!-1</f>
        <v>#REF!</v>
      </c>
    </row>
    <row r="24" spans="1:28" x14ac:dyDescent="0.35">
      <c r="A24" s="38" t="s">
        <v>65</v>
      </c>
      <c r="B24" s="39" t="s">
        <v>64</v>
      </c>
      <c r="C24" s="40">
        <v>10.99</v>
      </c>
      <c r="D24" s="41" t="s">
        <v>1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4">
        <v>0</v>
      </c>
      <c r="L24" s="139">
        <v>10.99</v>
      </c>
      <c r="M24" s="137">
        <f t="shared" si="0"/>
        <v>0</v>
      </c>
      <c r="N24" s="22" t="e">
        <f>+F24/#REF!-1</f>
        <v>#REF!</v>
      </c>
      <c r="O24" s="91" t="s">
        <v>65</v>
      </c>
      <c r="P24" s="92" t="s">
        <v>64</v>
      </c>
      <c r="Q24" s="93">
        <v>10.99</v>
      </c>
      <c r="R24" s="94" t="s">
        <v>1</v>
      </c>
      <c r="S24" s="95">
        <v>0</v>
      </c>
      <c r="T24" s="95">
        <v>0</v>
      </c>
      <c r="U24" s="95">
        <v>0</v>
      </c>
      <c r="V24" s="95">
        <v>0</v>
      </c>
      <c r="W24" s="95">
        <v>0</v>
      </c>
      <c r="X24" s="95">
        <v>0</v>
      </c>
      <c r="Y24" s="97">
        <v>0</v>
      </c>
      <c r="Z24" s="141">
        <v>10</v>
      </c>
      <c r="AA24" s="9">
        <f t="shared" si="1"/>
        <v>0</v>
      </c>
      <c r="AB24" s="27" t="e">
        <f>+#REF!/#REF!-1</f>
        <v>#REF!</v>
      </c>
    </row>
    <row r="25" spans="1:28" x14ac:dyDescent="0.35">
      <c r="A25" s="38" t="s">
        <v>65</v>
      </c>
      <c r="B25" s="39" t="s">
        <v>25</v>
      </c>
      <c r="C25" s="40">
        <v>11.33</v>
      </c>
      <c r="D25" s="41" t="s">
        <v>1</v>
      </c>
      <c r="E25" s="42">
        <v>0</v>
      </c>
      <c r="F25" s="42">
        <v>0</v>
      </c>
      <c r="G25" s="42">
        <v>0</v>
      </c>
      <c r="H25" s="42">
        <v>15</v>
      </c>
      <c r="I25" s="42">
        <v>0</v>
      </c>
      <c r="J25" s="42">
        <v>0</v>
      </c>
      <c r="K25" s="44">
        <v>15</v>
      </c>
      <c r="L25" s="139">
        <v>7.8</v>
      </c>
      <c r="M25" s="137">
        <f t="shared" si="0"/>
        <v>117</v>
      </c>
      <c r="N25" s="22" t="e">
        <f>+F25/#REF!-1</f>
        <v>#REF!</v>
      </c>
      <c r="O25" s="91" t="s">
        <v>65</v>
      </c>
      <c r="P25" s="92" t="s">
        <v>25</v>
      </c>
      <c r="Q25" s="93">
        <v>11.33</v>
      </c>
      <c r="R25" s="94" t="s">
        <v>1</v>
      </c>
      <c r="S25" s="95">
        <v>0</v>
      </c>
      <c r="T25" s="95">
        <v>0</v>
      </c>
      <c r="U25" s="95">
        <v>0</v>
      </c>
      <c r="V25" s="95">
        <v>15</v>
      </c>
      <c r="W25" s="95">
        <v>0</v>
      </c>
      <c r="X25" s="95">
        <v>0</v>
      </c>
      <c r="Y25" s="97">
        <v>15</v>
      </c>
      <c r="Z25" s="141">
        <v>10</v>
      </c>
      <c r="AA25" s="9">
        <f t="shared" si="1"/>
        <v>150</v>
      </c>
      <c r="AB25" s="27" t="e">
        <f>+#REF!/#REF!-1</f>
        <v>#REF!</v>
      </c>
    </row>
    <row r="26" spans="1:28" x14ac:dyDescent="0.35">
      <c r="A26" s="38" t="s">
        <v>63</v>
      </c>
      <c r="B26" s="39" t="s">
        <v>22</v>
      </c>
      <c r="C26" s="40">
        <v>5.88</v>
      </c>
      <c r="D26" s="41" t="s">
        <v>1</v>
      </c>
      <c r="E26" s="42">
        <v>75</v>
      </c>
      <c r="F26" s="42">
        <v>450</v>
      </c>
      <c r="G26" s="42">
        <v>450</v>
      </c>
      <c r="H26" s="42">
        <v>0</v>
      </c>
      <c r="I26" s="42">
        <v>150</v>
      </c>
      <c r="J26" s="42">
        <v>0</v>
      </c>
      <c r="K26" s="44">
        <v>1125</v>
      </c>
      <c r="L26" s="139">
        <v>5</v>
      </c>
      <c r="M26" s="137">
        <f t="shared" si="0"/>
        <v>5625</v>
      </c>
      <c r="N26" s="22" t="e">
        <f>+F26/#REF!-1</f>
        <v>#REF!</v>
      </c>
      <c r="O26" s="91" t="s">
        <v>63</v>
      </c>
      <c r="P26" s="92" t="s">
        <v>22</v>
      </c>
      <c r="Q26" s="93">
        <v>5.88</v>
      </c>
      <c r="R26" s="94" t="s">
        <v>1</v>
      </c>
      <c r="S26" s="95">
        <v>75</v>
      </c>
      <c r="T26" s="95">
        <v>450</v>
      </c>
      <c r="U26" s="95">
        <v>450</v>
      </c>
      <c r="V26" s="95">
        <v>0</v>
      </c>
      <c r="W26" s="95">
        <v>150</v>
      </c>
      <c r="X26" s="95">
        <v>0</v>
      </c>
      <c r="Y26" s="97">
        <v>1125</v>
      </c>
      <c r="Z26" s="141">
        <v>5.33</v>
      </c>
      <c r="AA26" s="9">
        <f t="shared" si="1"/>
        <v>5996.25</v>
      </c>
      <c r="AB26" s="27" t="e">
        <f>+#REF!/#REF!-1</f>
        <v>#REF!</v>
      </c>
    </row>
    <row r="27" spans="1:28" x14ac:dyDescent="0.35">
      <c r="A27" s="38" t="s">
        <v>62</v>
      </c>
      <c r="B27" s="39" t="s">
        <v>61</v>
      </c>
      <c r="C27" s="40">
        <v>13</v>
      </c>
      <c r="D27" s="41" t="s">
        <v>1</v>
      </c>
      <c r="E27" s="42">
        <v>0</v>
      </c>
      <c r="F27" s="42">
        <v>0</v>
      </c>
      <c r="G27" s="42">
        <v>0</v>
      </c>
      <c r="H27" s="42">
        <v>0</v>
      </c>
      <c r="I27" s="42">
        <v>0</v>
      </c>
      <c r="J27" s="42">
        <v>0</v>
      </c>
      <c r="K27" s="44">
        <v>0</v>
      </c>
      <c r="L27" s="139">
        <v>12.35</v>
      </c>
      <c r="M27" s="137">
        <f t="shared" si="0"/>
        <v>0</v>
      </c>
      <c r="N27" s="22" t="e">
        <f>+F27/#REF!-1</f>
        <v>#REF!</v>
      </c>
      <c r="O27" s="91" t="s">
        <v>62</v>
      </c>
      <c r="P27" s="92" t="s">
        <v>61</v>
      </c>
      <c r="Q27" s="93">
        <v>13</v>
      </c>
      <c r="R27" s="94" t="s">
        <v>1</v>
      </c>
      <c r="S27" s="95">
        <v>0</v>
      </c>
      <c r="T27" s="95">
        <v>0</v>
      </c>
      <c r="U27" s="95">
        <v>0</v>
      </c>
      <c r="V27" s="95">
        <v>0</v>
      </c>
      <c r="W27" s="95">
        <v>0</v>
      </c>
      <c r="X27" s="95">
        <v>0</v>
      </c>
      <c r="Y27" s="97">
        <v>0</v>
      </c>
      <c r="Z27" s="141">
        <v>13</v>
      </c>
      <c r="AA27" s="9">
        <f t="shared" si="1"/>
        <v>0</v>
      </c>
      <c r="AB27" s="27" t="e">
        <f>+#REF!/#REF!-1</f>
        <v>#REF!</v>
      </c>
    </row>
    <row r="28" spans="1:28" x14ac:dyDescent="0.35">
      <c r="A28" s="38" t="s">
        <v>68</v>
      </c>
      <c r="B28" s="39" t="s">
        <v>22</v>
      </c>
      <c r="C28" s="40">
        <v>2.95</v>
      </c>
      <c r="D28" s="41" t="s">
        <v>1</v>
      </c>
      <c r="E28" s="42">
        <v>0</v>
      </c>
      <c r="F28" s="42">
        <v>0</v>
      </c>
      <c r="G28" s="42">
        <v>0</v>
      </c>
      <c r="H28" s="42">
        <v>0</v>
      </c>
      <c r="I28" s="42">
        <v>375</v>
      </c>
      <c r="J28" s="42">
        <v>0</v>
      </c>
      <c r="K28" s="44">
        <v>375</v>
      </c>
      <c r="L28" s="139">
        <v>2.95</v>
      </c>
      <c r="M28" s="137">
        <f t="shared" si="0"/>
        <v>1106.25</v>
      </c>
      <c r="N28" s="22" t="e">
        <f>+F28/#REF!-1</f>
        <v>#REF!</v>
      </c>
      <c r="O28" s="91" t="s">
        <v>68</v>
      </c>
      <c r="P28" s="92" t="s">
        <v>22</v>
      </c>
      <c r="Q28" s="93">
        <v>2.95</v>
      </c>
      <c r="R28" s="94" t="s">
        <v>1</v>
      </c>
      <c r="S28" s="95">
        <v>0</v>
      </c>
      <c r="T28" s="95">
        <v>0</v>
      </c>
      <c r="U28" s="95">
        <v>0</v>
      </c>
      <c r="V28" s="95">
        <v>0</v>
      </c>
      <c r="W28" s="95">
        <v>375</v>
      </c>
      <c r="X28" s="95">
        <v>0</v>
      </c>
      <c r="Y28" s="97">
        <v>375</v>
      </c>
      <c r="Z28" s="141">
        <v>1.6</v>
      </c>
      <c r="AA28" s="9">
        <f t="shared" si="1"/>
        <v>600</v>
      </c>
      <c r="AB28" s="27" t="e">
        <f>+#REF!/#REF!-1</f>
        <v>#REF!</v>
      </c>
    </row>
    <row r="29" spans="1:28" x14ac:dyDescent="0.35">
      <c r="A29" s="46" t="s">
        <v>60</v>
      </c>
      <c r="B29" s="39" t="s">
        <v>59</v>
      </c>
      <c r="C29" s="40">
        <v>2.2999999999999998</v>
      </c>
      <c r="D29" s="41" t="s">
        <v>1</v>
      </c>
      <c r="E29" s="42">
        <v>0</v>
      </c>
      <c r="F29" s="42">
        <v>0</v>
      </c>
      <c r="G29" s="42">
        <v>0</v>
      </c>
      <c r="H29" s="42">
        <v>890</v>
      </c>
      <c r="I29" s="42">
        <v>3750</v>
      </c>
      <c r="J29" s="42">
        <v>0</v>
      </c>
      <c r="K29" s="44">
        <v>4640</v>
      </c>
      <c r="L29" s="139">
        <v>1.35</v>
      </c>
      <c r="M29" s="137">
        <f t="shared" si="0"/>
        <v>6264</v>
      </c>
      <c r="N29" s="22" t="e">
        <f>+F29/#REF!-1</f>
        <v>#REF!</v>
      </c>
      <c r="O29" s="98" t="s">
        <v>60</v>
      </c>
      <c r="P29" s="92" t="s">
        <v>59</v>
      </c>
      <c r="Q29" s="93">
        <v>2.2999999999999998</v>
      </c>
      <c r="R29" s="94" t="s">
        <v>1</v>
      </c>
      <c r="S29" s="95">
        <v>0</v>
      </c>
      <c r="T29" s="95">
        <v>0</v>
      </c>
      <c r="U29" s="95">
        <v>0</v>
      </c>
      <c r="V29" s="95">
        <v>890</v>
      </c>
      <c r="W29" s="95">
        <v>3750</v>
      </c>
      <c r="X29" s="95">
        <v>0</v>
      </c>
      <c r="Y29" s="97">
        <v>4640</v>
      </c>
      <c r="Z29" s="141">
        <v>2</v>
      </c>
      <c r="AA29" s="9">
        <f t="shared" si="1"/>
        <v>9280</v>
      </c>
      <c r="AB29" s="27" t="e">
        <f>+#REF!/#REF!-1</f>
        <v>#REF!</v>
      </c>
    </row>
    <row r="30" spans="1:28" x14ac:dyDescent="0.35">
      <c r="A30" s="47" t="s">
        <v>60</v>
      </c>
      <c r="B30" s="47" t="s">
        <v>120</v>
      </c>
      <c r="C30" s="40">
        <v>1.35</v>
      </c>
      <c r="D30" s="45" t="s">
        <v>1</v>
      </c>
      <c r="E30" s="42">
        <v>0</v>
      </c>
      <c r="F30" s="42">
        <v>0</v>
      </c>
      <c r="G30" s="42">
        <v>0</v>
      </c>
      <c r="H30" s="42">
        <v>400</v>
      </c>
      <c r="I30" s="42">
        <v>0</v>
      </c>
      <c r="J30" s="42">
        <v>0</v>
      </c>
      <c r="K30" s="44">
        <v>400</v>
      </c>
      <c r="L30" s="139">
        <v>1.35</v>
      </c>
      <c r="M30" s="137">
        <f t="shared" si="0"/>
        <v>540</v>
      </c>
      <c r="N30" s="22" t="e">
        <f>+F30/#REF!-1</f>
        <v>#REF!</v>
      </c>
      <c r="O30" s="99" t="s">
        <v>60</v>
      </c>
      <c r="P30" s="100" t="s">
        <v>120</v>
      </c>
      <c r="Q30" s="93">
        <v>1.35</v>
      </c>
      <c r="R30" s="92" t="s">
        <v>1</v>
      </c>
      <c r="S30" s="95">
        <v>0</v>
      </c>
      <c r="T30" s="95">
        <v>0</v>
      </c>
      <c r="U30" s="95">
        <v>0</v>
      </c>
      <c r="V30" s="95">
        <v>400</v>
      </c>
      <c r="W30" s="95">
        <v>0</v>
      </c>
      <c r="X30" s="95">
        <v>0</v>
      </c>
      <c r="Y30" s="97">
        <v>400</v>
      </c>
      <c r="Z30" s="141">
        <v>1.35</v>
      </c>
      <c r="AA30" s="9">
        <f t="shared" si="1"/>
        <v>540</v>
      </c>
      <c r="AB30" s="27" t="e">
        <f>+#REF!/#REF!-1</f>
        <v>#REF!</v>
      </c>
    </row>
    <row r="31" spans="1:28" ht="29" x14ac:dyDescent="0.35">
      <c r="A31" s="46" t="s">
        <v>58</v>
      </c>
      <c r="B31" s="39" t="s">
        <v>57</v>
      </c>
      <c r="C31" s="40">
        <v>1.03</v>
      </c>
      <c r="D31" s="41" t="s">
        <v>1</v>
      </c>
      <c r="E31" s="42">
        <v>0</v>
      </c>
      <c r="F31" s="42">
        <v>0</v>
      </c>
      <c r="G31" s="42">
        <v>20000</v>
      </c>
      <c r="H31" s="42">
        <v>0</v>
      </c>
      <c r="I31" s="42">
        <v>0</v>
      </c>
      <c r="J31" s="42">
        <v>0</v>
      </c>
      <c r="K31" s="44">
        <v>20000</v>
      </c>
      <c r="L31" s="139">
        <v>0.9</v>
      </c>
      <c r="M31" s="137">
        <f t="shared" si="0"/>
        <v>18000</v>
      </c>
      <c r="N31" s="22" t="e">
        <f>+F31/#REF!-1</f>
        <v>#REF!</v>
      </c>
      <c r="O31" s="98" t="s">
        <v>58</v>
      </c>
      <c r="P31" s="92" t="s">
        <v>57</v>
      </c>
      <c r="Q31" s="93">
        <v>1.03</v>
      </c>
      <c r="R31" s="94" t="s">
        <v>1</v>
      </c>
      <c r="S31" s="95">
        <v>0</v>
      </c>
      <c r="T31" s="95">
        <v>0</v>
      </c>
      <c r="U31" s="95">
        <v>20000</v>
      </c>
      <c r="V31" s="95">
        <v>0</v>
      </c>
      <c r="W31" s="95">
        <v>0</v>
      </c>
      <c r="X31" s="95">
        <v>0</v>
      </c>
      <c r="Y31" s="97">
        <v>20000</v>
      </c>
      <c r="Z31" s="141">
        <v>1.03</v>
      </c>
      <c r="AA31" s="9">
        <f t="shared" si="1"/>
        <v>20600</v>
      </c>
      <c r="AB31" s="27" t="e">
        <f>+#REF!/#REF!-1</f>
        <v>#REF!</v>
      </c>
    </row>
    <row r="32" spans="1:28" x14ac:dyDescent="0.35">
      <c r="A32" s="38" t="s">
        <v>56</v>
      </c>
      <c r="B32" s="39" t="s">
        <v>22</v>
      </c>
      <c r="C32" s="40">
        <v>1.76</v>
      </c>
      <c r="D32" s="41" t="s">
        <v>1</v>
      </c>
      <c r="E32" s="42">
        <v>0</v>
      </c>
      <c r="F32" s="42">
        <v>0</v>
      </c>
      <c r="G32" s="42">
        <v>37.5</v>
      </c>
      <c r="H32" s="42">
        <v>0</v>
      </c>
      <c r="I32" s="42">
        <v>187.5</v>
      </c>
      <c r="J32" s="42">
        <v>262.5</v>
      </c>
      <c r="K32" s="44">
        <v>487.5</v>
      </c>
      <c r="L32" s="139">
        <v>1.76</v>
      </c>
      <c r="M32" s="137">
        <f t="shared" si="0"/>
        <v>858</v>
      </c>
      <c r="N32" s="22" t="e">
        <f>+F32/#REF!-1</f>
        <v>#REF!</v>
      </c>
      <c r="O32" s="91" t="s">
        <v>56</v>
      </c>
      <c r="P32" s="92" t="s">
        <v>22</v>
      </c>
      <c r="Q32" s="93">
        <v>1.76</v>
      </c>
      <c r="R32" s="94" t="s">
        <v>1</v>
      </c>
      <c r="S32" s="95">
        <v>0</v>
      </c>
      <c r="T32" s="95">
        <v>0</v>
      </c>
      <c r="U32" s="95">
        <v>37.5</v>
      </c>
      <c r="V32" s="95">
        <v>0</v>
      </c>
      <c r="W32" s="95">
        <v>187.5</v>
      </c>
      <c r="X32" s="95">
        <v>262.5</v>
      </c>
      <c r="Y32" s="97">
        <v>487.5</v>
      </c>
      <c r="Z32" s="141">
        <v>1.6</v>
      </c>
      <c r="AA32" s="9">
        <f t="shared" si="1"/>
        <v>780</v>
      </c>
      <c r="AB32" s="27" t="e">
        <f>+#REF!/#REF!-1</f>
        <v>#REF!</v>
      </c>
    </row>
    <row r="33" spans="1:28" x14ac:dyDescent="0.35">
      <c r="A33" s="38" t="s">
        <v>54</v>
      </c>
      <c r="B33" s="39" t="s">
        <v>22</v>
      </c>
      <c r="C33" s="40">
        <v>10.029999999999999</v>
      </c>
      <c r="D33" s="41" t="s">
        <v>21</v>
      </c>
      <c r="E33" s="42">
        <v>200.2</v>
      </c>
      <c r="F33" s="42">
        <v>1183</v>
      </c>
      <c r="G33" s="42">
        <v>364</v>
      </c>
      <c r="H33" s="42">
        <v>182</v>
      </c>
      <c r="I33" s="42">
        <v>227.5</v>
      </c>
      <c r="J33" s="42">
        <v>145.6</v>
      </c>
      <c r="K33" s="44">
        <v>2302.2999999999997</v>
      </c>
      <c r="L33" s="139">
        <v>9.5</v>
      </c>
      <c r="M33" s="137">
        <f t="shared" si="0"/>
        <v>21871.85</v>
      </c>
      <c r="N33" s="22" t="e">
        <f>+F33/#REF!-1</f>
        <v>#REF!</v>
      </c>
      <c r="O33" s="91" t="s">
        <v>54</v>
      </c>
      <c r="P33" s="92" t="s">
        <v>22</v>
      </c>
      <c r="Q33" s="93">
        <v>10.029999999999999</v>
      </c>
      <c r="R33" s="94" t="s">
        <v>21</v>
      </c>
      <c r="S33" s="95">
        <v>200.2</v>
      </c>
      <c r="T33" s="95">
        <v>1183</v>
      </c>
      <c r="U33" s="95">
        <v>364</v>
      </c>
      <c r="V33" s="95">
        <v>182</v>
      </c>
      <c r="W33" s="95">
        <v>227.5</v>
      </c>
      <c r="X33" s="95">
        <v>145.6</v>
      </c>
      <c r="Y33" s="97">
        <v>2302.2999999999997</v>
      </c>
      <c r="Z33" s="141">
        <v>10.029999999999999</v>
      </c>
      <c r="AA33" s="9">
        <f t="shared" si="1"/>
        <v>23092.068999999996</v>
      </c>
      <c r="AB33" s="27" t="e">
        <f>+#REF!/#REF!-1</f>
        <v>#REF!</v>
      </c>
    </row>
    <row r="34" spans="1:28" x14ac:dyDescent="0.35">
      <c r="A34" s="38" t="s">
        <v>55</v>
      </c>
      <c r="B34" s="39" t="s">
        <v>25</v>
      </c>
      <c r="C34" s="40">
        <v>33.99</v>
      </c>
      <c r="D34" s="41" t="s">
        <v>21</v>
      </c>
      <c r="E34" s="42">
        <v>0</v>
      </c>
      <c r="F34" s="42">
        <v>43.2</v>
      </c>
      <c r="G34" s="42">
        <v>0</v>
      </c>
      <c r="H34" s="42">
        <v>0</v>
      </c>
      <c r="I34" s="42">
        <v>7.2</v>
      </c>
      <c r="J34" s="42">
        <v>0</v>
      </c>
      <c r="K34" s="44">
        <v>50.400000000000006</v>
      </c>
      <c r="L34" s="139">
        <v>27.45</v>
      </c>
      <c r="M34" s="137">
        <f t="shared" si="0"/>
        <v>1383.48</v>
      </c>
      <c r="N34" s="22" t="e">
        <f>+F34/#REF!-1</f>
        <v>#REF!</v>
      </c>
      <c r="O34" s="91" t="s">
        <v>55</v>
      </c>
      <c r="P34" s="92" t="s">
        <v>25</v>
      </c>
      <c r="Q34" s="93">
        <v>33.99</v>
      </c>
      <c r="R34" s="94" t="s">
        <v>21</v>
      </c>
      <c r="S34" s="95">
        <v>0</v>
      </c>
      <c r="T34" s="95">
        <v>43.2</v>
      </c>
      <c r="U34" s="95">
        <v>0</v>
      </c>
      <c r="V34" s="95">
        <v>0</v>
      </c>
      <c r="W34" s="95">
        <v>7.2</v>
      </c>
      <c r="X34" s="95">
        <v>0</v>
      </c>
      <c r="Y34" s="97">
        <v>50.400000000000006</v>
      </c>
      <c r="Z34" s="141">
        <v>33.99</v>
      </c>
      <c r="AA34" s="9">
        <f t="shared" si="1"/>
        <v>1713.0960000000002</v>
      </c>
      <c r="AB34" s="27" t="e">
        <f>+#REF!/#REF!-1</f>
        <v>#REF!</v>
      </c>
    </row>
    <row r="35" spans="1:28" x14ac:dyDescent="0.35">
      <c r="A35" s="38" t="s">
        <v>53</v>
      </c>
      <c r="B35" s="39" t="s">
        <v>22</v>
      </c>
      <c r="C35" s="40">
        <v>12.09</v>
      </c>
      <c r="D35" s="41" t="s">
        <v>21</v>
      </c>
      <c r="E35" s="42">
        <v>0</v>
      </c>
      <c r="F35" s="42">
        <v>0</v>
      </c>
      <c r="G35" s="42">
        <v>0</v>
      </c>
      <c r="H35" s="42">
        <v>0</v>
      </c>
      <c r="I35" s="42">
        <v>0</v>
      </c>
      <c r="J35" s="42">
        <v>0</v>
      </c>
      <c r="K35" s="44">
        <v>0</v>
      </c>
      <c r="L35" s="139">
        <v>11.49</v>
      </c>
      <c r="M35" s="137">
        <f t="shared" si="0"/>
        <v>0</v>
      </c>
      <c r="N35" s="22" t="e">
        <f>+F35/#REF!-1</f>
        <v>#REF!</v>
      </c>
      <c r="O35" s="91" t="s">
        <v>53</v>
      </c>
      <c r="P35" s="92" t="s">
        <v>22</v>
      </c>
      <c r="Q35" s="93">
        <v>12.09</v>
      </c>
      <c r="R35" s="94" t="s">
        <v>21</v>
      </c>
      <c r="S35" s="95">
        <v>0</v>
      </c>
      <c r="T35" s="95">
        <v>0</v>
      </c>
      <c r="U35" s="95">
        <v>0</v>
      </c>
      <c r="V35" s="95">
        <v>0</v>
      </c>
      <c r="W35" s="95">
        <v>0</v>
      </c>
      <c r="X35" s="95">
        <v>0</v>
      </c>
      <c r="Y35" s="97">
        <v>0</v>
      </c>
      <c r="Z35" s="141">
        <v>12.09</v>
      </c>
      <c r="AA35" s="9">
        <f t="shared" si="1"/>
        <v>0</v>
      </c>
      <c r="AB35" s="27" t="e">
        <f>+#REF!/#REF!-1</f>
        <v>#REF!</v>
      </c>
    </row>
    <row r="36" spans="1:28" x14ac:dyDescent="0.35">
      <c r="A36" s="38" t="s">
        <v>52</v>
      </c>
      <c r="B36" s="39" t="s">
        <v>22</v>
      </c>
      <c r="C36" s="40">
        <v>27.23</v>
      </c>
      <c r="D36" s="41" t="s">
        <v>21</v>
      </c>
      <c r="E36" s="42">
        <v>0</v>
      </c>
      <c r="F36" s="42">
        <v>0</v>
      </c>
      <c r="G36" s="42">
        <v>0</v>
      </c>
      <c r="H36" s="42">
        <v>36.4</v>
      </c>
      <c r="I36" s="42">
        <v>0</v>
      </c>
      <c r="J36" s="42">
        <v>0</v>
      </c>
      <c r="K36" s="44">
        <v>36.4</v>
      </c>
      <c r="L36" s="139">
        <v>25.87</v>
      </c>
      <c r="M36" s="137">
        <f t="shared" si="0"/>
        <v>941.66800000000001</v>
      </c>
      <c r="N36" s="22" t="e">
        <f>+F36/#REF!-1</f>
        <v>#REF!</v>
      </c>
      <c r="O36" s="91" t="s">
        <v>52</v>
      </c>
      <c r="P36" s="92" t="s">
        <v>22</v>
      </c>
      <c r="Q36" s="93">
        <v>27.23</v>
      </c>
      <c r="R36" s="94" t="s">
        <v>21</v>
      </c>
      <c r="S36" s="95">
        <v>0</v>
      </c>
      <c r="T36" s="95">
        <v>0</v>
      </c>
      <c r="U36" s="95">
        <v>0</v>
      </c>
      <c r="V36" s="95">
        <v>36.4</v>
      </c>
      <c r="W36" s="95">
        <v>0</v>
      </c>
      <c r="X36" s="95">
        <v>0</v>
      </c>
      <c r="Y36" s="97">
        <v>36.4</v>
      </c>
      <c r="Z36" s="141">
        <v>27.23</v>
      </c>
      <c r="AA36" s="9">
        <f t="shared" si="1"/>
        <v>991.17200000000003</v>
      </c>
      <c r="AB36" s="27" t="e">
        <f>+#REF!/#REF!-1</f>
        <v>#REF!</v>
      </c>
    </row>
    <row r="37" spans="1:28" x14ac:dyDescent="0.35">
      <c r="A37" s="38" t="s">
        <v>51</v>
      </c>
      <c r="B37" s="39" t="s">
        <v>22</v>
      </c>
      <c r="C37" s="40">
        <v>14.5</v>
      </c>
      <c r="D37" s="41" t="s">
        <v>21</v>
      </c>
      <c r="E37" s="42">
        <v>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4">
        <v>0</v>
      </c>
      <c r="L37" s="139">
        <v>14.5</v>
      </c>
      <c r="M37" s="137">
        <f t="shared" si="0"/>
        <v>0</v>
      </c>
      <c r="N37" s="22" t="e">
        <f>+F37/#REF!-1</f>
        <v>#REF!</v>
      </c>
      <c r="O37" s="91" t="s">
        <v>51</v>
      </c>
      <c r="P37" s="92" t="s">
        <v>22</v>
      </c>
      <c r="Q37" s="93">
        <v>14.5</v>
      </c>
      <c r="R37" s="94" t="s">
        <v>21</v>
      </c>
      <c r="S37" s="95">
        <v>0</v>
      </c>
      <c r="T37" s="95">
        <v>0</v>
      </c>
      <c r="U37" s="95">
        <v>0</v>
      </c>
      <c r="V37" s="95">
        <v>0</v>
      </c>
      <c r="W37" s="95">
        <v>0</v>
      </c>
      <c r="X37" s="95">
        <v>0</v>
      </c>
      <c r="Y37" s="97">
        <v>0</v>
      </c>
      <c r="Z37" s="141">
        <v>14.5</v>
      </c>
      <c r="AA37" s="9">
        <f t="shared" si="1"/>
        <v>0</v>
      </c>
      <c r="AB37" s="27" t="e">
        <f>+#REF!/#REF!-1</f>
        <v>#REF!</v>
      </c>
    </row>
    <row r="38" spans="1:28" x14ac:dyDescent="0.35">
      <c r="A38" s="38" t="s">
        <v>50</v>
      </c>
      <c r="B38" s="39" t="s">
        <v>25</v>
      </c>
      <c r="C38" s="40">
        <v>101.03</v>
      </c>
      <c r="D38" s="41" t="s">
        <v>21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4">
        <v>0</v>
      </c>
      <c r="L38" s="139">
        <v>101.03</v>
      </c>
      <c r="M38" s="137">
        <f t="shared" si="0"/>
        <v>0</v>
      </c>
      <c r="N38" s="22" t="e">
        <f>+F38/#REF!-1</f>
        <v>#REF!</v>
      </c>
      <c r="O38" s="91" t="s">
        <v>50</v>
      </c>
      <c r="P38" s="92" t="s">
        <v>25</v>
      </c>
      <c r="Q38" s="93">
        <v>101.03</v>
      </c>
      <c r="R38" s="94" t="s">
        <v>21</v>
      </c>
      <c r="S38" s="95">
        <v>0</v>
      </c>
      <c r="T38" s="95">
        <v>0</v>
      </c>
      <c r="U38" s="95">
        <v>0</v>
      </c>
      <c r="V38" s="95">
        <v>0</v>
      </c>
      <c r="W38" s="95">
        <v>0</v>
      </c>
      <c r="X38" s="95">
        <v>0</v>
      </c>
      <c r="Y38" s="97">
        <v>0</v>
      </c>
      <c r="Z38" s="141">
        <v>101.03</v>
      </c>
      <c r="AA38" s="9">
        <f t="shared" si="1"/>
        <v>0</v>
      </c>
      <c r="AB38" s="27" t="e">
        <f>+#REF!/#REF!-1</f>
        <v>#REF!</v>
      </c>
    </row>
    <row r="39" spans="1:28" x14ac:dyDescent="0.35">
      <c r="A39" s="38" t="s">
        <v>49</v>
      </c>
      <c r="B39" s="39" t="s">
        <v>22</v>
      </c>
      <c r="C39" s="40">
        <v>52.3</v>
      </c>
      <c r="D39" s="41" t="s">
        <v>21</v>
      </c>
      <c r="E39" s="42">
        <v>0</v>
      </c>
      <c r="F39" s="42">
        <v>0</v>
      </c>
      <c r="G39" s="42">
        <v>0</v>
      </c>
      <c r="H39" s="42">
        <v>0</v>
      </c>
      <c r="I39" s="42">
        <v>0</v>
      </c>
      <c r="J39" s="42">
        <v>0</v>
      </c>
      <c r="K39" s="44">
        <v>0</v>
      </c>
      <c r="L39" s="139">
        <v>52.3</v>
      </c>
      <c r="M39" s="137">
        <f t="shared" si="0"/>
        <v>0</v>
      </c>
      <c r="N39" s="22" t="e">
        <f>+F39/#REF!-1</f>
        <v>#REF!</v>
      </c>
      <c r="O39" s="91" t="s">
        <v>49</v>
      </c>
      <c r="P39" s="92" t="s">
        <v>22</v>
      </c>
      <c r="Q39" s="93">
        <v>52.3</v>
      </c>
      <c r="R39" s="94" t="s">
        <v>21</v>
      </c>
      <c r="S39" s="95">
        <v>0</v>
      </c>
      <c r="T39" s="95">
        <v>0</v>
      </c>
      <c r="U39" s="95">
        <v>0</v>
      </c>
      <c r="V39" s="95">
        <v>0</v>
      </c>
      <c r="W39" s="95">
        <v>0</v>
      </c>
      <c r="X39" s="95">
        <v>0</v>
      </c>
      <c r="Y39" s="97">
        <v>0</v>
      </c>
      <c r="Z39" s="141">
        <v>52.3</v>
      </c>
      <c r="AA39" s="9">
        <f t="shared" si="1"/>
        <v>0</v>
      </c>
      <c r="AB39" s="27" t="e">
        <f>+#REF!/#REF!-1</f>
        <v>#REF!</v>
      </c>
    </row>
    <row r="40" spans="1:28" x14ac:dyDescent="0.35">
      <c r="A40" s="38" t="s">
        <v>48</v>
      </c>
      <c r="B40" s="39" t="s">
        <v>22</v>
      </c>
      <c r="C40" s="40">
        <v>8.64</v>
      </c>
      <c r="D40" s="41" t="s">
        <v>21</v>
      </c>
      <c r="E40" s="42">
        <v>35.6</v>
      </c>
      <c r="F40" s="42">
        <v>0</v>
      </c>
      <c r="G40" s="42">
        <v>53.400000000000006</v>
      </c>
      <c r="H40" s="42">
        <v>35.6</v>
      </c>
      <c r="I40" s="42">
        <v>89</v>
      </c>
      <c r="J40" s="42">
        <v>35.6</v>
      </c>
      <c r="K40" s="44">
        <v>249.2</v>
      </c>
      <c r="L40" s="139">
        <v>6.49</v>
      </c>
      <c r="M40" s="137">
        <f t="shared" si="0"/>
        <v>1617.308</v>
      </c>
      <c r="N40" s="22" t="e">
        <f>+F40/#REF!-1</f>
        <v>#REF!</v>
      </c>
      <c r="O40" s="91" t="s">
        <v>48</v>
      </c>
      <c r="P40" s="92" t="s">
        <v>22</v>
      </c>
      <c r="Q40" s="93">
        <v>8.64</v>
      </c>
      <c r="R40" s="94" t="s">
        <v>21</v>
      </c>
      <c r="S40" s="95">
        <v>35.6</v>
      </c>
      <c r="T40" s="95">
        <v>0</v>
      </c>
      <c r="U40" s="95">
        <v>53.400000000000006</v>
      </c>
      <c r="V40" s="95">
        <v>35.6</v>
      </c>
      <c r="W40" s="95">
        <v>89</v>
      </c>
      <c r="X40" s="95">
        <v>35.6</v>
      </c>
      <c r="Y40" s="97">
        <v>249.2</v>
      </c>
      <c r="Z40" s="141">
        <v>7.19</v>
      </c>
      <c r="AA40" s="9">
        <f t="shared" si="1"/>
        <v>1791.748</v>
      </c>
      <c r="AB40" s="27" t="e">
        <f>+#REF!/#REF!-1</f>
        <v>#REF!</v>
      </c>
    </row>
    <row r="41" spans="1:28" x14ac:dyDescent="0.35">
      <c r="A41" s="38" t="s">
        <v>48</v>
      </c>
      <c r="B41" s="39" t="s">
        <v>25</v>
      </c>
      <c r="C41" s="40">
        <v>30.33</v>
      </c>
      <c r="D41" s="41" t="s">
        <v>21</v>
      </c>
      <c r="E41" s="42">
        <v>0</v>
      </c>
      <c r="F41" s="42">
        <v>19.8</v>
      </c>
      <c r="G41" s="42">
        <v>0</v>
      </c>
      <c r="H41" s="42">
        <v>0</v>
      </c>
      <c r="I41" s="42">
        <v>1.8</v>
      </c>
      <c r="J41" s="42">
        <v>0</v>
      </c>
      <c r="K41" s="44">
        <v>21.6</v>
      </c>
      <c r="L41" s="139">
        <v>24.49</v>
      </c>
      <c r="M41" s="137">
        <f t="shared" si="0"/>
        <v>528.98400000000004</v>
      </c>
      <c r="N41" s="22" t="e">
        <f>+F41/#REF!-1</f>
        <v>#REF!</v>
      </c>
      <c r="O41" s="91" t="s">
        <v>48</v>
      </c>
      <c r="P41" s="92" t="s">
        <v>25</v>
      </c>
      <c r="Q41" s="93">
        <v>30.33</v>
      </c>
      <c r="R41" s="94" t="s">
        <v>21</v>
      </c>
      <c r="S41" s="95">
        <v>0</v>
      </c>
      <c r="T41" s="95">
        <v>19.8</v>
      </c>
      <c r="U41" s="95">
        <v>0</v>
      </c>
      <c r="V41" s="95">
        <v>0</v>
      </c>
      <c r="W41" s="95">
        <v>1.8</v>
      </c>
      <c r="X41" s="95">
        <v>0</v>
      </c>
      <c r="Y41" s="97">
        <v>21.6</v>
      </c>
      <c r="Z41" s="141">
        <v>29.33</v>
      </c>
      <c r="AA41" s="9">
        <f t="shared" si="1"/>
        <v>633.52800000000002</v>
      </c>
      <c r="AB41" s="27" t="e">
        <f>+#REF!/#REF!-1</f>
        <v>#REF!</v>
      </c>
    </row>
    <row r="42" spans="1:28" x14ac:dyDescent="0.35">
      <c r="A42" s="38" t="s">
        <v>47</v>
      </c>
      <c r="B42" s="39" t="s">
        <v>22</v>
      </c>
      <c r="C42" s="40">
        <v>8.86</v>
      </c>
      <c r="D42" s="41" t="s">
        <v>21</v>
      </c>
      <c r="E42" s="42">
        <v>0</v>
      </c>
      <c r="F42" s="42">
        <v>0</v>
      </c>
      <c r="G42" s="42">
        <v>0</v>
      </c>
      <c r="H42" s="42">
        <v>0</v>
      </c>
      <c r="I42" s="42">
        <v>0</v>
      </c>
      <c r="J42" s="42">
        <v>0</v>
      </c>
      <c r="K42" s="44">
        <v>0</v>
      </c>
      <c r="L42" s="139">
        <v>8.42</v>
      </c>
      <c r="M42" s="137">
        <f t="shared" si="0"/>
        <v>0</v>
      </c>
      <c r="N42" s="22" t="e">
        <f>+F42/#REF!-1</f>
        <v>#REF!</v>
      </c>
      <c r="O42" s="91" t="s">
        <v>47</v>
      </c>
      <c r="P42" s="92" t="s">
        <v>22</v>
      </c>
      <c r="Q42" s="93">
        <v>8.86</v>
      </c>
      <c r="R42" s="94" t="s">
        <v>21</v>
      </c>
      <c r="S42" s="95">
        <v>0</v>
      </c>
      <c r="T42" s="95">
        <v>0</v>
      </c>
      <c r="U42" s="95">
        <v>0</v>
      </c>
      <c r="V42" s="95">
        <v>0</v>
      </c>
      <c r="W42" s="95">
        <v>0</v>
      </c>
      <c r="X42" s="95">
        <v>0</v>
      </c>
      <c r="Y42" s="97">
        <v>0</v>
      </c>
      <c r="Z42" s="141">
        <v>8.86</v>
      </c>
      <c r="AA42" s="9">
        <f t="shared" si="1"/>
        <v>0</v>
      </c>
      <c r="AB42" s="27" t="e">
        <f>+#REF!/#REF!-1</f>
        <v>#REF!</v>
      </c>
    </row>
    <row r="43" spans="1:28" x14ac:dyDescent="0.35">
      <c r="A43" s="38" t="s">
        <v>121</v>
      </c>
      <c r="B43" s="39" t="s">
        <v>22</v>
      </c>
      <c r="C43" s="40">
        <v>9.91</v>
      </c>
      <c r="D43" s="45" t="s">
        <v>21</v>
      </c>
      <c r="E43" s="42">
        <v>0</v>
      </c>
      <c r="F43" s="42">
        <v>0</v>
      </c>
      <c r="G43" s="42">
        <v>0</v>
      </c>
      <c r="H43" s="42">
        <v>25.2</v>
      </c>
      <c r="I43" s="42">
        <v>0</v>
      </c>
      <c r="J43" s="42">
        <v>0</v>
      </c>
      <c r="K43" s="44">
        <v>25.2</v>
      </c>
      <c r="L43" s="139">
        <v>6.8</v>
      </c>
      <c r="M43" s="137">
        <f t="shared" si="0"/>
        <v>171.35999999999999</v>
      </c>
      <c r="N43" s="22" t="e">
        <f>+F43/#REF!-1</f>
        <v>#REF!</v>
      </c>
      <c r="O43" s="91" t="s">
        <v>121</v>
      </c>
      <c r="P43" s="92" t="s">
        <v>22</v>
      </c>
      <c r="Q43" s="93">
        <v>9.91</v>
      </c>
      <c r="R43" s="92" t="s">
        <v>21</v>
      </c>
      <c r="S43" s="95">
        <v>0</v>
      </c>
      <c r="T43" s="95">
        <v>0</v>
      </c>
      <c r="U43" s="95">
        <v>0</v>
      </c>
      <c r="V43" s="95">
        <v>25.2</v>
      </c>
      <c r="W43" s="95">
        <v>0</v>
      </c>
      <c r="X43" s="95">
        <v>0</v>
      </c>
      <c r="Y43" s="97">
        <v>25.2</v>
      </c>
      <c r="Z43" s="141">
        <v>9.9</v>
      </c>
      <c r="AA43" s="9">
        <f t="shared" si="1"/>
        <v>249.48</v>
      </c>
      <c r="AB43" s="27" t="e">
        <f>+#REF!/#REF!-1</f>
        <v>#REF!</v>
      </c>
    </row>
    <row r="44" spans="1:28" x14ac:dyDescent="0.35">
      <c r="A44" s="38" t="s">
        <v>122</v>
      </c>
      <c r="B44" s="39" t="s">
        <v>22</v>
      </c>
      <c r="C44" s="40">
        <v>7.29</v>
      </c>
      <c r="D44" s="45" t="s">
        <v>21</v>
      </c>
      <c r="E44" s="42">
        <v>0</v>
      </c>
      <c r="F44" s="42">
        <v>0</v>
      </c>
      <c r="G44" s="42">
        <v>0</v>
      </c>
      <c r="H44" s="42">
        <v>50.4</v>
      </c>
      <c r="I44" s="42">
        <v>0</v>
      </c>
      <c r="J44" s="42">
        <v>0</v>
      </c>
      <c r="K44" s="44">
        <v>50.4</v>
      </c>
      <c r="L44" s="139">
        <v>5</v>
      </c>
      <c r="M44" s="137">
        <f t="shared" si="0"/>
        <v>252</v>
      </c>
      <c r="N44" s="22" t="e">
        <f>+F44/#REF!-1</f>
        <v>#REF!</v>
      </c>
      <c r="O44" s="91" t="s">
        <v>122</v>
      </c>
      <c r="P44" s="92" t="s">
        <v>22</v>
      </c>
      <c r="Q44" s="93">
        <v>7.29</v>
      </c>
      <c r="R44" s="92" t="s">
        <v>21</v>
      </c>
      <c r="S44" s="95">
        <v>0</v>
      </c>
      <c r="T44" s="95">
        <v>0</v>
      </c>
      <c r="U44" s="95">
        <v>0</v>
      </c>
      <c r="V44" s="95">
        <v>50.4</v>
      </c>
      <c r="W44" s="95">
        <v>0</v>
      </c>
      <c r="X44" s="95">
        <v>0</v>
      </c>
      <c r="Y44" s="97">
        <v>50.4</v>
      </c>
      <c r="Z44" s="141">
        <v>3.13</v>
      </c>
      <c r="AA44" s="9">
        <f t="shared" si="1"/>
        <v>157.75199999999998</v>
      </c>
      <c r="AB44" s="27" t="e">
        <f>+#REF!/#REF!-1</f>
        <v>#REF!</v>
      </c>
    </row>
    <row r="45" spans="1:28" x14ac:dyDescent="0.35">
      <c r="A45" s="38" t="s">
        <v>46</v>
      </c>
      <c r="B45" s="39" t="s">
        <v>22</v>
      </c>
      <c r="C45" s="40">
        <v>5.17</v>
      </c>
      <c r="D45" s="41" t="s">
        <v>21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4">
        <v>0</v>
      </c>
      <c r="L45" s="139">
        <v>4.91</v>
      </c>
      <c r="M45" s="137">
        <f t="shared" si="0"/>
        <v>0</v>
      </c>
      <c r="N45" s="22" t="e">
        <f>+F45/#REF!-1</f>
        <v>#REF!</v>
      </c>
      <c r="O45" s="91" t="s">
        <v>46</v>
      </c>
      <c r="P45" s="92" t="s">
        <v>22</v>
      </c>
      <c r="Q45" s="93">
        <v>5.17</v>
      </c>
      <c r="R45" s="94" t="s">
        <v>21</v>
      </c>
      <c r="S45" s="95">
        <v>0</v>
      </c>
      <c r="T45" s="95">
        <v>0</v>
      </c>
      <c r="U45" s="95">
        <v>0</v>
      </c>
      <c r="V45" s="95">
        <v>0</v>
      </c>
      <c r="W45" s="95">
        <v>0</v>
      </c>
      <c r="X45" s="95">
        <v>0</v>
      </c>
      <c r="Y45" s="97">
        <v>0</v>
      </c>
      <c r="Z45" s="141">
        <v>3.13</v>
      </c>
      <c r="AA45" s="9">
        <f t="shared" si="1"/>
        <v>0</v>
      </c>
      <c r="AB45" s="27" t="e">
        <f>+#REF!/#REF!-1</f>
        <v>#REF!</v>
      </c>
    </row>
    <row r="46" spans="1:28" x14ac:dyDescent="0.35">
      <c r="A46" s="38" t="s">
        <v>123</v>
      </c>
      <c r="B46" s="39" t="s">
        <v>22</v>
      </c>
      <c r="C46" s="40">
        <v>3.13</v>
      </c>
      <c r="D46" s="45" t="s">
        <v>21</v>
      </c>
      <c r="E46" s="42">
        <v>0</v>
      </c>
      <c r="F46" s="42">
        <v>0</v>
      </c>
      <c r="G46" s="42">
        <v>0</v>
      </c>
      <c r="H46" s="42">
        <v>567</v>
      </c>
      <c r="I46" s="42">
        <v>0</v>
      </c>
      <c r="J46" s="42">
        <v>0</v>
      </c>
      <c r="K46" s="44">
        <v>567</v>
      </c>
      <c r="L46" s="139">
        <v>3</v>
      </c>
      <c r="M46" s="137">
        <f t="shared" si="0"/>
        <v>1701</v>
      </c>
      <c r="N46" s="22" t="e">
        <f>+F46/#REF!-1</f>
        <v>#REF!</v>
      </c>
      <c r="O46" s="91" t="s">
        <v>123</v>
      </c>
      <c r="P46" s="92" t="s">
        <v>22</v>
      </c>
      <c r="Q46" s="93">
        <v>3.13</v>
      </c>
      <c r="R46" s="92" t="s">
        <v>21</v>
      </c>
      <c r="S46" s="95">
        <v>0</v>
      </c>
      <c r="T46" s="95">
        <v>0</v>
      </c>
      <c r="U46" s="95">
        <v>0</v>
      </c>
      <c r="V46" s="95">
        <v>567</v>
      </c>
      <c r="W46" s="95">
        <v>0</v>
      </c>
      <c r="X46" s="95">
        <v>0</v>
      </c>
      <c r="Y46" s="97">
        <v>567</v>
      </c>
      <c r="Z46" s="141">
        <v>3.13</v>
      </c>
      <c r="AA46" s="9">
        <f t="shared" si="1"/>
        <v>1774.71</v>
      </c>
      <c r="AB46" s="27" t="e">
        <f>+#REF!/#REF!-1</f>
        <v>#REF!</v>
      </c>
    </row>
    <row r="47" spans="1:28" x14ac:dyDescent="0.35">
      <c r="A47" s="38" t="s">
        <v>124</v>
      </c>
      <c r="B47" s="39" t="s">
        <v>125</v>
      </c>
      <c r="C47" s="40">
        <v>6.32</v>
      </c>
      <c r="D47" s="41" t="s">
        <v>21</v>
      </c>
      <c r="E47" s="42">
        <v>0</v>
      </c>
      <c r="F47" s="42">
        <v>0</v>
      </c>
      <c r="G47" s="42">
        <v>0</v>
      </c>
      <c r="H47" s="42">
        <v>3.6</v>
      </c>
      <c r="I47" s="42">
        <v>0</v>
      </c>
      <c r="J47" s="42">
        <v>0</v>
      </c>
      <c r="K47" s="44">
        <v>3.6</v>
      </c>
      <c r="L47" s="139">
        <v>4.3</v>
      </c>
      <c r="M47" s="137">
        <f t="shared" si="0"/>
        <v>15.48</v>
      </c>
      <c r="N47" s="22" t="e">
        <f>+F47/#REF!-1</f>
        <v>#REF!</v>
      </c>
      <c r="O47" s="91" t="s">
        <v>124</v>
      </c>
      <c r="P47" s="92" t="s">
        <v>125</v>
      </c>
      <c r="Q47" s="93">
        <v>6.32</v>
      </c>
      <c r="R47" s="94" t="s">
        <v>21</v>
      </c>
      <c r="S47" s="95">
        <v>0</v>
      </c>
      <c r="T47" s="95">
        <v>0</v>
      </c>
      <c r="U47" s="95">
        <v>0</v>
      </c>
      <c r="V47" s="95">
        <v>3.6</v>
      </c>
      <c r="W47" s="95">
        <v>0</v>
      </c>
      <c r="X47" s="95">
        <v>0</v>
      </c>
      <c r="Y47" s="97">
        <v>3.6</v>
      </c>
      <c r="Z47" s="141">
        <v>5.15</v>
      </c>
      <c r="AA47" s="9">
        <f t="shared" si="1"/>
        <v>18.540000000000003</v>
      </c>
      <c r="AB47" s="27" t="e">
        <f>+#REF!/#REF!-1</f>
        <v>#REF!</v>
      </c>
    </row>
    <row r="48" spans="1:28" x14ac:dyDescent="0.35">
      <c r="A48" s="38" t="s">
        <v>45</v>
      </c>
      <c r="B48" s="39" t="s">
        <v>22</v>
      </c>
      <c r="C48" s="40">
        <v>6.38</v>
      </c>
      <c r="D48" s="41" t="s">
        <v>21</v>
      </c>
      <c r="E48" s="42">
        <v>0</v>
      </c>
      <c r="F48" s="42">
        <v>0</v>
      </c>
      <c r="G48" s="42">
        <v>0</v>
      </c>
      <c r="H48" s="42">
        <v>0</v>
      </c>
      <c r="I48" s="42">
        <v>0</v>
      </c>
      <c r="J48" s="42">
        <v>0</v>
      </c>
      <c r="K48" s="44">
        <v>0</v>
      </c>
      <c r="L48" s="139">
        <v>6.06</v>
      </c>
      <c r="M48" s="137">
        <f t="shared" si="0"/>
        <v>0</v>
      </c>
      <c r="N48" s="22" t="e">
        <f>+F48/#REF!-1</f>
        <v>#REF!</v>
      </c>
      <c r="O48" s="91" t="s">
        <v>45</v>
      </c>
      <c r="P48" s="92" t="s">
        <v>22</v>
      </c>
      <c r="Q48" s="93">
        <v>6.38</v>
      </c>
      <c r="R48" s="94" t="s">
        <v>21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0</v>
      </c>
      <c r="Y48" s="97">
        <v>0</v>
      </c>
      <c r="Z48" s="141">
        <v>5.24</v>
      </c>
      <c r="AA48" s="9">
        <f t="shared" si="1"/>
        <v>0</v>
      </c>
      <c r="AB48" s="27" t="e">
        <f>+#REF!/#REF!-1</f>
        <v>#REF!</v>
      </c>
    </row>
    <row r="49" spans="1:28" x14ac:dyDescent="0.35">
      <c r="A49" s="38" t="s">
        <v>2</v>
      </c>
      <c r="B49" s="39" t="s">
        <v>22</v>
      </c>
      <c r="C49" s="40">
        <v>6.2</v>
      </c>
      <c r="D49" s="41" t="s">
        <v>21</v>
      </c>
      <c r="E49" s="42">
        <v>38</v>
      </c>
      <c r="F49" s="42">
        <v>1976</v>
      </c>
      <c r="G49" s="42">
        <v>9.5</v>
      </c>
      <c r="H49" s="42">
        <v>171</v>
      </c>
      <c r="I49" s="42">
        <v>95</v>
      </c>
      <c r="J49" s="42">
        <v>228</v>
      </c>
      <c r="K49" s="44">
        <v>2517.5</v>
      </c>
      <c r="L49" s="139">
        <v>4.6500000000000004</v>
      </c>
      <c r="M49" s="137">
        <f t="shared" si="0"/>
        <v>11706.375</v>
      </c>
      <c r="N49" s="22" t="e">
        <f>+F49/#REF!-1</f>
        <v>#REF!</v>
      </c>
      <c r="O49" s="91" t="s">
        <v>2</v>
      </c>
      <c r="P49" s="92" t="s">
        <v>22</v>
      </c>
      <c r="Q49" s="93">
        <v>6.2</v>
      </c>
      <c r="R49" s="94" t="s">
        <v>21</v>
      </c>
      <c r="S49" s="95">
        <v>38</v>
      </c>
      <c r="T49" s="95">
        <v>1976</v>
      </c>
      <c r="U49" s="95">
        <v>9.5</v>
      </c>
      <c r="V49" s="95">
        <v>171</v>
      </c>
      <c r="W49" s="95">
        <v>95</v>
      </c>
      <c r="X49" s="95">
        <v>228</v>
      </c>
      <c r="Y49" s="97">
        <v>2517.5</v>
      </c>
      <c r="Z49" s="141">
        <v>5.24</v>
      </c>
      <c r="AA49" s="9">
        <f t="shared" si="1"/>
        <v>13191.7</v>
      </c>
      <c r="AB49" s="27" t="e">
        <f>+#REF!/#REF!-1</f>
        <v>#REF!</v>
      </c>
    </row>
    <row r="50" spans="1:28" x14ac:dyDescent="0.35">
      <c r="A50" s="38" t="s">
        <v>2</v>
      </c>
      <c r="B50" s="39" t="s">
        <v>25</v>
      </c>
      <c r="C50" s="40">
        <v>34.15</v>
      </c>
      <c r="D50" s="41" t="s">
        <v>21</v>
      </c>
      <c r="E50" s="42">
        <v>0</v>
      </c>
      <c r="F50" s="42">
        <v>0</v>
      </c>
      <c r="G50" s="42">
        <v>0</v>
      </c>
      <c r="H50" s="42">
        <v>7.6</v>
      </c>
      <c r="I50" s="42">
        <v>3.8</v>
      </c>
      <c r="J50" s="42">
        <v>0</v>
      </c>
      <c r="K50" s="44">
        <v>11.399999999999999</v>
      </c>
      <c r="L50" s="139">
        <v>27.33</v>
      </c>
      <c r="M50" s="137">
        <f t="shared" si="0"/>
        <v>311.56199999999995</v>
      </c>
      <c r="N50" s="22" t="e">
        <f>+F50/#REF!-1</f>
        <v>#REF!</v>
      </c>
      <c r="O50" s="91" t="s">
        <v>2</v>
      </c>
      <c r="P50" s="92" t="s">
        <v>25</v>
      </c>
      <c r="Q50" s="93">
        <v>34.15</v>
      </c>
      <c r="R50" s="94" t="s">
        <v>21</v>
      </c>
      <c r="S50" s="95">
        <v>0</v>
      </c>
      <c r="T50" s="95">
        <v>0</v>
      </c>
      <c r="U50" s="95">
        <v>0</v>
      </c>
      <c r="V50" s="95">
        <v>7.6</v>
      </c>
      <c r="W50" s="95">
        <v>3.8</v>
      </c>
      <c r="X50" s="95">
        <v>0</v>
      </c>
      <c r="Y50" s="97">
        <v>11.399999999999999</v>
      </c>
      <c r="Z50" s="141">
        <v>20.28</v>
      </c>
      <c r="AA50" s="9">
        <f t="shared" si="1"/>
        <v>231.19199999999998</v>
      </c>
      <c r="AB50" s="27" t="e">
        <f>+#REF!/#REF!-1</f>
        <v>#REF!</v>
      </c>
    </row>
    <row r="51" spans="1:28" x14ac:dyDescent="0.35">
      <c r="A51" s="38" t="s">
        <v>44</v>
      </c>
      <c r="B51" s="39" t="s">
        <v>22</v>
      </c>
      <c r="C51" s="40">
        <v>11.64</v>
      </c>
      <c r="D51" s="41" t="s">
        <v>21</v>
      </c>
      <c r="E51" s="42">
        <v>0</v>
      </c>
      <c r="F51" s="42">
        <v>0</v>
      </c>
      <c r="G51" s="42">
        <v>0</v>
      </c>
      <c r="H51" s="42">
        <v>0</v>
      </c>
      <c r="I51" s="42">
        <v>0</v>
      </c>
      <c r="J51" s="42">
        <v>0</v>
      </c>
      <c r="K51" s="44">
        <v>0</v>
      </c>
      <c r="L51" s="139">
        <v>11.64</v>
      </c>
      <c r="M51" s="137">
        <f t="shared" si="0"/>
        <v>0</v>
      </c>
      <c r="N51" s="22" t="e">
        <f>+F51/#REF!-1</f>
        <v>#REF!</v>
      </c>
      <c r="O51" s="91" t="s">
        <v>44</v>
      </c>
      <c r="P51" s="92" t="s">
        <v>22</v>
      </c>
      <c r="Q51" s="93">
        <v>11.64</v>
      </c>
      <c r="R51" s="94" t="s">
        <v>21</v>
      </c>
      <c r="S51" s="95">
        <v>0</v>
      </c>
      <c r="T51" s="95">
        <v>0</v>
      </c>
      <c r="U51" s="95">
        <v>0</v>
      </c>
      <c r="V51" s="95">
        <v>0</v>
      </c>
      <c r="W51" s="95">
        <v>0</v>
      </c>
      <c r="X51" s="95">
        <v>0</v>
      </c>
      <c r="Y51" s="97">
        <v>0</v>
      </c>
      <c r="Z51" s="141">
        <v>11.64</v>
      </c>
      <c r="AA51" s="9">
        <f t="shared" si="1"/>
        <v>0</v>
      </c>
      <c r="AB51" s="27" t="e">
        <f>+#REF!/#REF!-1</f>
        <v>#REF!</v>
      </c>
    </row>
    <row r="52" spans="1:28" x14ac:dyDescent="0.35">
      <c r="A52" s="38" t="s">
        <v>43</v>
      </c>
      <c r="B52" s="39" t="s">
        <v>22</v>
      </c>
      <c r="C52" s="40">
        <v>16.760000000000002</v>
      </c>
      <c r="D52" s="41" t="s">
        <v>21</v>
      </c>
      <c r="E52" s="42">
        <v>19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4">
        <v>19</v>
      </c>
      <c r="L52" s="139">
        <v>15.92</v>
      </c>
      <c r="M52" s="137">
        <f t="shared" si="0"/>
        <v>302.48</v>
      </c>
      <c r="N52" s="22" t="e">
        <f>+F52/#REF!-1</f>
        <v>#REF!</v>
      </c>
      <c r="O52" s="91" t="s">
        <v>43</v>
      </c>
      <c r="P52" s="92" t="s">
        <v>22</v>
      </c>
      <c r="Q52" s="93">
        <v>16.760000000000002</v>
      </c>
      <c r="R52" s="94" t="s">
        <v>21</v>
      </c>
      <c r="S52" s="95">
        <v>19</v>
      </c>
      <c r="T52" s="95">
        <v>0</v>
      </c>
      <c r="U52" s="95">
        <v>0</v>
      </c>
      <c r="V52" s="95">
        <v>0</v>
      </c>
      <c r="W52" s="95">
        <v>0</v>
      </c>
      <c r="X52" s="95">
        <v>0</v>
      </c>
      <c r="Y52" s="97">
        <v>19</v>
      </c>
      <c r="Z52" s="141">
        <v>12.36</v>
      </c>
      <c r="AA52" s="9">
        <f t="shared" si="1"/>
        <v>234.83999999999997</v>
      </c>
      <c r="AB52" s="27" t="e">
        <f>+#REF!/#REF!-1</f>
        <v>#REF!</v>
      </c>
    </row>
    <row r="53" spans="1:28" x14ac:dyDescent="0.35">
      <c r="A53" s="38" t="s">
        <v>126</v>
      </c>
      <c r="B53" s="39" t="s">
        <v>22</v>
      </c>
      <c r="C53" s="40">
        <v>12.36</v>
      </c>
      <c r="D53" s="41" t="s">
        <v>21</v>
      </c>
      <c r="E53" s="42">
        <v>0</v>
      </c>
      <c r="F53" s="42">
        <v>0</v>
      </c>
      <c r="G53" s="42">
        <v>0</v>
      </c>
      <c r="H53" s="42">
        <v>9.5</v>
      </c>
      <c r="I53" s="42">
        <v>0</v>
      </c>
      <c r="J53" s="42">
        <v>0</v>
      </c>
      <c r="K53" s="44">
        <v>9.5</v>
      </c>
      <c r="L53" s="139">
        <v>8.5</v>
      </c>
      <c r="M53" s="137">
        <f t="shared" si="0"/>
        <v>80.75</v>
      </c>
      <c r="N53" s="22" t="e">
        <f>+F53/#REF!-1</f>
        <v>#REF!</v>
      </c>
      <c r="O53" s="91" t="s">
        <v>126</v>
      </c>
      <c r="P53" s="92" t="s">
        <v>22</v>
      </c>
      <c r="Q53" s="93">
        <v>12.36</v>
      </c>
      <c r="R53" s="94" t="s">
        <v>21</v>
      </c>
      <c r="S53" s="95">
        <v>0</v>
      </c>
      <c r="T53" s="95">
        <v>0</v>
      </c>
      <c r="U53" s="95">
        <v>0</v>
      </c>
      <c r="V53" s="95">
        <v>9.5</v>
      </c>
      <c r="W53" s="95">
        <v>0</v>
      </c>
      <c r="X53" s="95">
        <v>0</v>
      </c>
      <c r="Y53" s="97">
        <v>9.5</v>
      </c>
      <c r="Z53" s="141">
        <v>12.36</v>
      </c>
      <c r="AA53" s="9">
        <f t="shared" si="1"/>
        <v>117.41999999999999</v>
      </c>
      <c r="AB53" s="27" t="e">
        <f>+#REF!/#REF!-1</f>
        <v>#REF!</v>
      </c>
    </row>
    <row r="54" spans="1:28" x14ac:dyDescent="0.35">
      <c r="A54" s="38" t="s">
        <v>42</v>
      </c>
      <c r="B54" s="39" t="s">
        <v>22</v>
      </c>
      <c r="C54" s="40">
        <v>40.04</v>
      </c>
      <c r="D54" s="41" t="s">
        <v>21</v>
      </c>
      <c r="E54" s="42">
        <v>0</v>
      </c>
      <c r="F54" s="42">
        <v>0</v>
      </c>
      <c r="G54" s="42">
        <v>0</v>
      </c>
      <c r="H54" s="42">
        <v>0</v>
      </c>
      <c r="I54" s="42">
        <v>66.5</v>
      </c>
      <c r="J54" s="42">
        <v>0</v>
      </c>
      <c r="K54" s="44">
        <v>66.5</v>
      </c>
      <c r="L54" s="139">
        <v>3.49</v>
      </c>
      <c r="M54" s="137">
        <f t="shared" si="0"/>
        <v>232.08500000000001</v>
      </c>
      <c r="N54" s="22" t="e">
        <f>+F54/#REF!-1</f>
        <v>#REF!</v>
      </c>
      <c r="O54" s="91" t="s">
        <v>42</v>
      </c>
      <c r="P54" s="92" t="s">
        <v>22</v>
      </c>
      <c r="Q54" s="93">
        <v>40.04</v>
      </c>
      <c r="R54" s="94" t="s">
        <v>21</v>
      </c>
      <c r="S54" s="95">
        <v>0</v>
      </c>
      <c r="T54" s="95">
        <v>0</v>
      </c>
      <c r="U54" s="95">
        <v>0</v>
      </c>
      <c r="V54" s="95">
        <v>0</v>
      </c>
      <c r="W54" s="95">
        <v>66.5</v>
      </c>
      <c r="X54" s="95">
        <v>0</v>
      </c>
      <c r="Y54" s="97">
        <v>66.5</v>
      </c>
      <c r="Z54" s="141">
        <v>3.13</v>
      </c>
      <c r="AA54" s="9">
        <f t="shared" si="1"/>
        <v>208.14499999999998</v>
      </c>
      <c r="AB54" s="27" t="e">
        <f>+#REF!/#REF!-1</f>
        <v>#REF!</v>
      </c>
    </row>
    <row r="55" spans="1:28" x14ac:dyDescent="0.35">
      <c r="A55" s="38" t="s">
        <v>42</v>
      </c>
      <c r="B55" s="39" t="s">
        <v>25</v>
      </c>
      <c r="C55" s="40">
        <v>23.34</v>
      </c>
      <c r="D55" s="41" t="s">
        <v>21</v>
      </c>
      <c r="E55" s="42">
        <v>0</v>
      </c>
      <c r="F55" s="42">
        <v>0</v>
      </c>
      <c r="G55" s="42">
        <v>22.799999999999997</v>
      </c>
      <c r="H55" s="42">
        <v>0</v>
      </c>
      <c r="I55" s="42">
        <v>0</v>
      </c>
      <c r="J55" s="42">
        <v>0</v>
      </c>
      <c r="K55" s="44">
        <v>22.799999999999997</v>
      </c>
      <c r="L55" s="139">
        <v>23.34</v>
      </c>
      <c r="M55" s="137">
        <f t="shared" si="0"/>
        <v>532.15199999999993</v>
      </c>
      <c r="N55" s="22" t="e">
        <f>+F55/#REF!-1</f>
        <v>#REF!</v>
      </c>
      <c r="O55" s="91" t="s">
        <v>42</v>
      </c>
      <c r="P55" s="92" t="s">
        <v>25</v>
      </c>
      <c r="Q55" s="93">
        <v>23.34</v>
      </c>
      <c r="R55" s="94" t="s">
        <v>21</v>
      </c>
      <c r="S55" s="95">
        <v>0</v>
      </c>
      <c r="T55" s="95">
        <v>0</v>
      </c>
      <c r="U55" s="95">
        <v>22.799999999999997</v>
      </c>
      <c r="V55" s="95">
        <v>0</v>
      </c>
      <c r="W55" s="95">
        <v>0</v>
      </c>
      <c r="X55" s="95">
        <v>0</v>
      </c>
      <c r="Y55" s="97">
        <v>22.799999999999997</v>
      </c>
      <c r="Z55" s="141">
        <v>23</v>
      </c>
      <c r="AA55" s="9">
        <f t="shared" si="1"/>
        <v>524.4</v>
      </c>
      <c r="AB55" s="27" t="e">
        <f>+#REF!/#REF!-1</f>
        <v>#REF!</v>
      </c>
    </row>
    <row r="56" spans="1:28" x14ac:dyDescent="0.35">
      <c r="A56" s="38" t="s">
        <v>41</v>
      </c>
      <c r="B56" s="39" t="s">
        <v>22</v>
      </c>
      <c r="C56" s="40">
        <v>3.5</v>
      </c>
      <c r="D56" s="41" t="s">
        <v>21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4">
        <v>0</v>
      </c>
      <c r="L56" s="139">
        <v>3.5</v>
      </c>
      <c r="M56" s="137">
        <f t="shared" si="0"/>
        <v>0</v>
      </c>
      <c r="N56" s="22" t="e">
        <f>+F56/#REF!-1</f>
        <v>#REF!</v>
      </c>
      <c r="O56" s="91" t="s">
        <v>41</v>
      </c>
      <c r="P56" s="92" t="s">
        <v>22</v>
      </c>
      <c r="Q56" s="93">
        <v>3.5</v>
      </c>
      <c r="R56" s="94" t="s">
        <v>21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7">
        <v>0</v>
      </c>
      <c r="Z56" s="141">
        <v>3.13</v>
      </c>
      <c r="AA56" s="9">
        <f t="shared" si="1"/>
        <v>0</v>
      </c>
      <c r="AB56" s="27" t="e">
        <f>+#REF!/#REF!-1</f>
        <v>#REF!</v>
      </c>
    </row>
    <row r="57" spans="1:28" x14ac:dyDescent="0.35">
      <c r="A57" s="38" t="s">
        <v>127</v>
      </c>
      <c r="B57" s="39" t="s">
        <v>22</v>
      </c>
      <c r="C57" s="40">
        <v>6.54</v>
      </c>
      <c r="D57" s="45" t="s">
        <v>21</v>
      </c>
      <c r="E57" s="42">
        <v>0</v>
      </c>
      <c r="F57" s="42">
        <v>0</v>
      </c>
      <c r="G57" s="42">
        <v>0</v>
      </c>
      <c r="H57" s="42">
        <v>21.2</v>
      </c>
      <c r="I57" s="42">
        <v>0</v>
      </c>
      <c r="J57" s="42">
        <v>0</v>
      </c>
      <c r="K57" s="44">
        <v>21.2</v>
      </c>
      <c r="L57" s="139">
        <v>4.5</v>
      </c>
      <c r="M57" s="137">
        <f t="shared" si="0"/>
        <v>95.399999999999991</v>
      </c>
      <c r="N57" s="22" t="e">
        <f>+F57/#REF!-1</f>
        <v>#REF!</v>
      </c>
      <c r="O57" s="91" t="s">
        <v>127</v>
      </c>
      <c r="P57" s="92" t="s">
        <v>22</v>
      </c>
      <c r="Q57" s="93">
        <v>6.54</v>
      </c>
      <c r="R57" s="92" t="s">
        <v>21</v>
      </c>
      <c r="S57" s="95">
        <v>0</v>
      </c>
      <c r="T57" s="95">
        <v>0</v>
      </c>
      <c r="U57" s="95">
        <v>0</v>
      </c>
      <c r="V57" s="95">
        <v>21.2</v>
      </c>
      <c r="W57" s="95">
        <v>0</v>
      </c>
      <c r="X57" s="95">
        <v>0</v>
      </c>
      <c r="Y57" s="97">
        <v>21.2</v>
      </c>
      <c r="Z57" s="141">
        <v>6</v>
      </c>
      <c r="AA57" s="9">
        <f t="shared" si="1"/>
        <v>127.19999999999999</v>
      </c>
      <c r="AB57" s="27" t="e">
        <f>+#REF!/#REF!-1</f>
        <v>#REF!</v>
      </c>
    </row>
    <row r="58" spans="1:28" x14ac:dyDescent="0.35">
      <c r="A58" s="38" t="s">
        <v>127</v>
      </c>
      <c r="B58" s="39" t="s">
        <v>125</v>
      </c>
      <c r="C58" s="40">
        <v>6.54</v>
      </c>
      <c r="D58" s="45" t="s">
        <v>21</v>
      </c>
      <c r="E58" s="42">
        <v>0</v>
      </c>
      <c r="F58" s="42">
        <v>0</v>
      </c>
      <c r="G58" s="42">
        <v>0</v>
      </c>
      <c r="H58" s="42">
        <v>12.2</v>
      </c>
      <c r="I58" s="42">
        <v>0</v>
      </c>
      <c r="J58" s="42">
        <v>0</v>
      </c>
      <c r="K58" s="44">
        <v>12.2</v>
      </c>
      <c r="L58" s="139">
        <v>4.5</v>
      </c>
      <c r="M58" s="137">
        <f t="shared" si="0"/>
        <v>54.9</v>
      </c>
      <c r="N58" s="22" t="e">
        <f>+F58/#REF!-1</f>
        <v>#REF!</v>
      </c>
      <c r="O58" s="91" t="s">
        <v>127</v>
      </c>
      <c r="P58" s="92" t="s">
        <v>125</v>
      </c>
      <c r="Q58" s="93">
        <v>6.54</v>
      </c>
      <c r="R58" s="92" t="s">
        <v>21</v>
      </c>
      <c r="S58" s="95">
        <v>0</v>
      </c>
      <c r="T58" s="95">
        <v>0</v>
      </c>
      <c r="U58" s="95">
        <v>0</v>
      </c>
      <c r="V58" s="95">
        <v>12.2</v>
      </c>
      <c r="W58" s="95">
        <v>0</v>
      </c>
      <c r="X58" s="95">
        <v>0</v>
      </c>
      <c r="Y58" s="97">
        <v>12.2</v>
      </c>
      <c r="Z58" s="141">
        <v>6.5</v>
      </c>
      <c r="AA58" s="9">
        <f t="shared" si="1"/>
        <v>79.3</v>
      </c>
      <c r="AB58" s="27" t="e">
        <f>+#REF!/#REF!-1</f>
        <v>#REF!</v>
      </c>
    </row>
    <row r="59" spans="1:28" x14ac:dyDescent="0.35">
      <c r="A59" s="38" t="s">
        <v>38</v>
      </c>
      <c r="B59" s="39" t="s">
        <v>22</v>
      </c>
      <c r="C59" s="40">
        <v>9.24</v>
      </c>
      <c r="D59" s="41" t="s">
        <v>21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4">
        <v>0</v>
      </c>
      <c r="L59" s="139">
        <v>9.24</v>
      </c>
      <c r="M59" s="137">
        <f t="shared" si="0"/>
        <v>0</v>
      </c>
      <c r="N59" s="22" t="e">
        <f>+F59/#REF!-1</f>
        <v>#REF!</v>
      </c>
      <c r="O59" s="91" t="s">
        <v>38</v>
      </c>
      <c r="P59" s="92" t="s">
        <v>22</v>
      </c>
      <c r="Q59" s="93">
        <v>9.24</v>
      </c>
      <c r="R59" s="94" t="s">
        <v>21</v>
      </c>
      <c r="S59" s="95">
        <v>0</v>
      </c>
      <c r="T59" s="95">
        <v>0</v>
      </c>
      <c r="U59" s="95">
        <v>0</v>
      </c>
      <c r="V59" s="95">
        <v>0</v>
      </c>
      <c r="W59" s="95">
        <v>0</v>
      </c>
      <c r="X59" s="95">
        <v>0</v>
      </c>
      <c r="Y59" s="97">
        <v>0</v>
      </c>
      <c r="Z59" s="141">
        <v>9.1999999999999993</v>
      </c>
      <c r="AA59" s="9">
        <f t="shared" si="1"/>
        <v>0</v>
      </c>
      <c r="AB59" s="27" t="e">
        <f>+#REF!/#REF!-1</f>
        <v>#REF!</v>
      </c>
    </row>
    <row r="60" spans="1:28" x14ac:dyDescent="0.35">
      <c r="A60" s="38" t="s">
        <v>38</v>
      </c>
      <c r="B60" s="39" t="s">
        <v>25</v>
      </c>
      <c r="C60" s="40">
        <v>59.5</v>
      </c>
      <c r="D60" s="41" t="s">
        <v>21</v>
      </c>
      <c r="E60" s="42">
        <v>0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4">
        <v>0</v>
      </c>
      <c r="L60" s="139">
        <v>59.5</v>
      </c>
      <c r="M60" s="137">
        <f t="shared" si="0"/>
        <v>0</v>
      </c>
      <c r="N60" s="22" t="e">
        <f>+F60/#REF!-1</f>
        <v>#REF!</v>
      </c>
      <c r="O60" s="91" t="s">
        <v>38</v>
      </c>
      <c r="P60" s="92" t="s">
        <v>25</v>
      </c>
      <c r="Q60" s="93">
        <v>59.5</v>
      </c>
      <c r="R60" s="94" t="s">
        <v>21</v>
      </c>
      <c r="S60" s="95">
        <v>0</v>
      </c>
      <c r="T60" s="95">
        <v>0</v>
      </c>
      <c r="U60" s="95">
        <v>0</v>
      </c>
      <c r="V60" s="95">
        <v>0</v>
      </c>
      <c r="W60" s="95">
        <v>0</v>
      </c>
      <c r="X60" s="95">
        <v>0</v>
      </c>
      <c r="Y60" s="97">
        <v>0</v>
      </c>
      <c r="Z60" s="141">
        <v>58</v>
      </c>
      <c r="AA60" s="9">
        <f t="shared" si="1"/>
        <v>0</v>
      </c>
      <c r="AB60" s="27" t="e">
        <f>+#REF!/#REF!-1</f>
        <v>#REF!</v>
      </c>
    </row>
    <row r="61" spans="1:28" x14ac:dyDescent="0.35">
      <c r="A61" s="38" t="s">
        <v>40</v>
      </c>
      <c r="B61" s="39" t="s">
        <v>22</v>
      </c>
      <c r="C61" s="40">
        <v>9.65</v>
      </c>
      <c r="D61" s="41" t="s">
        <v>21</v>
      </c>
      <c r="E61" s="42">
        <v>1568.8</v>
      </c>
      <c r="F61" s="42">
        <v>0</v>
      </c>
      <c r="G61" s="42">
        <v>127.19999999999999</v>
      </c>
      <c r="H61" s="42">
        <v>180.2</v>
      </c>
      <c r="I61" s="42">
        <v>42.4</v>
      </c>
      <c r="J61" s="42">
        <v>31.799999999999997</v>
      </c>
      <c r="K61" s="44">
        <v>1950.4</v>
      </c>
      <c r="L61" s="139">
        <v>7.8</v>
      </c>
      <c r="M61" s="137">
        <f t="shared" si="0"/>
        <v>15213.12</v>
      </c>
      <c r="N61" s="22" t="e">
        <f>+F61/#REF!-1</f>
        <v>#REF!</v>
      </c>
      <c r="O61" s="91" t="s">
        <v>40</v>
      </c>
      <c r="P61" s="92" t="s">
        <v>22</v>
      </c>
      <c r="Q61" s="93">
        <v>9.65</v>
      </c>
      <c r="R61" s="94" t="s">
        <v>21</v>
      </c>
      <c r="S61" s="95">
        <v>1568.8</v>
      </c>
      <c r="T61" s="95">
        <v>0</v>
      </c>
      <c r="U61" s="95">
        <v>127.19999999999999</v>
      </c>
      <c r="V61" s="95">
        <v>180.2</v>
      </c>
      <c r="W61" s="95">
        <v>42.4</v>
      </c>
      <c r="X61" s="95">
        <v>31.799999999999997</v>
      </c>
      <c r="Y61" s="97">
        <v>1950.4</v>
      </c>
      <c r="Z61" s="141">
        <v>9.5399999999999991</v>
      </c>
      <c r="AA61" s="9">
        <f t="shared" si="1"/>
        <v>18606.815999999999</v>
      </c>
      <c r="AB61" s="27" t="e">
        <f>+#REF!/#REF!-1</f>
        <v>#REF!</v>
      </c>
    </row>
    <row r="62" spans="1:28" x14ac:dyDescent="0.35">
      <c r="A62" s="38" t="s">
        <v>39</v>
      </c>
      <c r="B62" s="39" t="s">
        <v>25</v>
      </c>
      <c r="C62" s="40">
        <v>110.11</v>
      </c>
      <c r="D62" s="41" t="s">
        <v>21</v>
      </c>
      <c r="E62" s="42">
        <v>0</v>
      </c>
      <c r="F62" s="42">
        <v>33.6</v>
      </c>
      <c r="G62" s="42">
        <v>0</v>
      </c>
      <c r="H62" s="42">
        <v>0</v>
      </c>
      <c r="I62" s="42">
        <v>0</v>
      </c>
      <c r="J62" s="42">
        <v>0</v>
      </c>
      <c r="K62" s="44">
        <v>33.6</v>
      </c>
      <c r="L62" s="139">
        <v>29.75</v>
      </c>
      <c r="M62" s="137">
        <f t="shared" si="0"/>
        <v>999.6</v>
      </c>
      <c r="N62" s="22" t="e">
        <f>+F62/#REF!-1</f>
        <v>#REF!</v>
      </c>
      <c r="O62" s="91" t="s">
        <v>39</v>
      </c>
      <c r="P62" s="92" t="s">
        <v>25</v>
      </c>
      <c r="Q62" s="93">
        <v>110.11</v>
      </c>
      <c r="R62" s="94" t="s">
        <v>21</v>
      </c>
      <c r="S62" s="95">
        <v>0</v>
      </c>
      <c r="T62" s="95">
        <v>33.6</v>
      </c>
      <c r="U62" s="95">
        <v>0</v>
      </c>
      <c r="V62" s="95">
        <v>0</v>
      </c>
      <c r="W62" s="95">
        <v>0</v>
      </c>
      <c r="X62" s="95">
        <v>0</v>
      </c>
      <c r="Y62" s="97">
        <v>33.6</v>
      </c>
      <c r="Z62" s="141">
        <v>77.23</v>
      </c>
      <c r="AA62" s="9">
        <f t="shared" si="1"/>
        <v>2594.9280000000003</v>
      </c>
      <c r="AB62" s="27" t="e">
        <f>+#REF!/#REF!-1</f>
        <v>#REF!</v>
      </c>
    </row>
    <row r="63" spans="1:28" x14ac:dyDescent="0.35">
      <c r="A63" s="38" t="s">
        <v>37</v>
      </c>
      <c r="B63" s="39" t="s">
        <v>22</v>
      </c>
      <c r="C63" s="40">
        <v>29</v>
      </c>
      <c r="D63" s="41" t="s">
        <v>21</v>
      </c>
      <c r="E63" s="42">
        <v>0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4">
        <v>0</v>
      </c>
      <c r="L63" s="139">
        <v>27.55</v>
      </c>
      <c r="M63" s="137">
        <f t="shared" si="0"/>
        <v>0</v>
      </c>
      <c r="N63" s="22" t="e">
        <f>+F63/#REF!-1</f>
        <v>#REF!</v>
      </c>
      <c r="O63" s="91" t="s">
        <v>37</v>
      </c>
      <c r="P63" s="92" t="s">
        <v>22</v>
      </c>
      <c r="Q63" s="93">
        <v>29</v>
      </c>
      <c r="R63" s="94" t="s">
        <v>21</v>
      </c>
      <c r="S63" s="95">
        <v>0</v>
      </c>
      <c r="T63" s="95">
        <v>0</v>
      </c>
      <c r="U63" s="95">
        <v>0</v>
      </c>
      <c r="V63" s="95">
        <v>0</v>
      </c>
      <c r="W63" s="95">
        <v>0</v>
      </c>
      <c r="X63" s="95">
        <v>0</v>
      </c>
      <c r="Y63" s="97">
        <v>0</v>
      </c>
      <c r="Z63" s="141">
        <v>28</v>
      </c>
      <c r="AA63" s="9">
        <f t="shared" si="1"/>
        <v>0</v>
      </c>
      <c r="AB63" s="27" t="e">
        <f>+#REF!/#REF!-1</f>
        <v>#REF!</v>
      </c>
    </row>
    <row r="64" spans="1:28" x14ac:dyDescent="0.35">
      <c r="A64" s="38" t="s">
        <v>35</v>
      </c>
      <c r="B64" s="39" t="s">
        <v>22</v>
      </c>
      <c r="C64" s="40">
        <v>17.8</v>
      </c>
      <c r="D64" s="41" t="s">
        <v>21</v>
      </c>
      <c r="E64" s="42">
        <v>0</v>
      </c>
      <c r="F64" s="42">
        <v>0</v>
      </c>
      <c r="G64" s="42">
        <v>0</v>
      </c>
      <c r="H64" s="42">
        <v>0</v>
      </c>
      <c r="I64" s="42">
        <v>212</v>
      </c>
      <c r="J64" s="42">
        <v>0</v>
      </c>
      <c r="K64" s="44">
        <v>212</v>
      </c>
      <c r="L64" s="139">
        <v>6</v>
      </c>
      <c r="M64" s="137">
        <f t="shared" si="0"/>
        <v>1272</v>
      </c>
      <c r="N64" s="22" t="e">
        <f>+F64/#REF!-1</f>
        <v>#REF!</v>
      </c>
      <c r="O64" s="91" t="s">
        <v>35</v>
      </c>
      <c r="P64" s="92" t="s">
        <v>22</v>
      </c>
      <c r="Q64" s="93">
        <v>17.8</v>
      </c>
      <c r="R64" s="94" t="s">
        <v>21</v>
      </c>
      <c r="S64" s="95">
        <v>0</v>
      </c>
      <c r="T64" s="95">
        <v>0</v>
      </c>
      <c r="U64" s="95">
        <v>0</v>
      </c>
      <c r="V64" s="95">
        <v>0</v>
      </c>
      <c r="W64" s="95">
        <v>212</v>
      </c>
      <c r="X64" s="95">
        <v>0</v>
      </c>
      <c r="Y64" s="97">
        <v>212</v>
      </c>
      <c r="Z64" s="141">
        <v>6</v>
      </c>
      <c r="AA64" s="9">
        <f t="shared" si="1"/>
        <v>1272</v>
      </c>
      <c r="AB64" s="27" t="e">
        <f>+#REF!/#REF!-1</f>
        <v>#REF!</v>
      </c>
    </row>
    <row r="65" spans="1:28" x14ac:dyDescent="0.35">
      <c r="A65" s="38" t="s">
        <v>36</v>
      </c>
      <c r="B65" s="39" t="s">
        <v>22</v>
      </c>
      <c r="C65" s="40">
        <v>17.149999999999999</v>
      </c>
      <c r="D65" s="41" t="s">
        <v>21</v>
      </c>
      <c r="E65" s="42">
        <v>0</v>
      </c>
      <c r="F65" s="42">
        <v>0</v>
      </c>
      <c r="G65" s="42">
        <v>0</v>
      </c>
      <c r="H65" s="42">
        <v>0</v>
      </c>
      <c r="I65" s="42">
        <v>0</v>
      </c>
      <c r="J65" s="42">
        <v>0</v>
      </c>
      <c r="K65" s="44">
        <v>0</v>
      </c>
      <c r="L65" s="139">
        <v>17.149999999999999</v>
      </c>
      <c r="M65" s="137">
        <f t="shared" si="0"/>
        <v>0</v>
      </c>
      <c r="N65" s="22" t="e">
        <f>+F65/#REF!-1</f>
        <v>#REF!</v>
      </c>
      <c r="O65" s="91" t="s">
        <v>36</v>
      </c>
      <c r="P65" s="92" t="s">
        <v>22</v>
      </c>
      <c r="Q65" s="93">
        <v>17.149999999999999</v>
      </c>
      <c r="R65" s="94" t="s">
        <v>21</v>
      </c>
      <c r="S65" s="95">
        <v>0</v>
      </c>
      <c r="T65" s="95">
        <v>0</v>
      </c>
      <c r="U65" s="95">
        <v>0</v>
      </c>
      <c r="V65" s="95">
        <v>0</v>
      </c>
      <c r="W65" s="95">
        <v>0</v>
      </c>
      <c r="X65" s="95">
        <v>0</v>
      </c>
      <c r="Y65" s="97">
        <v>0</v>
      </c>
      <c r="Z65" s="141">
        <v>16</v>
      </c>
      <c r="AA65" s="9">
        <f t="shared" si="1"/>
        <v>0</v>
      </c>
      <c r="AB65" s="27" t="e">
        <f>+#REF!/#REF!-1</f>
        <v>#REF!</v>
      </c>
    </row>
    <row r="66" spans="1:28" x14ac:dyDescent="0.35">
      <c r="A66" s="38" t="s">
        <v>36</v>
      </c>
      <c r="B66" s="39" t="s">
        <v>25</v>
      </c>
      <c r="C66" s="40">
        <v>28.05</v>
      </c>
      <c r="D66" s="41" t="s">
        <v>21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4">
        <v>0</v>
      </c>
      <c r="L66" s="139">
        <v>28.05</v>
      </c>
      <c r="M66" s="137">
        <f t="shared" si="0"/>
        <v>0</v>
      </c>
      <c r="N66" s="22" t="e">
        <f>+F66/#REF!-1</f>
        <v>#REF!</v>
      </c>
      <c r="O66" s="91" t="s">
        <v>36</v>
      </c>
      <c r="P66" s="92" t="s">
        <v>25</v>
      </c>
      <c r="Q66" s="93">
        <v>28.05</v>
      </c>
      <c r="R66" s="94" t="s">
        <v>21</v>
      </c>
      <c r="S66" s="95">
        <v>0</v>
      </c>
      <c r="T66" s="95">
        <v>0</v>
      </c>
      <c r="U66" s="95">
        <v>0</v>
      </c>
      <c r="V66" s="95">
        <v>0</v>
      </c>
      <c r="W66" s="95">
        <v>0</v>
      </c>
      <c r="X66" s="95">
        <v>0</v>
      </c>
      <c r="Y66" s="97">
        <v>0</v>
      </c>
      <c r="Z66" s="141">
        <v>27</v>
      </c>
      <c r="AA66" s="9">
        <f t="shared" si="1"/>
        <v>0</v>
      </c>
      <c r="AB66" s="27" t="e">
        <f>+#REF!/#REF!-1</f>
        <v>#REF!</v>
      </c>
    </row>
    <row r="67" spans="1:28" x14ac:dyDescent="0.35">
      <c r="A67" s="48" t="s">
        <v>128</v>
      </c>
      <c r="B67" s="49" t="s">
        <v>22</v>
      </c>
      <c r="C67" s="50">
        <v>15.05</v>
      </c>
      <c r="D67" s="51" t="s">
        <v>1</v>
      </c>
      <c r="E67" s="42">
        <v>0</v>
      </c>
      <c r="F67" s="42">
        <v>0</v>
      </c>
      <c r="G67" s="42">
        <v>0</v>
      </c>
      <c r="H67" s="42">
        <v>0</v>
      </c>
      <c r="I67" s="42">
        <v>37.5</v>
      </c>
      <c r="J67" s="42">
        <v>0</v>
      </c>
      <c r="K67" s="44">
        <v>37.5</v>
      </c>
      <c r="L67" s="139">
        <v>10.4</v>
      </c>
      <c r="M67" s="137">
        <f t="shared" si="0"/>
        <v>390</v>
      </c>
      <c r="N67" s="22" t="e">
        <f>+F67/#REF!-1</f>
        <v>#REF!</v>
      </c>
      <c r="O67" s="101" t="s">
        <v>128</v>
      </c>
      <c r="P67" s="102" t="s">
        <v>22</v>
      </c>
      <c r="Q67" s="103">
        <v>15.05</v>
      </c>
      <c r="R67" s="102" t="s">
        <v>1</v>
      </c>
      <c r="S67" s="95">
        <v>0</v>
      </c>
      <c r="T67" s="95">
        <v>0</v>
      </c>
      <c r="U67" s="95">
        <v>0</v>
      </c>
      <c r="V67" s="95">
        <v>0</v>
      </c>
      <c r="W67" s="95">
        <v>37.5</v>
      </c>
      <c r="X67" s="95">
        <v>0</v>
      </c>
      <c r="Y67" s="97">
        <v>37.5</v>
      </c>
      <c r="Z67" s="141">
        <v>7.1</v>
      </c>
      <c r="AA67" s="9">
        <f t="shared" si="1"/>
        <v>266.25</v>
      </c>
      <c r="AB67" s="27" t="e">
        <f>+#REF!/#REF!-1</f>
        <v>#REF!</v>
      </c>
    </row>
    <row r="68" spans="1:28" x14ac:dyDescent="0.35">
      <c r="A68" s="38" t="s">
        <v>34</v>
      </c>
      <c r="B68" s="39" t="s">
        <v>22</v>
      </c>
      <c r="C68" s="40">
        <v>100</v>
      </c>
      <c r="D68" s="41" t="s">
        <v>8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4">
        <v>0</v>
      </c>
      <c r="L68" s="139">
        <v>95</v>
      </c>
      <c r="M68" s="137">
        <f t="shared" si="0"/>
        <v>0</v>
      </c>
      <c r="N68" s="22" t="e">
        <f>+F68/#REF!-1</f>
        <v>#REF!</v>
      </c>
      <c r="O68" s="91" t="s">
        <v>34</v>
      </c>
      <c r="P68" s="92" t="s">
        <v>22</v>
      </c>
      <c r="Q68" s="93">
        <v>100</v>
      </c>
      <c r="R68" s="94" t="s">
        <v>8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0</v>
      </c>
      <c r="Y68" s="97">
        <v>0</v>
      </c>
      <c r="Z68" s="141">
        <v>100</v>
      </c>
      <c r="AA68" s="9">
        <f t="shared" si="1"/>
        <v>0</v>
      </c>
      <c r="AB68" s="27" t="e">
        <f>+#REF!/#REF!-1</f>
        <v>#REF!</v>
      </c>
    </row>
    <row r="69" spans="1:28" x14ac:dyDescent="0.35">
      <c r="A69" s="38" t="s">
        <v>129</v>
      </c>
      <c r="B69" s="39" t="s">
        <v>25</v>
      </c>
      <c r="C69" s="40"/>
      <c r="D69" s="41" t="s">
        <v>16</v>
      </c>
      <c r="E69" s="42">
        <v>0</v>
      </c>
      <c r="F69" s="42">
        <v>0</v>
      </c>
      <c r="G69" s="42">
        <v>0</v>
      </c>
      <c r="H69" s="42">
        <v>1</v>
      </c>
      <c r="I69" s="42">
        <v>0</v>
      </c>
      <c r="J69" s="42">
        <v>0</v>
      </c>
      <c r="K69" s="44">
        <v>1</v>
      </c>
      <c r="L69" s="139">
        <v>300</v>
      </c>
      <c r="M69" s="137">
        <f t="shared" ref="M69:M94" si="2">K69*L69</f>
        <v>300</v>
      </c>
      <c r="N69" s="22" t="e">
        <f>+F69/#REF!-1</f>
        <v>#REF!</v>
      </c>
      <c r="O69" s="91" t="s">
        <v>129</v>
      </c>
      <c r="P69" s="92" t="s">
        <v>25</v>
      </c>
      <c r="Q69" s="93"/>
      <c r="R69" s="94" t="s">
        <v>16</v>
      </c>
      <c r="S69" s="95">
        <v>0</v>
      </c>
      <c r="T69" s="95">
        <v>0</v>
      </c>
      <c r="U69" s="95">
        <v>0</v>
      </c>
      <c r="V69" s="95">
        <v>1</v>
      </c>
      <c r="W69" s="95">
        <v>0</v>
      </c>
      <c r="X69" s="95">
        <v>0</v>
      </c>
      <c r="Y69" s="97">
        <v>1</v>
      </c>
      <c r="Z69" s="141">
        <v>256</v>
      </c>
      <c r="AA69" s="9">
        <f t="shared" ref="AA69:AA94" si="3">Y69*Z69</f>
        <v>256</v>
      </c>
      <c r="AB69" s="27" t="e">
        <f>+#REF!/#REF!-1</f>
        <v>#REF!</v>
      </c>
    </row>
    <row r="70" spans="1:28" x14ac:dyDescent="0.35">
      <c r="A70" s="38" t="s">
        <v>130</v>
      </c>
      <c r="B70" s="39" t="s">
        <v>25</v>
      </c>
      <c r="C70" s="40"/>
      <c r="D70" s="41" t="s">
        <v>16</v>
      </c>
      <c r="E70" s="42">
        <v>0</v>
      </c>
      <c r="F70" s="42">
        <v>0</v>
      </c>
      <c r="G70" s="42">
        <v>0</v>
      </c>
      <c r="H70" s="42">
        <v>1</v>
      </c>
      <c r="I70" s="42">
        <v>0</v>
      </c>
      <c r="J70" s="42">
        <v>0</v>
      </c>
      <c r="K70" s="44">
        <v>1</v>
      </c>
      <c r="L70" s="139">
        <v>300</v>
      </c>
      <c r="M70" s="137">
        <f t="shared" si="2"/>
        <v>300</v>
      </c>
      <c r="N70" s="22" t="e">
        <f>+F70/#REF!-1</f>
        <v>#REF!</v>
      </c>
      <c r="O70" s="91" t="s">
        <v>130</v>
      </c>
      <c r="P70" s="92" t="s">
        <v>25</v>
      </c>
      <c r="Q70" s="93"/>
      <c r="R70" s="94" t="s">
        <v>16</v>
      </c>
      <c r="S70" s="95">
        <v>0</v>
      </c>
      <c r="T70" s="95">
        <v>0</v>
      </c>
      <c r="U70" s="95">
        <v>0</v>
      </c>
      <c r="V70" s="95">
        <v>1</v>
      </c>
      <c r="W70" s="95">
        <v>0</v>
      </c>
      <c r="X70" s="95">
        <v>0</v>
      </c>
      <c r="Y70" s="97">
        <v>1</v>
      </c>
      <c r="Z70" s="141">
        <v>400</v>
      </c>
      <c r="AA70" s="9">
        <f t="shared" si="3"/>
        <v>400</v>
      </c>
      <c r="AB70" s="27" t="e">
        <f>+#REF!/#REF!-1</f>
        <v>#REF!</v>
      </c>
    </row>
    <row r="71" spans="1:28" x14ac:dyDescent="0.35">
      <c r="A71" s="38" t="s">
        <v>131</v>
      </c>
      <c r="B71" s="39" t="s">
        <v>25</v>
      </c>
      <c r="C71" s="40"/>
      <c r="D71" s="41" t="s">
        <v>16</v>
      </c>
      <c r="E71" s="42">
        <v>0</v>
      </c>
      <c r="F71" s="42">
        <v>0</v>
      </c>
      <c r="G71" s="42">
        <v>0</v>
      </c>
      <c r="H71" s="42">
        <v>1</v>
      </c>
      <c r="I71" s="42">
        <v>0</v>
      </c>
      <c r="J71" s="42">
        <v>0</v>
      </c>
      <c r="K71" s="44">
        <v>1</v>
      </c>
      <c r="L71" s="139">
        <v>250</v>
      </c>
      <c r="M71" s="137">
        <f t="shared" si="2"/>
        <v>250</v>
      </c>
      <c r="N71" s="22" t="e">
        <f>+F71/#REF!-1</f>
        <v>#REF!</v>
      </c>
      <c r="O71" s="91" t="s">
        <v>131</v>
      </c>
      <c r="P71" s="92" t="s">
        <v>25</v>
      </c>
      <c r="Q71" s="93"/>
      <c r="R71" s="94" t="s">
        <v>16</v>
      </c>
      <c r="S71" s="95">
        <v>0</v>
      </c>
      <c r="T71" s="95">
        <v>0</v>
      </c>
      <c r="U71" s="95">
        <v>0</v>
      </c>
      <c r="V71" s="95">
        <v>1</v>
      </c>
      <c r="W71" s="95">
        <v>0</v>
      </c>
      <c r="X71" s="95">
        <v>0</v>
      </c>
      <c r="Y71" s="97">
        <v>1</v>
      </c>
      <c r="Z71" s="141">
        <v>180</v>
      </c>
      <c r="AA71" s="9">
        <f t="shared" si="3"/>
        <v>180</v>
      </c>
      <c r="AB71" s="27" t="e">
        <f>+#REF!/#REF!-1</f>
        <v>#REF!</v>
      </c>
    </row>
    <row r="72" spans="1:28" x14ac:dyDescent="0.35">
      <c r="A72" s="38" t="s">
        <v>132</v>
      </c>
      <c r="B72" s="39" t="s">
        <v>25</v>
      </c>
      <c r="C72" s="40"/>
      <c r="D72" s="41" t="s">
        <v>16</v>
      </c>
      <c r="E72" s="42">
        <v>0</v>
      </c>
      <c r="F72" s="42">
        <v>0</v>
      </c>
      <c r="G72" s="42">
        <v>0</v>
      </c>
      <c r="H72" s="42">
        <v>1</v>
      </c>
      <c r="I72" s="42">
        <v>0</v>
      </c>
      <c r="J72" s="42">
        <v>0</v>
      </c>
      <c r="K72" s="44">
        <v>1</v>
      </c>
      <c r="L72" s="139">
        <v>350</v>
      </c>
      <c r="M72" s="137">
        <f t="shared" si="2"/>
        <v>350</v>
      </c>
      <c r="N72" s="22" t="e">
        <f>+F72/#REF!-1</f>
        <v>#REF!</v>
      </c>
      <c r="O72" s="91" t="s">
        <v>132</v>
      </c>
      <c r="P72" s="92" t="s">
        <v>25</v>
      </c>
      <c r="Q72" s="93"/>
      <c r="R72" s="94" t="s">
        <v>16</v>
      </c>
      <c r="S72" s="95">
        <v>0</v>
      </c>
      <c r="T72" s="95">
        <v>0</v>
      </c>
      <c r="U72" s="95">
        <v>0</v>
      </c>
      <c r="V72" s="95">
        <v>1</v>
      </c>
      <c r="W72" s="95">
        <v>0</v>
      </c>
      <c r="X72" s="95">
        <v>0</v>
      </c>
      <c r="Y72" s="97">
        <v>1</v>
      </c>
      <c r="Z72" s="141">
        <v>1000</v>
      </c>
      <c r="AA72" s="9">
        <f t="shared" si="3"/>
        <v>1000</v>
      </c>
      <c r="AB72" s="27" t="e">
        <f>+#REF!/#REF!-1</f>
        <v>#REF!</v>
      </c>
    </row>
    <row r="73" spans="1:28" x14ac:dyDescent="0.35">
      <c r="A73" s="38" t="s">
        <v>133</v>
      </c>
      <c r="B73" s="39" t="s">
        <v>25</v>
      </c>
      <c r="C73" s="40"/>
      <c r="D73" s="41" t="s">
        <v>16</v>
      </c>
      <c r="E73" s="42">
        <v>0</v>
      </c>
      <c r="F73" s="42">
        <v>0</v>
      </c>
      <c r="G73" s="42">
        <v>0</v>
      </c>
      <c r="H73" s="42">
        <v>1</v>
      </c>
      <c r="I73" s="42">
        <v>0</v>
      </c>
      <c r="J73" s="42">
        <v>0</v>
      </c>
      <c r="K73" s="44">
        <v>1</v>
      </c>
      <c r="L73" s="139">
        <v>350</v>
      </c>
      <c r="M73" s="137">
        <f t="shared" si="2"/>
        <v>350</v>
      </c>
      <c r="N73" s="22" t="e">
        <f>+F73/#REF!-1</f>
        <v>#REF!</v>
      </c>
      <c r="O73" s="91" t="s">
        <v>133</v>
      </c>
      <c r="P73" s="92" t="s">
        <v>25</v>
      </c>
      <c r="Q73" s="93"/>
      <c r="R73" s="94" t="s">
        <v>16</v>
      </c>
      <c r="S73" s="95">
        <v>0</v>
      </c>
      <c r="T73" s="95">
        <v>0</v>
      </c>
      <c r="U73" s="95">
        <v>0</v>
      </c>
      <c r="V73" s="95">
        <v>1</v>
      </c>
      <c r="W73" s="95">
        <v>0</v>
      </c>
      <c r="X73" s="95">
        <v>0</v>
      </c>
      <c r="Y73" s="97">
        <v>1</v>
      </c>
      <c r="Z73" s="141">
        <v>1500</v>
      </c>
      <c r="AA73" s="9">
        <f t="shared" si="3"/>
        <v>1500</v>
      </c>
      <c r="AB73" s="27" t="e">
        <f>+#REF!/#REF!-1</f>
        <v>#REF!</v>
      </c>
    </row>
    <row r="74" spans="1:28" x14ac:dyDescent="0.35">
      <c r="A74" s="38" t="s">
        <v>134</v>
      </c>
      <c r="B74" s="39" t="s">
        <v>25</v>
      </c>
      <c r="C74" s="40"/>
      <c r="D74" s="41" t="s">
        <v>16</v>
      </c>
      <c r="E74" s="42">
        <v>0</v>
      </c>
      <c r="F74" s="42">
        <v>0</v>
      </c>
      <c r="G74" s="42">
        <v>0</v>
      </c>
      <c r="H74" s="42">
        <v>1</v>
      </c>
      <c r="I74" s="42">
        <v>0</v>
      </c>
      <c r="J74" s="42">
        <v>0</v>
      </c>
      <c r="K74" s="44">
        <v>1</v>
      </c>
      <c r="L74" s="139">
        <v>300</v>
      </c>
      <c r="M74" s="137">
        <f t="shared" si="2"/>
        <v>300</v>
      </c>
      <c r="N74" s="22" t="e">
        <f>+F74/#REF!-1</f>
        <v>#REF!</v>
      </c>
      <c r="O74" s="91" t="s">
        <v>134</v>
      </c>
      <c r="P74" s="92" t="s">
        <v>25</v>
      </c>
      <c r="Q74" s="93"/>
      <c r="R74" s="94" t="s">
        <v>16</v>
      </c>
      <c r="S74" s="95">
        <v>0</v>
      </c>
      <c r="T74" s="95">
        <v>0</v>
      </c>
      <c r="U74" s="95">
        <v>0</v>
      </c>
      <c r="V74" s="95">
        <v>1</v>
      </c>
      <c r="W74" s="95">
        <v>0</v>
      </c>
      <c r="X74" s="95">
        <v>0</v>
      </c>
      <c r="Y74" s="97">
        <v>1</v>
      </c>
      <c r="Z74" s="141">
        <v>360</v>
      </c>
      <c r="AA74" s="9">
        <f t="shared" si="3"/>
        <v>360</v>
      </c>
      <c r="AB74" s="27" t="e">
        <f>+#REF!/#REF!-1</f>
        <v>#REF!</v>
      </c>
    </row>
    <row r="75" spans="1:28" x14ac:dyDescent="0.35">
      <c r="A75" s="38" t="s">
        <v>135</v>
      </c>
      <c r="B75" s="39" t="s">
        <v>25</v>
      </c>
      <c r="C75" s="40"/>
      <c r="D75" s="41" t="s">
        <v>16</v>
      </c>
      <c r="E75" s="42">
        <v>0</v>
      </c>
      <c r="F75" s="42">
        <v>0</v>
      </c>
      <c r="G75" s="42">
        <v>0</v>
      </c>
      <c r="H75" s="42">
        <v>1</v>
      </c>
      <c r="I75" s="42">
        <v>0</v>
      </c>
      <c r="J75" s="42">
        <v>0</v>
      </c>
      <c r="K75" s="44">
        <v>1</v>
      </c>
      <c r="L75" s="139">
        <v>300</v>
      </c>
      <c r="M75" s="137">
        <f t="shared" si="2"/>
        <v>300</v>
      </c>
      <c r="N75" s="22" t="e">
        <f>+F75/#REF!-1</f>
        <v>#REF!</v>
      </c>
      <c r="O75" s="91" t="s">
        <v>135</v>
      </c>
      <c r="P75" s="92" t="s">
        <v>25</v>
      </c>
      <c r="Q75" s="93"/>
      <c r="R75" s="94" t="s">
        <v>16</v>
      </c>
      <c r="S75" s="95">
        <v>0</v>
      </c>
      <c r="T75" s="95">
        <v>0</v>
      </c>
      <c r="U75" s="95">
        <v>0</v>
      </c>
      <c r="V75" s="95">
        <v>1</v>
      </c>
      <c r="W75" s="95">
        <v>0</v>
      </c>
      <c r="X75" s="95">
        <v>0</v>
      </c>
      <c r="Y75" s="97">
        <v>1</v>
      </c>
      <c r="Z75" s="141">
        <v>260</v>
      </c>
      <c r="AA75" s="9">
        <f t="shared" si="3"/>
        <v>260</v>
      </c>
      <c r="AB75" s="27" t="e">
        <f>+#REF!/#REF!-1</f>
        <v>#REF!</v>
      </c>
    </row>
    <row r="76" spans="1:28" x14ac:dyDescent="0.35">
      <c r="A76" s="38" t="s">
        <v>136</v>
      </c>
      <c r="B76" s="39" t="s">
        <v>25</v>
      </c>
      <c r="C76" s="40"/>
      <c r="D76" s="41" t="s">
        <v>16</v>
      </c>
      <c r="E76" s="42">
        <v>0</v>
      </c>
      <c r="F76" s="42">
        <v>0</v>
      </c>
      <c r="G76" s="42">
        <v>0</v>
      </c>
      <c r="H76" s="42">
        <v>1</v>
      </c>
      <c r="I76" s="42">
        <v>0</v>
      </c>
      <c r="J76" s="42">
        <v>0</v>
      </c>
      <c r="K76" s="44">
        <v>1</v>
      </c>
      <c r="L76" s="139">
        <v>300</v>
      </c>
      <c r="M76" s="137">
        <f t="shared" si="2"/>
        <v>300</v>
      </c>
      <c r="N76" s="22" t="e">
        <f>+F76/#REF!-1</f>
        <v>#REF!</v>
      </c>
      <c r="O76" s="91" t="s">
        <v>136</v>
      </c>
      <c r="P76" s="92" t="s">
        <v>25</v>
      </c>
      <c r="Q76" s="93"/>
      <c r="R76" s="94" t="s">
        <v>16</v>
      </c>
      <c r="S76" s="95">
        <v>0</v>
      </c>
      <c r="T76" s="95">
        <v>0</v>
      </c>
      <c r="U76" s="95">
        <v>0</v>
      </c>
      <c r="V76" s="95">
        <v>1</v>
      </c>
      <c r="W76" s="95">
        <v>0</v>
      </c>
      <c r="X76" s="95">
        <v>0</v>
      </c>
      <c r="Y76" s="97">
        <v>1</v>
      </c>
      <c r="Z76" s="141">
        <v>260</v>
      </c>
      <c r="AA76" s="9">
        <f t="shared" si="3"/>
        <v>260</v>
      </c>
      <c r="AB76" s="27" t="e">
        <f>+#REF!/#REF!-1</f>
        <v>#REF!</v>
      </c>
    </row>
    <row r="77" spans="1:28" ht="14.5" customHeight="1" x14ac:dyDescent="0.35">
      <c r="A77" s="38" t="s">
        <v>137</v>
      </c>
      <c r="B77" s="39" t="s">
        <v>25</v>
      </c>
      <c r="C77" s="40"/>
      <c r="D77" s="41" t="s">
        <v>16</v>
      </c>
      <c r="E77" s="42">
        <v>0</v>
      </c>
      <c r="F77" s="42">
        <v>0</v>
      </c>
      <c r="G77" s="42">
        <v>0</v>
      </c>
      <c r="H77" s="42">
        <v>1</v>
      </c>
      <c r="I77" s="42">
        <v>0</v>
      </c>
      <c r="J77" s="42">
        <v>0</v>
      </c>
      <c r="K77" s="44">
        <v>1</v>
      </c>
      <c r="L77" s="139">
        <v>300</v>
      </c>
      <c r="M77" s="137">
        <f t="shared" si="2"/>
        <v>300</v>
      </c>
      <c r="N77" s="22" t="e">
        <f>+F77/#REF!-1</f>
        <v>#REF!</v>
      </c>
      <c r="O77" s="91" t="s">
        <v>137</v>
      </c>
      <c r="P77" s="92" t="s">
        <v>25</v>
      </c>
      <c r="Q77" s="93"/>
      <c r="R77" s="94" t="s">
        <v>16</v>
      </c>
      <c r="S77" s="95">
        <v>0</v>
      </c>
      <c r="T77" s="95">
        <v>0</v>
      </c>
      <c r="U77" s="95">
        <v>0</v>
      </c>
      <c r="V77" s="95">
        <v>1</v>
      </c>
      <c r="W77" s="95">
        <v>0</v>
      </c>
      <c r="X77" s="95">
        <v>0</v>
      </c>
      <c r="Y77" s="97">
        <v>1</v>
      </c>
      <c r="Z77" s="141">
        <v>230</v>
      </c>
      <c r="AA77" s="9">
        <f t="shared" si="3"/>
        <v>230</v>
      </c>
      <c r="AB77" s="27" t="e">
        <f>+#REF!/#REF!-1</f>
        <v>#REF!</v>
      </c>
    </row>
    <row r="78" spans="1:28" x14ac:dyDescent="0.35">
      <c r="A78" s="38" t="s">
        <v>33</v>
      </c>
      <c r="B78" s="39" t="s">
        <v>22</v>
      </c>
      <c r="C78" s="40">
        <v>20.81</v>
      </c>
      <c r="D78" s="41" t="s">
        <v>21</v>
      </c>
      <c r="E78" s="42">
        <v>37.6</v>
      </c>
      <c r="F78" s="42">
        <v>9.4</v>
      </c>
      <c r="G78" s="42">
        <v>338.40000000000003</v>
      </c>
      <c r="H78" s="42">
        <v>0</v>
      </c>
      <c r="I78" s="42">
        <v>0</v>
      </c>
      <c r="J78" s="42">
        <v>0</v>
      </c>
      <c r="K78" s="44">
        <v>385.40000000000003</v>
      </c>
      <c r="L78" s="139">
        <v>17.690000000000001</v>
      </c>
      <c r="M78" s="137">
        <f t="shared" si="2"/>
        <v>6817.7260000000015</v>
      </c>
      <c r="N78" s="22" t="e">
        <f>+F78/#REF!-1</f>
        <v>#REF!</v>
      </c>
      <c r="O78" s="91" t="s">
        <v>33</v>
      </c>
      <c r="P78" s="92" t="s">
        <v>22</v>
      </c>
      <c r="Q78" s="93">
        <v>20.81</v>
      </c>
      <c r="R78" s="94" t="s">
        <v>21</v>
      </c>
      <c r="S78" s="95">
        <v>37.6</v>
      </c>
      <c r="T78" s="95">
        <v>9.4</v>
      </c>
      <c r="U78" s="95">
        <v>338.40000000000003</v>
      </c>
      <c r="V78" s="95">
        <v>0</v>
      </c>
      <c r="W78" s="95">
        <v>0</v>
      </c>
      <c r="X78" s="95">
        <v>0</v>
      </c>
      <c r="Y78" s="97">
        <v>385.40000000000003</v>
      </c>
      <c r="Z78" s="141">
        <v>20.81</v>
      </c>
      <c r="AA78" s="9">
        <f t="shared" si="3"/>
        <v>8020.174</v>
      </c>
      <c r="AB78" s="27" t="e">
        <f>+#REF!/#REF!-1</f>
        <v>#REF!</v>
      </c>
    </row>
    <row r="79" spans="1:28" x14ac:dyDescent="0.35">
      <c r="A79" s="38" t="s">
        <v>32</v>
      </c>
      <c r="B79" s="39" t="s">
        <v>22</v>
      </c>
      <c r="C79" s="40">
        <v>98.51</v>
      </c>
      <c r="D79" s="41" t="s">
        <v>21</v>
      </c>
      <c r="E79" s="42">
        <v>0</v>
      </c>
      <c r="F79" s="42">
        <v>9.4</v>
      </c>
      <c r="G79" s="42">
        <v>0</v>
      </c>
      <c r="H79" s="42">
        <v>0</v>
      </c>
      <c r="I79" s="42">
        <v>0</v>
      </c>
      <c r="J79" s="42">
        <v>0</v>
      </c>
      <c r="K79" s="44">
        <v>9.4</v>
      </c>
      <c r="L79" s="139">
        <v>83.73</v>
      </c>
      <c r="M79" s="137">
        <f t="shared" si="2"/>
        <v>787.06200000000001</v>
      </c>
      <c r="N79" s="22" t="e">
        <f>+F79/#REF!-1</f>
        <v>#REF!</v>
      </c>
      <c r="O79" s="91" t="s">
        <v>32</v>
      </c>
      <c r="P79" s="92" t="s">
        <v>22</v>
      </c>
      <c r="Q79" s="93">
        <v>98.51</v>
      </c>
      <c r="R79" s="94" t="s">
        <v>21</v>
      </c>
      <c r="S79" s="95">
        <v>0</v>
      </c>
      <c r="T79" s="95">
        <v>9.4</v>
      </c>
      <c r="U79" s="95">
        <v>0</v>
      </c>
      <c r="V79" s="95">
        <v>0</v>
      </c>
      <c r="W79" s="95">
        <v>0</v>
      </c>
      <c r="X79" s="95">
        <v>0</v>
      </c>
      <c r="Y79" s="97">
        <v>9.4</v>
      </c>
      <c r="Z79" s="141">
        <v>78.510000000000005</v>
      </c>
      <c r="AA79" s="9">
        <f t="shared" si="3"/>
        <v>737.99400000000003</v>
      </c>
      <c r="AB79" s="27" t="e">
        <f>+#REF!/#REF!-1</f>
        <v>#REF!</v>
      </c>
    </row>
    <row r="80" spans="1:28" x14ac:dyDescent="0.35">
      <c r="A80" s="38" t="s">
        <v>31</v>
      </c>
      <c r="B80" s="39" t="s">
        <v>22</v>
      </c>
      <c r="C80" s="40">
        <v>200</v>
      </c>
      <c r="D80" s="41" t="s">
        <v>16</v>
      </c>
      <c r="E80" s="42">
        <v>0</v>
      </c>
      <c r="F80" s="42">
        <v>112.80000000000001</v>
      </c>
      <c r="G80" s="42">
        <v>0</v>
      </c>
      <c r="H80" s="42">
        <v>0</v>
      </c>
      <c r="I80" s="42">
        <v>0</v>
      </c>
      <c r="J80" s="42">
        <v>47</v>
      </c>
      <c r="K80" s="44">
        <v>159.80000000000001</v>
      </c>
      <c r="L80" s="139">
        <v>40</v>
      </c>
      <c r="M80" s="137">
        <f t="shared" si="2"/>
        <v>6392</v>
      </c>
      <c r="N80" s="22" t="e">
        <f>+F80/#REF!-1</f>
        <v>#REF!</v>
      </c>
      <c r="O80" s="91" t="s">
        <v>31</v>
      </c>
      <c r="P80" s="92" t="s">
        <v>22</v>
      </c>
      <c r="Q80" s="93">
        <v>200</v>
      </c>
      <c r="R80" s="94" t="s">
        <v>16</v>
      </c>
      <c r="S80" s="95">
        <v>0</v>
      </c>
      <c r="T80" s="95">
        <v>112.80000000000001</v>
      </c>
      <c r="U80" s="95">
        <v>0</v>
      </c>
      <c r="V80" s="95">
        <v>0</v>
      </c>
      <c r="W80" s="95">
        <v>0</v>
      </c>
      <c r="X80" s="95">
        <v>47</v>
      </c>
      <c r="Y80" s="97">
        <v>159.80000000000001</v>
      </c>
      <c r="Z80" s="141">
        <v>100</v>
      </c>
      <c r="AA80" s="9">
        <f t="shared" si="3"/>
        <v>15980.000000000002</v>
      </c>
      <c r="AB80" s="27" t="e">
        <f>+#REF!/#REF!-1</f>
        <v>#REF!</v>
      </c>
    </row>
    <row r="81" spans="1:30" x14ac:dyDescent="0.35">
      <c r="A81" s="38" t="s">
        <v>138</v>
      </c>
      <c r="B81" s="39" t="s">
        <v>22</v>
      </c>
      <c r="C81" s="40"/>
      <c r="D81" s="41" t="s">
        <v>16</v>
      </c>
      <c r="E81" s="42">
        <v>0</v>
      </c>
      <c r="F81" s="42">
        <v>0</v>
      </c>
      <c r="G81" s="42">
        <v>0</v>
      </c>
      <c r="H81" s="42">
        <v>2</v>
      </c>
      <c r="I81" s="42">
        <v>0</v>
      </c>
      <c r="J81" s="42">
        <v>0</v>
      </c>
      <c r="K81" s="44">
        <v>2</v>
      </c>
      <c r="L81" s="139">
        <v>200</v>
      </c>
      <c r="M81" s="137">
        <f t="shared" si="2"/>
        <v>400</v>
      </c>
      <c r="N81" s="22" t="e">
        <f>+F81/#REF!-1</f>
        <v>#REF!</v>
      </c>
      <c r="O81" s="91" t="s">
        <v>138</v>
      </c>
      <c r="P81" s="92" t="s">
        <v>22</v>
      </c>
      <c r="Q81" s="93"/>
      <c r="R81" s="94" t="s">
        <v>16</v>
      </c>
      <c r="S81" s="95">
        <v>0</v>
      </c>
      <c r="T81" s="95">
        <v>0</v>
      </c>
      <c r="U81" s="95">
        <v>0</v>
      </c>
      <c r="V81" s="95">
        <v>2</v>
      </c>
      <c r="W81" s="95">
        <v>0</v>
      </c>
      <c r="X81" s="95">
        <v>0</v>
      </c>
      <c r="Y81" s="97">
        <v>2</v>
      </c>
      <c r="Z81" s="141">
        <v>60.4</v>
      </c>
      <c r="AA81" s="9">
        <f t="shared" si="3"/>
        <v>120.8</v>
      </c>
      <c r="AB81" s="27" t="e">
        <f>+#REF!/#REF!-1</f>
        <v>#REF!</v>
      </c>
    </row>
    <row r="82" spans="1:30" x14ac:dyDescent="0.35">
      <c r="A82" s="38" t="s">
        <v>139</v>
      </c>
      <c r="B82" s="39" t="s">
        <v>22</v>
      </c>
      <c r="C82" s="40"/>
      <c r="D82" s="41" t="s">
        <v>16</v>
      </c>
      <c r="E82" s="42">
        <v>0</v>
      </c>
      <c r="F82" s="42">
        <v>0</v>
      </c>
      <c r="G82" s="42">
        <v>0</v>
      </c>
      <c r="H82" s="42">
        <v>2</v>
      </c>
      <c r="I82" s="42">
        <v>0</v>
      </c>
      <c r="J82" s="42">
        <v>0</v>
      </c>
      <c r="K82" s="44">
        <v>2</v>
      </c>
      <c r="L82" s="139">
        <v>200</v>
      </c>
      <c r="M82" s="137">
        <f t="shared" si="2"/>
        <v>400</v>
      </c>
      <c r="N82" s="22" t="e">
        <f>+F82/#REF!-1</f>
        <v>#REF!</v>
      </c>
      <c r="O82" s="91" t="s">
        <v>139</v>
      </c>
      <c r="P82" s="92" t="s">
        <v>22</v>
      </c>
      <c r="Q82" s="93"/>
      <c r="R82" s="94" t="s">
        <v>16</v>
      </c>
      <c r="S82" s="95">
        <v>0</v>
      </c>
      <c r="T82" s="95">
        <v>0</v>
      </c>
      <c r="U82" s="95">
        <v>0</v>
      </c>
      <c r="V82" s="95">
        <v>2</v>
      </c>
      <c r="W82" s="95">
        <v>0</v>
      </c>
      <c r="X82" s="95">
        <v>0</v>
      </c>
      <c r="Y82" s="97">
        <v>2</v>
      </c>
      <c r="Z82" s="141">
        <v>60.4</v>
      </c>
      <c r="AA82" s="9">
        <f t="shared" si="3"/>
        <v>120.8</v>
      </c>
      <c r="AB82" s="27" t="e">
        <f>+#REF!/#REF!-1</f>
        <v>#REF!</v>
      </c>
    </row>
    <row r="83" spans="1:30" x14ac:dyDescent="0.35">
      <c r="A83" s="38" t="s">
        <v>30</v>
      </c>
      <c r="B83" s="39" t="s">
        <v>22</v>
      </c>
      <c r="C83" s="40">
        <v>2500</v>
      </c>
      <c r="D83" s="41" t="s">
        <v>16</v>
      </c>
      <c r="E83" s="42">
        <v>0</v>
      </c>
      <c r="F83" s="42">
        <v>0</v>
      </c>
      <c r="G83" s="42">
        <v>0</v>
      </c>
      <c r="H83" s="42">
        <v>0</v>
      </c>
      <c r="I83" s="42">
        <v>0</v>
      </c>
      <c r="J83" s="42">
        <v>0</v>
      </c>
      <c r="K83" s="44">
        <v>0</v>
      </c>
      <c r="L83" s="139">
        <v>2500</v>
      </c>
      <c r="M83" s="137">
        <f t="shared" si="2"/>
        <v>0</v>
      </c>
      <c r="N83" s="22" t="e">
        <f>+F83/#REF!-1</f>
        <v>#REF!</v>
      </c>
      <c r="O83" s="91" t="s">
        <v>30</v>
      </c>
      <c r="P83" s="92" t="s">
        <v>22</v>
      </c>
      <c r="Q83" s="93">
        <v>2500</v>
      </c>
      <c r="R83" s="94" t="s">
        <v>16</v>
      </c>
      <c r="S83" s="95">
        <v>0</v>
      </c>
      <c r="T83" s="95">
        <v>0</v>
      </c>
      <c r="U83" s="95">
        <v>0</v>
      </c>
      <c r="V83" s="95">
        <v>0</v>
      </c>
      <c r="W83" s="95">
        <v>0</v>
      </c>
      <c r="X83" s="95">
        <v>0</v>
      </c>
      <c r="Y83" s="97">
        <v>0</v>
      </c>
      <c r="Z83" s="141">
        <v>2500</v>
      </c>
      <c r="AA83" s="9">
        <f t="shared" si="3"/>
        <v>0</v>
      </c>
      <c r="AB83" s="27" t="e">
        <f>+#REF!/#REF!-1</f>
        <v>#REF!</v>
      </c>
    </row>
    <row r="84" spans="1:30" x14ac:dyDescent="0.35">
      <c r="A84" s="38" t="s">
        <v>29</v>
      </c>
      <c r="B84" s="39" t="s">
        <v>22</v>
      </c>
      <c r="C84" s="40">
        <v>100</v>
      </c>
      <c r="D84" s="41" t="s">
        <v>16</v>
      </c>
      <c r="E84" s="42">
        <v>36.4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4">
        <v>36.4</v>
      </c>
      <c r="L84" s="139">
        <v>80.75</v>
      </c>
      <c r="M84" s="137">
        <f t="shared" si="2"/>
        <v>2939.2999999999997</v>
      </c>
      <c r="N84" s="22" t="e">
        <f>+F84/#REF!-1</f>
        <v>#REF!</v>
      </c>
      <c r="O84" s="91" t="s">
        <v>29</v>
      </c>
      <c r="P84" s="92" t="s">
        <v>22</v>
      </c>
      <c r="Q84" s="93">
        <v>100</v>
      </c>
      <c r="R84" s="94" t="s">
        <v>16</v>
      </c>
      <c r="S84" s="95">
        <v>36.4</v>
      </c>
      <c r="T84" s="95">
        <v>0</v>
      </c>
      <c r="U84" s="95">
        <v>0</v>
      </c>
      <c r="V84" s="95">
        <v>0</v>
      </c>
      <c r="W84" s="95">
        <v>0</v>
      </c>
      <c r="X84" s="95">
        <v>0</v>
      </c>
      <c r="Y84" s="97">
        <v>36.4</v>
      </c>
      <c r="Z84" s="141">
        <v>100</v>
      </c>
      <c r="AA84" s="9">
        <f t="shared" si="3"/>
        <v>3640</v>
      </c>
      <c r="AB84" s="27" t="e">
        <f>+#REF!/#REF!-1</f>
        <v>#REF!</v>
      </c>
    </row>
    <row r="85" spans="1:30" x14ac:dyDescent="0.35">
      <c r="A85" s="38" t="s">
        <v>28</v>
      </c>
      <c r="B85" s="39" t="s">
        <v>22</v>
      </c>
      <c r="C85" s="40">
        <v>100</v>
      </c>
      <c r="D85" s="41" t="s">
        <v>16</v>
      </c>
      <c r="E85" s="42">
        <v>0</v>
      </c>
      <c r="F85" s="42">
        <v>0</v>
      </c>
      <c r="G85" s="42">
        <v>0</v>
      </c>
      <c r="H85" s="42">
        <v>0</v>
      </c>
      <c r="I85" s="42">
        <v>0</v>
      </c>
      <c r="J85" s="42">
        <v>0</v>
      </c>
      <c r="K85" s="44">
        <v>0</v>
      </c>
      <c r="L85" s="139">
        <v>100</v>
      </c>
      <c r="M85" s="137">
        <f t="shared" si="2"/>
        <v>0</v>
      </c>
      <c r="N85" s="22" t="e">
        <f>+F85/#REF!-1</f>
        <v>#REF!</v>
      </c>
      <c r="O85" s="91" t="s">
        <v>28</v>
      </c>
      <c r="P85" s="92" t="s">
        <v>22</v>
      </c>
      <c r="Q85" s="93">
        <v>100</v>
      </c>
      <c r="R85" s="94" t="s">
        <v>16</v>
      </c>
      <c r="S85" s="95">
        <v>0</v>
      </c>
      <c r="T85" s="95">
        <v>0</v>
      </c>
      <c r="U85" s="95">
        <v>0</v>
      </c>
      <c r="V85" s="95">
        <v>0</v>
      </c>
      <c r="W85" s="95">
        <v>0</v>
      </c>
      <c r="X85" s="95">
        <v>0</v>
      </c>
      <c r="Y85" s="97">
        <v>0</v>
      </c>
      <c r="Z85" s="141">
        <v>100</v>
      </c>
      <c r="AA85" s="9">
        <f t="shared" si="3"/>
        <v>0</v>
      </c>
      <c r="AB85" s="27" t="e">
        <f>+#REF!/#REF!-1</f>
        <v>#REF!</v>
      </c>
    </row>
    <row r="86" spans="1:30" x14ac:dyDescent="0.35">
      <c r="A86" s="38" t="s">
        <v>27</v>
      </c>
      <c r="B86" s="39" t="s">
        <v>22</v>
      </c>
      <c r="C86" s="40">
        <v>12.2875</v>
      </c>
      <c r="D86" s="41" t="s">
        <v>8</v>
      </c>
      <c r="E86" s="42">
        <v>0</v>
      </c>
      <c r="F86" s="42">
        <v>0</v>
      </c>
      <c r="G86" s="42">
        <v>0</v>
      </c>
      <c r="H86" s="42">
        <v>0</v>
      </c>
      <c r="I86" s="42">
        <v>20</v>
      </c>
      <c r="J86" s="42">
        <v>0</v>
      </c>
      <c r="K86" s="44">
        <v>20</v>
      </c>
      <c r="L86" s="139">
        <v>12.29</v>
      </c>
      <c r="M86" s="137">
        <f t="shared" si="2"/>
        <v>245.79999999999998</v>
      </c>
      <c r="N86" s="22" t="e">
        <f>+F86/#REF!-1</f>
        <v>#REF!</v>
      </c>
      <c r="O86" s="91" t="s">
        <v>27</v>
      </c>
      <c r="P86" s="92" t="s">
        <v>22</v>
      </c>
      <c r="Q86" s="93">
        <v>12.2875</v>
      </c>
      <c r="R86" s="94" t="s">
        <v>8</v>
      </c>
      <c r="S86" s="95">
        <v>0</v>
      </c>
      <c r="T86" s="95">
        <v>0</v>
      </c>
      <c r="U86" s="95">
        <v>0</v>
      </c>
      <c r="V86" s="95">
        <v>0</v>
      </c>
      <c r="W86" s="95">
        <v>20</v>
      </c>
      <c r="X86" s="95">
        <v>0</v>
      </c>
      <c r="Y86" s="97">
        <v>20</v>
      </c>
      <c r="Z86" s="141">
        <v>12.2</v>
      </c>
      <c r="AA86" s="9">
        <f t="shared" si="3"/>
        <v>244</v>
      </c>
      <c r="AB86" s="27" t="e">
        <f>+#REF!/#REF!-1</f>
        <v>#REF!</v>
      </c>
    </row>
    <row r="87" spans="1:30" ht="15.5" x14ac:dyDescent="0.35">
      <c r="A87" s="38" t="s">
        <v>26</v>
      </c>
      <c r="B87" s="39" t="s">
        <v>25</v>
      </c>
      <c r="C87" s="40">
        <v>31.35</v>
      </c>
      <c r="D87" s="41" t="s">
        <v>21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4">
        <v>0</v>
      </c>
      <c r="L87" s="139">
        <v>31.35</v>
      </c>
      <c r="M87" s="137">
        <f t="shared" si="2"/>
        <v>0</v>
      </c>
      <c r="N87" s="22" t="e">
        <f>+F87/#REF!-1</f>
        <v>#REF!</v>
      </c>
      <c r="O87" s="91" t="s">
        <v>26</v>
      </c>
      <c r="P87" s="92" t="s">
        <v>25</v>
      </c>
      <c r="Q87" s="93">
        <v>31.35</v>
      </c>
      <c r="R87" s="94" t="s">
        <v>21</v>
      </c>
      <c r="S87" s="95">
        <v>0</v>
      </c>
      <c r="T87" s="95">
        <v>0</v>
      </c>
      <c r="U87" s="95">
        <v>0</v>
      </c>
      <c r="V87" s="95">
        <v>0</v>
      </c>
      <c r="W87" s="95">
        <v>0</v>
      </c>
      <c r="X87" s="95">
        <v>0</v>
      </c>
      <c r="Y87" s="97">
        <v>0</v>
      </c>
      <c r="Z87" s="141">
        <v>31.3</v>
      </c>
      <c r="AA87" s="9">
        <f t="shared" si="3"/>
        <v>0</v>
      </c>
      <c r="AB87" s="28"/>
    </row>
    <row r="88" spans="1:30" x14ac:dyDescent="0.35">
      <c r="A88" s="38" t="s">
        <v>24</v>
      </c>
      <c r="B88" s="39" t="s">
        <v>22</v>
      </c>
      <c r="C88" s="40">
        <v>10.563157894736841</v>
      </c>
      <c r="D88" s="41" t="s">
        <v>21</v>
      </c>
      <c r="E88" s="42">
        <v>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4">
        <v>0</v>
      </c>
      <c r="L88" s="139">
        <v>10.56</v>
      </c>
      <c r="M88" s="137">
        <f t="shared" si="2"/>
        <v>0</v>
      </c>
      <c r="N88" s="22" t="e">
        <f>+F88/#REF!-1</f>
        <v>#REF!</v>
      </c>
      <c r="O88" s="91" t="s">
        <v>24</v>
      </c>
      <c r="P88" s="92" t="s">
        <v>22</v>
      </c>
      <c r="Q88" s="93">
        <v>10.563157894736841</v>
      </c>
      <c r="R88" s="94" t="s">
        <v>21</v>
      </c>
      <c r="S88" s="95">
        <v>0</v>
      </c>
      <c r="T88" s="95">
        <v>0</v>
      </c>
      <c r="U88" s="95">
        <v>0</v>
      </c>
      <c r="V88" s="95">
        <v>0</v>
      </c>
      <c r="W88" s="95">
        <v>0</v>
      </c>
      <c r="X88" s="95">
        <v>0</v>
      </c>
      <c r="Y88" s="97">
        <v>0</v>
      </c>
      <c r="Z88" s="141">
        <v>10</v>
      </c>
      <c r="AA88" s="9">
        <f t="shared" si="3"/>
        <v>0</v>
      </c>
    </row>
    <row r="89" spans="1:30" ht="21" x14ac:dyDescent="0.5">
      <c r="A89" s="38" t="s">
        <v>23</v>
      </c>
      <c r="B89" s="39" t="s">
        <v>22</v>
      </c>
      <c r="C89" s="40">
        <v>8.5652631578947371</v>
      </c>
      <c r="D89" s="41" t="s">
        <v>21</v>
      </c>
      <c r="E89" s="42">
        <v>0</v>
      </c>
      <c r="F89" s="42">
        <v>0</v>
      </c>
      <c r="G89" s="42">
        <v>0</v>
      </c>
      <c r="H89" s="42">
        <v>0</v>
      </c>
      <c r="I89" s="42">
        <v>0</v>
      </c>
      <c r="J89" s="42">
        <v>9.5</v>
      </c>
      <c r="K89" s="44">
        <v>9.5</v>
      </c>
      <c r="L89" s="139">
        <v>8.57</v>
      </c>
      <c r="M89" s="137">
        <f t="shared" si="2"/>
        <v>81.415000000000006</v>
      </c>
      <c r="N89" s="22" t="e">
        <f>+F89/#REF!-1</f>
        <v>#REF!</v>
      </c>
      <c r="O89" s="91" t="s">
        <v>23</v>
      </c>
      <c r="P89" s="92" t="s">
        <v>22</v>
      </c>
      <c r="Q89" s="93">
        <v>8.5652631578947371</v>
      </c>
      <c r="R89" s="94" t="s">
        <v>21</v>
      </c>
      <c r="S89" s="95">
        <v>0</v>
      </c>
      <c r="T89" s="95">
        <v>0</v>
      </c>
      <c r="U89" s="95">
        <v>0</v>
      </c>
      <c r="V89" s="95">
        <v>0</v>
      </c>
      <c r="W89" s="95">
        <v>0</v>
      </c>
      <c r="X89" s="95">
        <v>9.5</v>
      </c>
      <c r="Y89" s="97">
        <v>9.5</v>
      </c>
      <c r="Z89" s="141">
        <v>8</v>
      </c>
      <c r="AA89" s="9">
        <f t="shared" si="3"/>
        <v>76</v>
      </c>
      <c r="AB89" s="29"/>
    </row>
    <row r="90" spans="1:30" s="8" customFormat="1" ht="18" customHeight="1" x14ac:dyDescent="0.35">
      <c r="A90" s="52" t="s">
        <v>140</v>
      </c>
      <c r="B90" s="53" t="s">
        <v>22</v>
      </c>
      <c r="C90" s="54"/>
      <c r="D90" s="41" t="s">
        <v>16</v>
      </c>
      <c r="E90" s="42">
        <v>0</v>
      </c>
      <c r="F90" s="42">
        <v>0</v>
      </c>
      <c r="G90" s="42">
        <v>0</v>
      </c>
      <c r="H90" s="42">
        <v>0</v>
      </c>
      <c r="I90" s="42">
        <v>0</v>
      </c>
      <c r="J90" s="42">
        <v>1</v>
      </c>
      <c r="K90" s="44">
        <v>1</v>
      </c>
      <c r="L90" s="139">
        <v>90</v>
      </c>
      <c r="M90" s="137">
        <f t="shared" si="2"/>
        <v>90</v>
      </c>
      <c r="N90" s="23"/>
      <c r="O90" s="104" t="s">
        <v>140</v>
      </c>
      <c r="P90" s="105" t="s">
        <v>22</v>
      </c>
      <c r="Q90" s="106"/>
      <c r="R90" s="94" t="s">
        <v>16</v>
      </c>
      <c r="S90" s="95">
        <v>0</v>
      </c>
      <c r="T90" s="95">
        <v>0</v>
      </c>
      <c r="U90" s="95">
        <v>0</v>
      </c>
      <c r="V90" s="95">
        <v>0</v>
      </c>
      <c r="W90" s="95">
        <v>0</v>
      </c>
      <c r="X90" s="95">
        <v>1</v>
      </c>
      <c r="Y90" s="97">
        <v>1</v>
      </c>
      <c r="Z90" s="141">
        <v>266.25</v>
      </c>
      <c r="AA90" s="9">
        <f t="shared" si="3"/>
        <v>266.25</v>
      </c>
      <c r="AB90" s="26"/>
      <c r="AD90"/>
    </row>
    <row r="91" spans="1:30" x14ac:dyDescent="0.35">
      <c r="A91" s="55" t="s">
        <v>141</v>
      </c>
      <c r="B91" s="56" t="s">
        <v>22</v>
      </c>
      <c r="C91" s="57"/>
      <c r="D91" s="41" t="s">
        <v>16</v>
      </c>
      <c r="E91" s="58">
        <v>0</v>
      </c>
      <c r="F91" s="58">
        <v>0</v>
      </c>
      <c r="G91" s="58">
        <v>0</v>
      </c>
      <c r="H91" s="58">
        <v>0</v>
      </c>
      <c r="I91" s="58">
        <v>0</v>
      </c>
      <c r="J91" s="58">
        <v>1</v>
      </c>
      <c r="K91" s="59">
        <v>1</v>
      </c>
      <c r="L91" s="139">
        <v>70</v>
      </c>
      <c r="M91" s="137">
        <f t="shared" si="2"/>
        <v>70</v>
      </c>
      <c r="O91" s="107" t="s">
        <v>141</v>
      </c>
      <c r="P91" s="108" t="s">
        <v>22</v>
      </c>
      <c r="Q91" s="109"/>
      <c r="R91" s="94" t="s">
        <v>16</v>
      </c>
      <c r="S91" s="110">
        <v>0</v>
      </c>
      <c r="T91" s="110">
        <v>0</v>
      </c>
      <c r="U91" s="110">
        <v>0</v>
      </c>
      <c r="V91" s="110">
        <v>0</v>
      </c>
      <c r="W91" s="110">
        <v>0</v>
      </c>
      <c r="X91" s="110">
        <v>1</v>
      </c>
      <c r="Y91" s="111">
        <v>1</v>
      </c>
      <c r="Z91" s="141">
        <v>50.14</v>
      </c>
      <c r="AA91" s="9">
        <f t="shared" si="3"/>
        <v>50.14</v>
      </c>
    </row>
    <row r="92" spans="1:30" s="16" customFormat="1" ht="33" customHeight="1" x14ac:dyDescent="0.5">
      <c r="A92" s="38" t="s">
        <v>142</v>
      </c>
      <c r="B92" s="39" t="s">
        <v>22</v>
      </c>
      <c r="C92" s="40"/>
      <c r="D92" s="41" t="s">
        <v>16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1</v>
      </c>
      <c r="K92" s="44">
        <v>1</v>
      </c>
      <c r="L92" s="139">
        <v>90</v>
      </c>
      <c r="M92" s="137">
        <f t="shared" si="2"/>
        <v>90</v>
      </c>
      <c r="N92" s="24"/>
      <c r="O92" s="91" t="s">
        <v>142</v>
      </c>
      <c r="P92" s="92" t="s">
        <v>22</v>
      </c>
      <c r="Q92" s="93"/>
      <c r="R92" s="94" t="s">
        <v>16</v>
      </c>
      <c r="S92" s="95">
        <v>0</v>
      </c>
      <c r="T92" s="95">
        <v>0</v>
      </c>
      <c r="U92" s="95">
        <v>0</v>
      </c>
      <c r="V92" s="95">
        <v>0</v>
      </c>
      <c r="W92" s="95">
        <v>0</v>
      </c>
      <c r="X92" s="95">
        <v>1</v>
      </c>
      <c r="Y92" s="97">
        <v>1</v>
      </c>
      <c r="Z92" s="141">
        <v>60.4</v>
      </c>
      <c r="AA92" s="9">
        <f t="shared" si="3"/>
        <v>60.4</v>
      </c>
      <c r="AB92" s="26"/>
      <c r="AD92"/>
    </row>
    <row r="93" spans="1:30" x14ac:dyDescent="0.35">
      <c r="A93" s="38" t="s">
        <v>143</v>
      </c>
      <c r="B93" s="39" t="s">
        <v>22</v>
      </c>
      <c r="C93" s="40"/>
      <c r="D93" s="41" t="s">
        <v>16</v>
      </c>
      <c r="E93" s="42">
        <v>0</v>
      </c>
      <c r="F93" s="42">
        <v>0</v>
      </c>
      <c r="G93" s="42">
        <v>0</v>
      </c>
      <c r="H93" s="42">
        <v>0</v>
      </c>
      <c r="I93" s="42">
        <v>0</v>
      </c>
      <c r="J93" s="42">
        <v>1</v>
      </c>
      <c r="K93" s="44">
        <v>1</v>
      </c>
      <c r="L93" s="139">
        <v>90</v>
      </c>
      <c r="M93" s="137">
        <f t="shared" si="2"/>
        <v>90</v>
      </c>
      <c r="O93" s="91" t="s">
        <v>143</v>
      </c>
      <c r="P93" s="92" t="s">
        <v>22</v>
      </c>
      <c r="Q93" s="93"/>
      <c r="R93" s="94" t="s">
        <v>16</v>
      </c>
      <c r="S93" s="95">
        <v>0</v>
      </c>
      <c r="T93" s="95">
        <v>0</v>
      </c>
      <c r="U93" s="95">
        <v>0</v>
      </c>
      <c r="V93" s="95">
        <v>0</v>
      </c>
      <c r="W93" s="95">
        <v>0</v>
      </c>
      <c r="X93" s="95">
        <v>1</v>
      </c>
      <c r="Y93" s="97">
        <v>1</v>
      </c>
      <c r="Z93" s="141">
        <v>266.25</v>
      </c>
      <c r="AA93" s="9">
        <f t="shared" si="3"/>
        <v>266.25</v>
      </c>
    </row>
    <row r="94" spans="1:30" x14ac:dyDescent="0.35">
      <c r="A94" s="38" t="s">
        <v>144</v>
      </c>
      <c r="B94" s="39" t="s">
        <v>22</v>
      </c>
      <c r="C94" s="40"/>
      <c r="D94" s="41" t="s">
        <v>16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1</v>
      </c>
      <c r="K94" s="44">
        <v>1</v>
      </c>
      <c r="L94" s="139">
        <v>200</v>
      </c>
      <c r="M94" s="137">
        <f t="shared" si="2"/>
        <v>200</v>
      </c>
      <c r="O94" s="91" t="s">
        <v>144</v>
      </c>
      <c r="P94" s="92" t="s">
        <v>22</v>
      </c>
      <c r="Q94" s="93"/>
      <c r="R94" s="94" t="s">
        <v>16</v>
      </c>
      <c r="S94" s="95">
        <v>0</v>
      </c>
      <c r="T94" s="95">
        <v>0</v>
      </c>
      <c r="U94" s="95">
        <v>0</v>
      </c>
      <c r="V94" s="95">
        <v>0</v>
      </c>
      <c r="W94" s="95">
        <v>0</v>
      </c>
      <c r="X94" s="95">
        <v>1</v>
      </c>
      <c r="Y94" s="97">
        <v>1</v>
      </c>
      <c r="Z94" s="141">
        <v>235</v>
      </c>
      <c r="AA94" s="9">
        <f t="shared" si="3"/>
        <v>235</v>
      </c>
    </row>
    <row r="95" spans="1:30" ht="27" customHeight="1" x14ac:dyDescent="0.35">
      <c r="A95" s="60"/>
      <c r="B95" s="61"/>
      <c r="C95" s="62"/>
      <c r="D95" s="63"/>
      <c r="E95" s="64" cm="1">
        <f t="array" ref="E95">SUM(E4:E94*$L$4:$L$94)</f>
        <v>28526.107999999997</v>
      </c>
      <c r="F95" s="64" cm="1">
        <f t="array" ref="F95">SUM(F4:F94*$L$4:$L$94)</f>
        <v>35985.589999999997</v>
      </c>
      <c r="G95" s="64" cm="1">
        <f t="array" ref="G95">SUM(G4:G94*$L$4:$L$94)</f>
        <v>34998.628999999994</v>
      </c>
      <c r="H95" s="64" cm="1">
        <f t="array" ref="H95">SUM(H4:H94*$L$4:$L$94)</f>
        <v>23549.370000000003</v>
      </c>
      <c r="I95" s="64" cm="1">
        <f t="array" ref="I95">SUM(I4:I94*$L$4:$L$94)</f>
        <v>17431.302999999996</v>
      </c>
      <c r="J95" s="64" cm="1">
        <f t="array" ref="J95">SUM(J4:J94*$L$4:$L$94)</f>
        <v>10805.624</v>
      </c>
      <c r="K95" s="64" cm="1">
        <f t="array" ref="K95">SUM(K4:K94*$L$4:$L$94)</f>
        <v>151296.62399999998</v>
      </c>
      <c r="O95" s="112"/>
      <c r="P95" s="113"/>
      <c r="Q95" s="114"/>
      <c r="R95" s="115"/>
      <c r="S95" s="116"/>
      <c r="T95" s="116"/>
      <c r="U95" s="116"/>
      <c r="V95" s="116"/>
      <c r="W95" s="116"/>
      <c r="X95" s="116"/>
      <c r="Y95" s="116"/>
    </row>
    <row r="96" spans="1:30" x14ac:dyDescent="0.35">
      <c r="A96" s="52"/>
      <c r="B96" s="65"/>
      <c r="C96" s="66"/>
      <c r="D96" s="67"/>
      <c r="E96" s="69"/>
      <c r="F96" s="70"/>
      <c r="G96" s="70"/>
      <c r="H96" s="70"/>
      <c r="I96" s="70"/>
      <c r="J96" s="70"/>
      <c r="K96" s="70"/>
      <c r="O96" s="104"/>
      <c r="P96" s="117"/>
      <c r="Q96" s="118"/>
      <c r="R96" s="119"/>
      <c r="S96" s="120"/>
      <c r="T96" s="121"/>
      <c r="U96" s="121"/>
      <c r="V96" s="121"/>
      <c r="W96" s="121"/>
      <c r="X96" s="121"/>
      <c r="Y96" s="121"/>
    </row>
    <row r="97" spans="1:27" x14ac:dyDescent="0.35">
      <c r="A97" s="55" t="s">
        <v>104</v>
      </c>
      <c r="B97" s="71"/>
      <c r="C97" s="72"/>
      <c r="D97" s="73"/>
      <c r="E97" s="75" t="s">
        <v>99</v>
      </c>
      <c r="F97" s="75" t="s">
        <v>100</v>
      </c>
      <c r="G97" s="75" t="s">
        <v>103</v>
      </c>
      <c r="H97" s="74" t="s">
        <v>101</v>
      </c>
      <c r="I97" s="74" t="s">
        <v>102</v>
      </c>
      <c r="J97" s="35" t="s">
        <v>115</v>
      </c>
      <c r="K97" s="75" t="s">
        <v>113</v>
      </c>
      <c r="L97" s="33" t="s">
        <v>117</v>
      </c>
      <c r="M97" s="3" t="s">
        <v>113</v>
      </c>
      <c r="O97" s="107" t="s">
        <v>104</v>
      </c>
      <c r="P97" s="122"/>
      <c r="Q97" s="123"/>
      <c r="R97" s="124"/>
      <c r="S97" s="126" t="s">
        <v>99</v>
      </c>
      <c r="T97" s="127" t="s">
        <v>100</v>
      </c>
      <c r="U97" s="127" t="s">
        <v>103</v>
      </c>
      <c r="V97" s="125" t="s">
        <v>101</v>
      </c>
      <c r="W97" s="125" t="s">
        <v>102</v>
      </c>
      <c r="X97" s="18" t="s">
        <v>115</v>
      </c>
      <c r="Y97" s="127" t="s">
        <v>113</v>
      </c>
      <c r="Z97" s="33" t="s">
        <v>117</v>
      </c>
      <c r="AA97" s="3" t="s">
        <v>113</v>
      </c>
    </row>
    <row r="98" spans="1:27" x14ac:dyDescent="0.35">
      <c r="A98" s="198" t="s">
        <v>20</v>
      </c>
      <c r="B98" s="199"/>
      <c r="C98" s="39">
        <v>1.2</v>
      </c>
      <c r="D98" s="41" t="s">
        <v>16</v>
      </c>
      <c r="E98" s="42">
        <v>468</v>
      </c>
      <c r="F98" s="76">
        <v>555</v>
      </c>
      <c r="G98" s="76">
        <v>189</v>
      </c>
      <c r="H98" s="77">
        <v>321</v>
      </c>
      <c r="I98" s="77">
        <v>170</v>
      </c>
      <c r="J98" s="77">
        <v>166</v>
      </c>
      <c r="K98" s="43">
        <v>1869</v>
      </c>
      <c r="L98" s="139">
        <v>0.9</v>
      </c>
      <c r="M98" s="137">
        <f>K98*L98</f>
        <v>1682.1000000000001</v>
      </c>
      <c r="O98" s="200" t="s">
        <v>20</v>
      </c>
      <c r="P98" s="200"/>
      <c r="Q98" s="92">
        <v>1.2</v>
      </c>
      <c r="R98" s="94" t="s">
        <v>16</v>
      </c>
      <c r="S98" s="95">
        <v>468</v>
      </c>
      <c r="T98" s="128">
        <v>555</v>
      </c>
      <c r="U98" s="128">
        <v>189</v>
      </c>
      <c r="V98" s="129">
        <v>321</v>
      </c>
      <c r="W98" s="129">
        <v>170</v>
      </c>
      <c r="X98" s="129">
        <v>166</v>
      </c>
      <c r="Y98" s="96">
        <v>1869</v>
      </c>
      <c r="Z98" s="141">
        <v>1.01</v>
      </c>
      <c r="AA98" s="9">
        <f t="shared" ref="AA98:AA108" si="4">Y98*Z98</f>
        <v>1887.69</v>
      </c>
    </row>
    <row r="99" spans="1:27" x14ac:dyDescent="0.35">
      <c r="A99" s="198" t="s">
        <v>19</v>
      </c>
      <c r="B99" s="199"/>
      <c r="C99" s="39">
        <v>24</v>
      </c>
      <c r="D99" s="41" t="s">
        <v>18</v>
      </c>
      <c r="E99" s="42">
        <v>234</v>
      </c>
      <c r="F99" s="76">
        <v>277.5</v>
      </c>
      <c r="G99" s="76">
        <v>94.5</v>
      </c>
      <c r="H99" s="77">
        <v>160.5</v>
      </c>
      <c r="I99" s="77">
        <v>85</v>
      </c>
      <c r="J99" s="77">
        <v>83</v>
      </c>
      <c r="K99" s="43">
        <v>934.5</v>
      </c>
      <c r="L99" s="139">
        <v>20</v>
      </c>
      <c r="M99" s="137">
        <f t="shared" ref="M99:M108" si="5">K99*L99</f>
        <v>18690</v>
      </c>
      <c r="O99" s="200" t="s">
        <v>19</v>
      </c>
      <c r="P99" s="200"/>
      <c r="Q99" s="92">
        <v>24</v>
      </c>
      <c r="R99" s="94" t="s">
        <v>18</v>
      </c>
      <c r="S99" s="95">
        <v>234</v>
      </c>
      <c r="T99" s="128">
        <v>277.5</v>
      </c>
      <c r="U99" s="128">
        <v>94.5</v>
      </c>
      <c r="V99" s="129">
        <v>160.5</v>
      </c>
      <c r="W99" s="129">
        <v>85</v>
      </c>
      <c r="X99" s="129">
        <v>83</v>
      </c>
      <c r="Y99" s="96">
        <v>934.5</v>
      </c>
      <c r="Z99" s="141">
        <v>23</v>
      </c>
      <c r="AA99" s="9">
        <f t="shared" si="4"/>
        <v>21493.5</v>
      </c>
    </row>
    <row r="100" spans="1:27" x14ac:dyDescent="0.35">
      <c r="A100" s="198" t="s">
        <v>92</v>
      </c>
      <c r="B100" s="199"/>
      <c r="C100" s="39">
        <v>144</v>
      </c>
      <c r="D100" s="41" t="s">
        <v>17</v>
      </c>
      <c r="E100" s="42"/>
      <c r="F100" s="76"/>
      <c r="G100" s="76">
        <v>2</v>
      </c>
      <c r="H100" s="77"/>
      <c r="I100" s="77">
        <v>0</v>
      </c>
      <c r="J100" s="77">
        <v>0</v>
      </c>
      <c r="K100" s="43">
        <v>2</v>
      </c>
      <c r="L100" s="139">
        <v>102</v>
      </c>
      <c r="M100" s="137">
        <f t="shared" si="5"/>
        <v>204</v>
      </c>
      <c r="O100" s="200" t="s">
        <v>92</v>
      </c>
      <c r="P100" s="200"/>
      <c r="Q100" s="92">
        <v>144</v>
      </c>
      <c r="R100" s="94" t="s">
        <v>17</v>
      </c>
      <c r="S100" s="95"/>
      <c r="T100" s="128"/>
      <c r="U100" s="128">
        <v>2</v>
      </c>
      <c r="V100" s="129"/>
      <c r="W100" s="129">
        <v>0</v>
      </c>
      <c r="X100" s="129">
        <v>0</v>
      </c>
      <c r="Y100" s="96">
        <v>2</v>
      </c>
      <c r="Z100" s="141">
        <v>136</v>
      </c>
      <c r="AA100" s="9">
        <f t="shared" si="4"/>
        <v>272</v>
      </c>
    </row>
    <row r="101" spans="1:27" x14ac:dyDescent="0.35">
      <c r="A101" s="198" t="s">
        <v>93</v>
      </c>
      <c r="B101" s="199"/>
      <c r="C101" s="39">
        <v>6.5</v>
      </c>
      <c r="D101" s="41" t="s">
        <v>16</v>
      </c>
      <c r="E101" s="42">
        <v>468</v>
      </c>
      <c r="F101" s="76">
        <v>555</v>
      </c>
      <c r="G101" s="76">
        <v>189</v>
      </c>
      <c r="H101" s="77">
        <v>321</v>
      </c>
      <c r="I101" s="77">
        <v>170</v>
      </c>
      <c r="J101" s="77">
        <v>166</v>
      </c>
      <c r="K101" s="43">
        <v>1869</v>
      </c>
      <c r="L101" s="139">
        <v>6</v>
      </c>
      <c r="M101" s="137">
        <f t="shared" si="5"/>
        <v>11214</v>
      </c>
      <c r="O101" s="200" t="s">
        <v>93</v>
      </c>
      <c r="P101" s="200"/>
      <c r="Q101" s="92">
        <v>6.5</v>
      </c>
      <c r="R101" s="94" t="s">
        <v>16</v>
      </c>
      <c r="S101" s="95">
        <v>468</v>
      </c>
      <c r="T101" s="128">
        <v>555</v>
      </c>
      <c r="U101" s="128">
        <v>189</v>
      </c>
      <c r="V101" s="129">
        <v>321</v>
      </c>
      <c r="W101" s="129">
        <v>170</v>
      </c>
      <c r="X101" s="129">
        <v>166</v>
      </c>
      <c r="Y101" s="96">
        <v>1869</v>
      </c>
      <c r="Z101" s="141">
        <v>6.5</v>
      </c>
      <c r="AA101" s="9">
        <f t="shared" si="4"/>
        <v>12148.5</v>
      </c>
    </row>
    <row r="102" spans="1:27" x14ac:dyDescent="0.35">
      <c r="A102" s="198" t="s">
        <v>94</v>
      </c>
      <c r="B102" s="199"/>
      <c r="C102" s="39">
        <v>40</v>
      </c>
      <c r="D102" s="41" t="s">
        <v>15</v>
      </c>
      <c r="E102" s="42">
        <v>0</v>
      </c>
      <c r="F102" s="76">
        <v>0</v>
      </c>
      <c r="G102" s="76">
        <v>2</v>
      </c>
      <c r="H102" s="77">
        <v>0</v>
      </c>
      <c r="I102" s="77">
        <v>0</v>
      </c>
      <c r="J102" s="77">
        <v>0</v>
      </c>
      <c r="K102" s="43">
        <v>2</v>
      </c>
      <c r="L102" s="139">
        <v>38</v>
      </c>
      <c r="M102" s="137">
        <f t="shared" si="5"/>
        <v>76</v>
      </c>
      <c r="O102" s="200" t="s">
        <v>94</v>
      </c>
      <c r="P102" s="200"/>
      <c r="Q102" s="92">
        <v>40</v>
      </c>
      <c r="R102" s="94" t="s">
        <v>15</v>
      </c>
      <c r="S102" s="95">
        <v>0</v>
      </c>
      <c r="T102" s="128">
        <v>0</v>
      </c>
      <c r="U102" s="128">
        <v>2</v>
      </c>
      <c r="V102" s="129">
        <v>0</v>
      </c>
      <c r="W102" s="129">
        <v>0</v>
      </c>
      <c r="X102" s="129">
        <v>0</v>
      </c>
      <c r="Y102" s="96">
        <v>2</v>
      </c>
      <c r="Z102" s="141">
        <v>40</v>
      </c>
      <c r="AA102" s="9">
        <f t="shared" si="4"/>
        <v>80</v>
      </c>
    </row>
    <row r="103" spans="1:27" x14ac:dyDescent="0.35">
      <c r="A103" s="198" t="s">
        <v>95</v>
      </c>
      <c r="B103" s="199"/>
      <c r="C103" s="39">
        <v>48</v>
      </c>
      <c r="D103" s="41" t="s">
        <v>14</v>
      </c>
      <c r="E103" s="42"/>
      <c r="F103" s="76"/>
      <c r="G103" s="76"/>
      <c r="H103" s="77"/>
      <c r="I103" s="77">
        <v>0</v>
      </c>
      <c r="J103" s="77">
        <v>0</v>
      </c>
      <c r="K103" s="43">
        <v>0</v>
      </c>
      <c r="L103" s="139">
        <v>45.6</v>
      </c>
      <c r="M103" s="137">
        <f t="shared" si="5"/>
        <v>0</v>
      </c>
      <c r="O103" s="200" t="s">
        <v>95</v>
      </c>
      <c r="P103" s="200"/>
      <c r="Q103" s="92">
        <v>48</v>
      </c>
      <c r="R103" s="94" t="s">
        <v>14</v>
      </c>
      <c r="S103" s="95"/>
      <c r="T103" s="128"/>
      <c r="U103" s="128"/>
      <c r="V103" s="129"/>
      <c r="W103" s="129">
        <v>0</v>
      </c>
      <c r="X103" s="129">
        <v>0</v>
      </c>
      <c r="Y103" s="96">
        <v>0</v>
      </c>
      <c r="Z103" s="141">
        <v>48</v>
      </c>
      <c r="AA103" s="9">
        <f t="shared" si="4"/>
        <v>0</v>
      </c>
    </row>
    <row r="104" spans="1:27" x14ac:dyDescent="0.35">
      <c r="A104" s="198" t="s">
        <v>96</v>
      </c>
      <c r="B104" s="199"/>
      <c r="C104" s="39">
        <v>54</v>
      </c>
      <c r="D104" s="41" t="s">
        <v>14</v>
      </c>
      <c r="E104" s="42"/>
      <c r="F104" s="42"/>
      <c r="G104" s="76">
        <v>2</v>
      </c>
      <c r="H104" s="77"/>
      <c r="I104" s="77">
        <v>0</v>
      </c>
      <c r="J104" s="77">
        <v>2</v>
      </c>
      <c r="K104" s="43">
        <v>4</v>
      </c>
      <c r="L104" s="139">
        <v>51.3</v>
      </c>
      <c r="M104" s="137">
        <f t="shared" si="5"/>
        <v>205.2</v>
      </c>
      <c r="O104" s="200" t="s">
        <v>96</v>
      </c>
      <c r="P104" s="200"/>
      <c r="Q104" s="92">
        <v>54</v>
      </c>
      <c r="R104" s="94" t="s">
        <v>14</v>
      </c>
      <c r="S104" s="95"/>
      <c r="T104" s="95"/>
      <c r="U104" s="128">
        <v>2</v>
      </c>
      <c r="V104" s="129"/>
      <c r="W104" s="129">
        <v>0</v>
      </c>
      <c r="X104" s="129">
        <v>2</v>
      </c>
      <c r="Y104" s="96">
        <v>4</v>
      </c>
      <c r="Z104" s="141">
        <v>54</v>
      </c>
      <c r="AA104" s="9">
        <f t="shared" si="4"/>
        <v>216</v>
      </c>
    </row>
    <row r="105" spans="1:27" x14ac:dyDescent="0.35">
      <c r="A105" s="203" t="s">
        <v>145</v>
      </c>
      <c r="B105" s="204"/>
      <c r="C105" s="39">
        <v>72</v>
      </c>
      <c r="D105" s="41" t="s">
        <v>14</v>
      </c>
      <c r="E105" s="42"/>
      <c r="F105" s="42"/>
      <c r="G105" s="76"/>
      <c r="H105" s="77">
        <v>2</v>
      </c>
      <c r="I105" s="77"/>
      <c r="J105" s="77">
        <v>0</v>
      </c>
      <c r="K105" s="43">
        <v>2</v>
      </c>
      <c r="L105" s="139">
        <v>50</v>
      </c>
      <c r="M105" s="137">
        <f t="shared" si="5"/>
        <v>100</v>
      </c>
      <c r="O105" s="205" t="s">
        <v>145</v>
      </c>
      <c r="P105" s="206"/>
      <c r="Q105" s="92">
        <v>72</v>
      </c>
      <c r="R105" s="94" t="s">
        <v>14</v>
      </c>
      <c r="S105" s="95"/>
      <c r="T105" s="95"/>
      <c r="U105" s="128"/>
      <c r="V105" s="129">
        <v>2</v>
      </c>
      <c r="W105" s="129"/>
      <c r="X105" s="129">
        <v>0</v>
      </c>
      <c r="Y105" s="96">
        <v>2</v>
      </c>
      <c r="Z105" s="141">
        <v>70</v>
      </c>
      <c r="AA105" s="9">
        <f t="shared" si="4"/>
        <v>140</v>
      </c>
    </row>
    <row r="106" spans="1:27" x14ac:dyDescent="0.35">
      <c r="A106" s="203" t="s">
        <v>146</v>
      </c>
      <c r="B106" s="204"/>
      <c r="C106" s="39"/>
      <c r="D106" s="41" t="s">
        <v>13</v>
      </c>
      <c r="E106" s="42"/>
      <c r="F106" s="42"/>
      <c r="G106" s="76"/>
      <c r="H106" s="77">
        <v>20</v>
      </c>
      <c r="I106" s="77"/>
      <c r="J106" s="77">
        <v>0</v>
      </c>
      <c r="K106" s="43">
        <v>20</v>
      </c>
      <c r="L106" s="139">
        <v>0</v>
      </c>
      <c r="M106" s="137">
        <f t="shared" si="5"/>
        <v>0</v>
      </c>
      <c r="O106" s="205" t="s">
        <v>146</v>
      </c>
      <c r="P106" s="206"/>
      <c r="Q106" s="92"/>
      <c r="R106" s="94" t="s">
        <v>13</v>
      </c>
      <c r="S106" s="95"/>
      <c r="T106" s="95"/>
      <c r="U106" s="128"/>
      <c r="V106" s="129">
        <v>20</v>
      </c>
      <c r="W106" s="129"/>
      <c r="X106" s="129">
        <v>0</v>
      </c>
      <c r="Y106" s="96">
        <v>20</v>
      </c>
      <c r="Z106" s="141">
        <v>49</v>
      </c>
      <c r="AA106" s="9">
        <f t="shared" si="4"/>
        <v>980</v>
      </c>
    </row>
    <row r="107" spans="1:27" x14ac:dyDescent="0.35">
      <c r="A107" s="198" t="s">
        <v>91</v>
      </c>
      <c r="B107" s="199"/>
      <c r="C107" s="39">
        <v>50</v>
      </c>
      <c r="D107" s="41" t="s">
        <v>13</v>
      </c>
      <c r="E107" s="42"/>
      <c r="F107" s="42"/>
      <c r="G107" s="76"/>
      <c r="H107" s="77">
        <v>89</v>
      </c>
      <c r="I107" s="77">
        <v>10</v>
      </c>
      <c r="J107" s="77">
        <v>0</v>
      </c>
      <c r="K107" s="43">
        <v>99</v>
      </c>
      <c r="L107" s="139">
        <v>0</v>
      </c>
      <c r="M107" s="137">
        <f t="shared" si="5"/>
        <v>0</v>
      </c>
      <c r="O107" s="200" t="s">
        <v>91</v>
      </c>
      <c r="P107" s="200"/>
      <c r="Q107" s="92">
        <v>50</v>
      </c>
      <c r="R107" s="94" t="s">
        <v>13</v>
      </c>
      <c r="S107" s="95"/>
      <c r="T107" s="95"/>
      <c r="U107" s="128"/>
      <c r="V107" s="129">
        <v>89</v>
      </c>
      <c r="W107" s="129">
        <v>10</v>
      </c>
      <c r="X107" s="129">
        <v>0</v>
      </c>
      <c r="Y107" s="96">
        <v>99</v>
      </c>
      <c r="Z107" s="141">
        <v>49</v>
      </c>
      <c r="AA107" s="9">
        <f t="shared" si="4"/>
        <v>4851</v>
      </c>
    </row>
    <row r="108" spans="1:27" x14ac:dyDescent="0.35">
      <c r="A108" s="201" t="s">
        <v>90</v>
      </c>
      <c r="B108" s="199"/>
      <c r="C108" s="39">
        <v>300</v>
      </c>
      <c r="D108" s="41" t="s">
        <v>12</v>
      </c>
      <c r="E108" s="42"/>
      <c r="F108" s="42"/>
      <c r="G108" s="76"/>
      <c r="H108" s="77"/>
      <c r="I108" s="77">
        <v>0</v>
      </c>
      <c r="J108" s="77">
        <v>0</v>
      </c>
      <c r="K108" s="43">
        <v>0</v>
      </c>
      <c r="L108" s="140">
        <v>285</v>
      </c>
      <c r="M108" s="137">
        <f t="shared" si="5"/>
        <v>0</v>
      </c>
      <c r="O108" s="202" t="s">
        <v>90</v>
      </c>
      <c r="P108" s="202"/>
      <c r="Q108" s="92">
        <v>300</v>
      </c>
      <c r="R108" s="94" t="s">
        <v>12</v>
      </c>
      <c r="S108" s="95"/>
      <c r="T108" s="95"/>
      <c r="U108" s="128"/>
      <c r="V108" s="129"/>
      <c r="W108" s="129">
        <v>0</v>
      </c>
      <c r="X108" s="129">
        <v>0</v>
      </c>
      <c r="Y108" s="96">
        <v>0</v>
      </c>
      <c r="Z108" s="141">
        <v>300</v>
      </c>
      <c r="AA108" s="9">
        <f t="shared" si="4"/>
        <v>0</v>
      </c>
    </row>
    <row r="109" spans="1:27" x14ac:dyDescent="0.35">
      <c r="A109" s="78"/>
      <c r="B109" s="79"/>
      <c r="C109" s="61"/>
      <c r="D109" s="63"/>
      <c r="E109" s="70" cm="1">
        <f t="array" ref="E109">SUM(E98:E108*$L$98:$L$108)</f>
        <v>7909.2</v>
      </c>
      <c r="F109" s="70" cm="1">
        <f t="array" ref="F109">SUM(F98:F108*$L$98:$L$108)</f>
        <v>9379.5</v>
      </c>
      <c r="G109" s="70" cm="1">
        <f t="array" ref="G109">SUM(G98:G108*$L$98:$L$108)</f>
        <v>3576.7</v>
      </c>
      <c r="H109" s="70" cm="1">
        <f t="array" ref="H109">SUM(H98:H108*$L$98:$L$108)</f>
        <v>5524.9</v>
      </c>
      <c r="I109" s="70" cm="1">
        <f t="array" ref="I109">SUM(I98:I108*$L$98:$L$108)</f>
        <v>2873</v>
      </c>
      <c r="J109" s="70" cm="1">
        <f t="array" ref="J109">SUM(J98:J108*$L$98:$L$108)</f>
        <v>2908</v>
      </c>
      <c r="K109" s="70" cm="1">
        <f t="array" ref="K109">SUM(K98:K108*$L$98:$L$108)</f>
        <v>32171.3</v>
      </c>
      <c r="O109" s="130"/>
      <c r="P109" s="131"/>
      <c r="Q109" s="113"/>
      <c r="R109" s="115"/>
      <c r="S109" s="120"/>
      <c r="T109" s="121"/>
      <c r="U109" s="132"/>
      <c r="W109" s="133"/>
    </row>
    <row r="110" spans="1:27" x14ac:dyDescent="0.35">
      <c r="A110" s="78"/>
      <c r="B110" s="79"/>
      <c r="C110" s="61"/>
      <c r="D110" s="63"/>
      <c r="E110" s="70"/>
      <c r="F110" s="70"/>
      <c r="G110" s="70"/>
      <c r="K110" s="70"/>
      <c r="O110" s="130"/>
      <c r="P110" s="131"/>
      <c r="Q110" s="113"/>
      <c r="R110" s="115"/>
      <c r="S110" s="120"/>
      <c r="T110" s="121"/>
      <c r="U110" s="121"/>
      <c r="Y110" s="121"/>
    </row>
    <row r="111" spans="1:27" ht="58" x14ac:dyDescent="0.35">
      <c r="A111" s="80" t="s">
        <v>97</v>
      </c>
      <c r="B111" s="81"/>
      <c r="C111" s="82" t="s">
        <v>86</v>
      </c>
      <c r="D111" s="83" t="s">
        <v>84</v>
      </c>
      <c r="E111" s="84" t="s">
        <v>99</v>
      </c>
      <c r="F111" s="84" t="s">
        <v>100</v>
      </c>
      <c r="G111" s="84" t="s">
        <v>103</v>
      </c>
      <c r="H111" s="82" t="s">
        <v>101</v>
      </c>
      <c r="I111" s="82" t="s">
        <v>102</v>
      </c>
      <c r="J111" s="33" t="s">
        <v>115</v>
      </c>
      <c r="K111" s="84" t="s">
        <v>113</v>
      </c>
      <c r="L111" s="33" t="s">
        <v>117</v>
      </c>
      <c r="M111" s="3" t="s">
        <v>113</v>
      </c>
      <c r="O111" s="30" t="s">
        <v>97</v>
      </c>
      <c r="P111" s="134"/>
      <c r="Q111" s="1" t="s">
        <v>86</v>
      </c>
      <c r="R111" s="4" t="s">
        <v>84</v>
      </c>
      <c r="S111" s="17" t="s">
        <v>99</v>
      </c>
      <c r="T111" s="31" t="s">
        <v>100</v>
      </c>
      <c r="U111" s="31" t="s">
        <v>103</v>
      </c>
      <c r="V111" s="1" t="s">
        <v>101</v>
      </c>
      <c r="W111" s="1" t="s">
        <v>102</v>
      </c>
      <c r="X111" s="3" t="s">
        <v>115</v>
      </c>
      <c r="Y111" s="31" t="s">
        <v>113</v>
      </c>
      <c r="Z111" s="33" t="s">
        <v>117</v>
      </c>
      <c r="AA111" s="3" t="s">
        <v>113</v>
      </c>
    </row>
    <row r="112" spans="1:27" x14ac:dyDescent="0.35">
      <c r="A112" s="198" t="s">
        <v>11</v>
      </c>
      <c r="B112" s="199"/>
      <c r="C112" s="39">
        <v>1.3</v>
      </c>
      <c r="D112" s="41" t="s">
        <v>8</v>
      </c>
      <c r="E112" s="42">
        <v>0</v>
      </c>
      <c r="F112" s="85">
        <v>6246</v>
      </c>
      <c r="G112" s="42">
        <v>0</v>
      </c>
      <c r="H112" s="85">
        <v>3310</v>
      </c>
      <c r="I112" s="85">
        <v>0</v>
      </c>
      <c r="J112" s="86">
        <v>0</v>
      </c>
      <c r="K112" s="43">
        <v>9556</v>
      </c>
      <c r="L112" s="139">
        <v>1.05</v>
      </c>
      <c r="M112" s="137">
        <f>K112*L112</f>
        <v>10033.800000000001</v>
      </c>
      <c r="O112" s="200" t="s">
        <v>11</v>
      </c>
      <c r="P112" s="200"/>
      <c r="Q112" s="92">
        <v>1.3</v>
      </c>
      <c r="R112" s="94" t="s">
        <v>8</v>
      </c>
      <c r="S112" s="95">
        <v>0</v>
      </c>
      <c r="T112" s="135">
        <v>6246</v>
      </c>
      <c r="U112" s="95">
        <v>0</v>
      </c>
      <c r="V112" s="135">
        <v>3310</v>
      </c>
      <c r="W112" s="135">
        <v>0</v>
      </c>
      <c r="X112" s="32">
        <v>0</v>
      </c>
      <c r="Y112" s="96">
        <v>9556</v>
      </c>
      <c r="Z112" s="141">
        <v>1.04</v>
      </c>
      <c r="AA112" s="9">
        <f t="shared" ref="AA112:AA115" si="6">Y112*Z112</f>
        <v>9938.24</v>
      </c>
    </row>
    <row r="113" spans="1:27" x14ac:dyDescent="0.35">
      <c r="A113" s="198" t="s">
        <v>10</v>
      </c>
      <c r="B113" s="199"/>
      <c r="C113" s="39">
        <v>1.04</v>
      </c>
      <c r="D113" s="41" t="s">
        <v>8</v>
      </c>
      <c r="E113" s="42">
        <v>0</v>
      </c>
      <c r="F113" s="85">
        <v>0</v>
      </c>
      <c r="G113" s="42">
        <v>0</v>
      </c>
      <c r="H113" s="85">
        <v>0</v>
      </c>
      <c r="I113" s="85">
        <v>0</v>
      </c>
      <c r="J113" s="86">
        <v>0</v>
      </c>
      <c r="K113" s="43">
        <v>0</v>
      </c>
      <c r="L113" s="139">
        <v>0.99</v>
      </c>
      <c r="M113" s="137">
        <f t="shared" ref="M113:M115" si="7">K113*L113</f>
        <v>0</v>
      </c>
      <c r="O113" s="200" t="s">
        <v>10</v>
      </c>
      <c r="P113" s="200"/>
      <c r="Q113" s="92">
        <v>1.04</v>
      </c>
      <c r="R113" s="94" t="s">
        <v>8</v>
      </c>
      <c r="S113" s="95">
        <v>0</v>
      </c>
      <c r="T113" s="135">
        <v>0</v>
      </c>
      <c r="U113" s="95">
        <v>0</v>
      </c>
      <c r="V113" s="135">
        <v>0</v>
      </c>
      <c r="W113" s="135">
        <v>0</v>
      </c>
      <c r="X113" s="32">
        <v>0</v>
      </c>
      <c r="Y113" s="96">
        <v>0</v>
      </c>
      <c r="Z113" s="141">
        <v>1.04</v>
      </c>
      <c r="AA113" s="9">
        <f t="shared" si="6"/>
        <v>0</v>
      </c>
    </row>
    <row r="114" spans="1:27" x14ac:dyDescent="0.35">
      <c r="A114" s="198" t="s">
        <v>9</v>
      </c>
      <c r="B114" s="199"/>
      <c r="C114" s="86">
        <v>9</v>
      </c>
      <c r="D114" s="41" t="s">
        <v>8</v>
      </c>
      <c r="E114" s="42">
        <v>870</v>
      </c>
      <c r="F114" s="85">
        <v>0</v>
      </c>
      <c r="G114" s="42">
        <v>0</v>
      </c>
      <c r="H114" s="85">
        <v>0</v>
      </c>
      <c r="I114" s="85">
        <v>240</v>
      </c>
      <c r="J114" s="86">
        <v>200</v>
      </c>
      <c r="K114" s="43">
        <v>1310</v>
      </c>
      <c r="L114" s="139">
        <v>8.9</v>
      </c>
      <c r="M114" s="137">
        <f t="shared" si="7"/>
        <v>11659</v>
      </c>
      <c r="O114" s="200" t="s">
        <v>9</v>
      </c>
      <c r="P114" s="200"/>
      <c r="Q114" s="92">
        <v>9</v>
      </c>
      <c r="R114" s="94" t="s">
        <v>8</v>
      </c>
      <c r="S114" s="95">
        <v>870</v>
      </c>
      <c r="T114" s="135">
        <v>0</v>
      </c>
      <c r="U114" s="95">
        <v>0</v>
      </c>
      <c r="V114" s="135">
        <v>0</v>
      </c>
      <c r="W114" s="135">
        <v>240</v>
      </c>
      <c r="X114" s="32">
        <v>200</v>
      </c>
      <c r="Y114" s="96">
        <v>1310</v>
      </c>
      <c r="Z114" s="141">
        <v>9</v>
      </c>
      <c r="AA114" s="9">
        <f t="shared" si="6"/>
        <v>11790</v>
      </c>
    </row>
    <row r="115" spans="1:27" x14ac:dyDescent="0.35">
      <c r="A115" s="198" t="s">
        <v>7</v>
      </c>
      <c r="B115" s="199"/>
      <c r="C115" s="86">
        <v>1</v>
      </c>
      <c r="D115" s="41" t="s">
        <v>6</v>
      </c>
      <c r="E115" s="42">
        <v>0</v>
      </c>
      <c r="F115" s="85">
        <v>0</v>
      </c>
      <c r="G115" s="42">
        <v>0</v>
      </c>
      <c r="H115" s="85">
        <v>0</v>
      </c>
      <c r="I115" s="85">
        <v>0</v>
      </c>
      <c r="J115" s="86">
        <v>0</v>
      </c>
      <c r="K115" s="43">
        <v>0</v>
      </c>
      <c r="L115" s="140">
        <v>0.95</v>
      </c>
      <c r="M115" s="137">
        <f t="shared" si="7"/>
        <v>0</v>
      </c>
      <c r="O115" s="200" t="s">
        <v>7</v>
      </c>
      <c r="P115" s="200"/>
      <c r="Q115" s="92">
        <v>1</v>
      </c>
      <c r="R115" s="94" t="s">
        <v>6</v>
      </c>
      <c r="S115" s="95">
        <v>0</v>
      </c>
      <c r="T115" s="135">
        <v>0</v>
      </c>
      <c r="U115" s="95">
        <v>0</v>
      </c>
      <c r="V115" s="135">
        <v>0</v>
      </c>
      <c r="W115" s="135">
        <v>0</v>
      </c>
      <c r="X115" s="32">
        <v>0</v>
      </c>
      <c r="Y115" s="96">
        <v>0</v>
      </c>
      <c r="Z115" s="141">
        <v>1</v>
      </c>
      <c r="AA115" s="9">
        <f t="shared" si="6"/>
        <v>0</v>
      </c>
    </row>
    <row r="116" spans="1:27" x14ac:dyDescent="0.35">
      <c r="A116" s="60"/>
      <c r="B116" s="60"/>
      <c r="C116" s="68"/>
      <c r="D116" s="63"/>
      <c r="E116" s="70" cm="1">
        <f t="array" ref="E116">SUM(E112:E115*$L$112:$L$115)</f>
        <v>7743</v>
      </c>
      <c r="F116" s="70" cm="1">
        <f t="array" ref="F116">SUM(F112:F115*$L$112:$L$115)</f>
        <v>6558.3</v>
      </c>
      <c r="G116" s="70" cm="1">
        <f t="array" ref="G116">SUM(G112:G115*$L$112:$L$115)</f>
        <v>0</v>
      </c>
      <c r="H116" s="70" cm="1">
        <f t="array" ref="H116">SUM(H112:H115*$L$112:$L$115)</f>
        <v>3475.5</v>
      </c>
      <c r="I116" s="70" cm="1">
        <f t="array" ref="I116">SUM(I112:I115*$L$112:$L$115)</f>
        <v>2136</v>
      </c>
      <c r="J116" s="70" cm="1">
        <f t="array" ref="J116">SUM(J112:J115*$L$112:$L$115)</f>
        <v>1780</v>
      </c>
      <c r="K116" s="70" cm="1">
        <f t="array" ref="K116">SUM(K112:K115*$L$112:$L$115)</f>
        <v>21692.800000000003</v>
      </c>
      <c r="O116" s="112"/>
      <c r="P116" s="113"/>
      <c r="Q116" s="113"/>
      <c r="R116" s="115"/>
      <c r="S116" s="120"/>
      <c r="T116" s="132"/>
      <c r="U116" s="121"/>
      <c r="Y116" s="132"/>
    </row>
    <row r="117" spans="1:27" x14ac:dyDescent="0.35">
      <c r="A117" s="68"/>
      <c r="B117" s="68"/>
      <c r="C117" s="68"/>
      <c r="D117" s="87"/>
      <c r="E117" s="70"/>
      <c r="F117" s="70"/>
      <c r="G117" s="70"/>
      <c r="K117" s="70"/>
      <c r="O117" s="136"/>
      <c r="P117" s="113"/>
      <c r="Q117" s="113"/>
      <c r="R117" s="115"/>
      <c r="S117" s="120"/>
      <c r="T117" s="121"/>
      <c r="U117" s="121"/>
      <c r="Y117" s="121"/>
    </row>
    <row r="118" spans="1:27" x14ac:dyDescent="0.35">
      <c r="A118" s="190" t="s">
        <v>98</v>
      </c>
      <c r="B118" s="191"/>
      <c r="C118" s="191"/>
      <c r="D118" s="192"/>
      <c r="E118" s="75" t="s">
        <v>99</v>
      </c>
      <c r="F118" s="75" t="s">
        <v>100</v>
      </c>
      <c r="G118" s="75" t="s">
        <v>103</v>
      </c>
      <c r="H118" s="74" t="s">
        <v>101</v>
      </c>
      <c r="I118" s="74" t="s">
        <v>102</v>
      </c>
      <c r="J118" s="35" t="s">
        <v>115</v>
      </c>
      <c r="K118" s="75" t="s">
        <v>113</v>
      </c>
      <c r="L118" s="33" t="s">
        <v>117</v>
      </c>
      <c r="M118" s="3" t="s">
        <v>113</v>
      </c>
      <c r="O118" s="193" t="s">
        <v>98</v>
      </c>
      <c r="P118" s="194"/>
      <c r="Q118" s="194"/>
      <c r="R118" s="195"/>
      <c r="S118" s="126" t="s">
        <v>99</v>
      </c>
      <c r="T118" s="127" t="s">
        <v>100</v>
      </c>
      <c r="U118" s="127" t="s">
        <v>103</v>
      </c>
      <c r="V118" s="125" t="s">
        <v>101</v>
      </c>
      <c r="W118" s="125" t="s">
        <v>102</v>
      </c>
      <c r="X118" s="18" t="s">
        <v>115</v>
      </c>
      <c r="Y118" s="127" t="s">
        <v>113</v>
      </c>
      <c r="Z118" s="33" t="s">
        <v>117</v>
      </c>
      <c r="AA118" s="3" t="s">
        <v>113</v>
      </c>
    </row>
    <row r="119" spans="1:27" x14ac:dyDescent="0.35">
      <c r="A119" s="198" t="s">
        <v>87</v>
      </c>
      <c r="B119" s="199"/>
      <c r="C119" s="86">
        <v>25</v>
      </c>
      <c r="D119" s="41" t="s">
        <v>0</v>
      </c>
      <c r="E119" s="42">
        <v>0</v>
      </c>
      <c r="F119" s="42">
        <v>0</v>
      </c>
      <c r="G119" s="42">
        <v>0</v>
      </c>
      <c r="H119" s="85">
        <v>0</v>
      </c>
      <c r="I119" s="85">
        <v>0</v>
      </c>
      <c r="J119" s="85">
        <v>0</v>
      </c>
      <c r="K119" s="43">
        <v>0</v>
      </c>
      <c r="L119" s="139">
        <v>23.75</v>
      </c>
      <c r="M119" s="137">
        <f>K119*L119</f>
        <v>0</v>
      </c>
      <c r="O119" s="200" t="s">
        <v>87</v>
      </c>
      <c r="P119" s="200"/>
      <c r="Q119" s="92">
        <v>25</v>
      </c>
      <c r="R119" s="94" t="s">
        <v>0</v>
      </c>
      <c r="S119" s="95">
        <v>0</v>
      </c>
      <c r="T119" s="95">
        <v>0</v>
      </c>
      <c r="U119" s="95">
        <v>0</v>
      </c>
      <c r="V119" s="135">
        <v>0</v>
      </c>
      <c r="W119" s="135">
        <v>0</v>
      </c>
      <c r="X119" s="135">
        <v>0</v>
      </c>
      <c r="Y119" s="96">
        <v>0</v>
      </c>
      <c r="Z119" s="138">
        <v>25</v>
      </c>
      <c r="AA119" s="137">
        <f t="shared" ref="AA119:AA122" si="8">Y119*Z119</f>
        <v>0</v>
      </c>
    </row>
    <row r="120" spans="1:27" x14ac:dyDescent="0.35">
      <c r="A120" s="198" t="s">
        <v>88</v>
      </c>
      <c r="B120" s="199"/>
      <c r="C120" s="86">
        <v>32.17</v>
      </c>
      <c r="D120" s="41" t="s">
        <v>0</v>
      </c>
      <c r="E120" s="42">
        <v>3</v>
      </c>
      <c r="F120" s="42">
        <v>0</v>
      </c>
      <c r="G120" s="42">
        <v>0</v>
      </c>
      <c r="H120" s="85">
        <v>0</v>
      </c>
      <c r="I120" s="85">
        <v>0</v>
      </c>
      <c r="J120" s="85">
        <v>0</v>
      </c>
      <c r="K120" s="43">
        <v>3</v>
      </c>
      <c r="L120" s="139">
        <v>30.56</v>
      </c>
      <c r="M120" s="137">
        <f t="shared" ref="M120:M122" si="9">K120*L120</f>
        <v>91.679999999999993</v>
      </c>
      <c r="O120" s="200" t="s">
        <v>88</v>
      </c>
      <c r="P120" s="200"/>
      <c r="Q120" s="92">
        <v>32.17</v>
      </c>
      <c r="R120" s="94" t="s">
        <v>0</v>
      </c>
      <c r="S120" s="95">
        <v>3</v>
      </c>
      <c r="T120" s="95">
        <v>0</v>
      </c>
      <c r="U120" s="95">
        <v>0</v>
      </c>
      <c r="V120" s="135">
        <v>0</v>
      </c>
      <c r="W120" s="135">
        <v>0</v>
      </c>
      <c r="X120" s="135">
        <v>0</v>
      </c>
      <c r="Y120" s="96">
        <v>3</v>
      </c>
      <c r="Z120" s="138">
        <v>29</v>
      </c>
      <c r="AA120" s="137">
        <f t="shared" si="8"/>
        <v>87</v>
      </c>
    </row>
    <row r="121" spans="1:27" x14ac:dyDescent="0.35">
      <c r="A121" s="198" t="s">
        <v>5</v>
      </c>
      <c r="B121" s="199"/>
      <c r="C121" s="86">
        <v>40</v>
      </c>
      <c r="D121" s="41" t="s">
        <v>4</v>
      </c>
      <c r="E121" s="42">
        <v>0</v>
      </c>
      <c r="F121" s="42">
        <v>0</v>
      </c>
      <c r="G121" s="42">
        <v>0</v>
      </c>
      <c r="H121" s="85">
        <v>0</v>
      </c>
      <c r="I121" s="85">
        <v>0</v>
      </c>
      <c r="J121" s="85">
        <v>0</v>
      </c>
      <c r="K121" s="43">
        <v>0</v>
      </c>
      <c r="L121" s="139">
        <v>38</v>
      </c>
      <c r="M121" s="137">
        <f t="shared" si="9"/>
        <v>0</v>
      </c>
      <c r="O121" s="200" t="s">
        <v>5</v>
      </c>
      <c r="P121" s="200"/>
      <c r="Q121" s="92">
        <v>40</v>
      </c>
      <c r="R121" s="94" t="s">
        <v>4</v>
      </c>
      <c r="S121" s="95">
        <v>0</v>
      </c>
      <c r="T121" s="95">
        <v>0</v>
      </c>
      <c r="U121" s="95">
        <v>0</v>
      </c>
      <c r="V121" s="135">
        <v>0</v>
      </c>
      <c r="W121" s="135">
        <v>0</v>
      </c>
      <c r="X121" s="135">
        <v>0</v>
      </c>
      <c r="Y121" s="96">
        <v>0</v>
      </c>
      <c r="Z121" s="138">
        <v>40</v>
      </c>
      <c r="AA121" s="137">
        <f t="shared" si="8"/>
        <v>0</v>
      </c>
    </row>
    <row r="122" spans="1:27" x14ac:dyDescent="0.35">
      <c r="A122" s="198" t="s">
        <v>89</v>
      </c>
      <c r="B122" s="199"/>
      <c r="C122" s="86">
        <v>50</v>
      </c>
      <c r="D122" s="41" t="s">
        <v>4</v>
      </c>
      <c r="E122" s="42">
        <v>8</v>
      </c>
      <c r="F122" s="42">
        <v>0</v>
      </c>
      <c r="G122" s="42">
        <v>0</v>
      </c>
      <c r="H122" s="85">
        <v>0</v>
      </c>
      <c r="I122" s="85">
        <v>0</v>
      </c>
      <c r="J122" s="85">
        <v>4</v>
      </c>
      <c r="K122" s="43">
        <v>12</v>
      </c>
      <c r="L122" s="140">
        <v>47.5</v>
      </c>
      <c r="M122" s="137">
        <f t="shared" si="9"/>
        <v>570</v>
      </c>
      <c r="O122" s="200" t="s">
        <v>89</v>
      </c>
      <c r="P122" s="200"/>
      <c r="Q122" s="92">
        <v>50</v>
      </c>
      <c r="R122" s="94" t="s">
        <v>4</v>
      </c>
      <c r="S122" s="95">
        <v>8</v>
      </c>
      <c r="T122" s="95">
        <v>0</v>
      </c>
      <c r="U122" s="95">
        <v>0</v>
      </c>
      <c r="V122" s="135">
        <v>0</v>
      </c>
      <c r="W122" s="135">
        <v>0</v>
      </c>
      <c r="X122" s="135">
        <v>4</v>
      </c>
      <c r="Y122" s="96">
        <v>12</v>
      </c>
      <c r="Z122" s="138">
        <v>40</v>
      </c>
      <c r="AA122" s="137">
        <f t="shared" si="8"/>
        <v>480</v>
      </c>
    </row>
    <row r="123" spans="1:27" ht="15.5" x14ac:dyDescent="0.35">
      <c r="E123" cm="1">
        <f t="array" ref="E123">SUM(E119:E122*$L$119:$L$122)</f>
        <v>471.68</v>
      </c>
      <c r="F123" cm="1">
        <f t="array" ref="F123">SUM(F119:F122*$L$119:$L$122)</f>
        <v>0</v>
      </c>
      <c r="G123" cm="1">
        <f t="array" ref="G123">SUM(G119:G122*$L$119:$L$122)</f>
        <v>0</v>
      </c>
      <c r="H123" cm="1">
        <f t="array" ref="H123">SUM(H119:H122*$L$119:$L$122)</f>
        <v>0</v>
      </c>
      <c r="I123" cm="1">
        <f t="array" ref="I123">SUM(I119:I122*$L$119:$L$122)</f>
        <v>0</v>
      </c>
      <c r="J123" cm="1">
        <f t="array" ref="J123">SUM(J119:J122*$L$119:$L$122)</f>
        <v>190</v>
      </c>
      <c r="K123" cm="1">
        <f t="array" ref="K123">SUM(K119:K122*$L$119:$L$122)</f>
        <v>661.68</v>
      </c>
      <c r="L123" s="7" t="s">
        <v>107</v>
      </c>
      <c r="M123" s="2">
        <f>SUM(M4:M94,M98:M108,M112:M115,M119:M122)</f>
        <v>205822.40399999998</v>
      </c>
      <c r="Z123" s="7" t="s">
        <v>107</v>
      </c>
      <c r="AA123" s="2">
        <f>SUM(AA4:AA94,AA98:AA108,AA112:AA115,AA119:AA122)</f>
        <v>244499.77099999998</v>
      </c>
    </row>
    <row r="124" spans="1:27" x14ac:dyDescent="0.35">
      <c r="E124" s="143">
        <f>SUM(E95,E109,E116,E123)</f>
        <v>44649.987999999998</v>
      </c>
      <c r="F124" s="143">
        <f t="shared" ref="F124:K124" si="10">SUM(F95,F109,F116,F123)</f>
        <v>51923.39</v>
      </c>
      <c r="G124" s="143">
        <f t="shared" si="10"/>
        <v>38575.328999999991</v>
      </c>
      <c r="H124" s="143">
        <f t="shared" si="10"/>
        <v>32549.770000000004</v>
      </c>
      <c r="I124" s="143">
        <f t="shared" si="10"/>
        <v>22440.302999999996</v>
      </c>
      <c r="J124" s="143">
        <f t="shared" si="10"/>
        <v>15683.624</v>
      </c>
      <c r="K124" s="143">
        <f t="shared" si="10"/>
        <v>205822.40399999998</v>
      </c>
    </row>
    <row r="125" spans="1:27" ht="21" x14ac:dyDescent="0.5">
      <c r="A125" s="6" t="s">
        <v>106</v>
      </c>
      <c r="B125" s="12"/>
      <c r="C125" s="12"/>
      <c r="D125" s="12"/>
      <c r="E125" s="13"/>
      <c r="F125" s="13"/>
      <c r="G125" s="13"/>
      <c r="H125" s="13"/>
      <c r="I125" s="13"/>
      <c r="J125" s="13"/>
      <c r="K125" s="13"/>
      <c r="L125" s="14" t="s">
        <v>109</v>
      </c>
      <c r="M125" s="15">
        <f>90*M123/M123</f>
        <v>90</v>
      </c>
      <c r="O125" s="6" t="s">
        <v>106</v>
      </c>
      <c r="P125" s="12"/>
      <c r="Q125" s="12"/>
      <c r="R125" s="12"/>
      <c r="S125" s="13"/>
      <c r="T125" s="13"/>
      <c r="U125" s="13"/>
      <c r="V125" s="13"/>
      <c r="W125" s="13"/>
      <c r="X125" s="13"/>
      <c r="Y125" s="13"/>
      <c r="Z125" s="14" t="s">
        <v>110</v>
      </c>
      <c r="AA125" s="15">
        <f>90*M123/AA123</f>
        <v>75.762919058112331</v>
      </c>
    </row>
    <row r="128" spans="1:27" ht="21" x14ac:dyDescent="0.5">
      <c r="A128" s="10" t="s">
        <v>112</v>
      </c>
    </row>
  </sheetData>
  <mergeCells count="46">
    <mergeCell ref="A1:M1"/>
    <mergeCell ref="O1:AA1"/>
    <mergeCell ref="A2:D2"/>
    <mergeCell ref="E2:K2"/>
    <mergeCell ref="O2:R2"/>
    <mergeCell ref="S2:Y2"/>
    <mergeCell ref="A98:B98"/>
    <mergeCell ref="O98:P98"/>
    <mergeCell ref="A99:B99"/>
    <mergeCell ref="O99:P99"/>
    <mergeCell ref="A100:B100"/>
    <mergeCell ref="O100:P100"/>
    <mergeCell ref="A101:B101"/>
    <mergeCell ref="O101:P101"/>
    <mergeCell ref="A102:B102"/>
    <mergeCell ref="O102:P102"/>
    <mergeCell ref="A103:B103"/>
    <mergeCell ref="O103:P103"/>
    <mergeCell ref="A104:B104"/>
    <mergeCell ref="O104:P104"/>
    <mergeCell ref="A105:B105"/>
    <mergeCell ref="O105:P105"/>
    <mergeCell ref="A106:B106"/>
    <mergeCell ref="O106:P106"/>
    <mergeCell ref="A107:B107"/>
    <mergeCell ref="O107:P107"/>
    <mergeCell ref="A108:B108"/>
    <mergeCell ref="O108:P108"/>
    <mergeCell ref="A112:B112"/>
    <mergeCell ref="O112:P112"/>
    <mergeCell ref="A113:B113"/>
    <mergeCell ref="O113:P113"/>
    <mergeCell ref="A114:B114"/>
    <mergeCell ref="O114:P114"/>
    <mergeCell ref="A115:B115"/>
    <mergeCell ref="O115:P115"/>
    <mergeCell ref="A121:B121"/>
    <mergeCell ref="O121:P121"/>
    <mergeCell ref="A122:B122"/>
    <mergeCell ref="O122:P122"/>
    <mergeCell ref="A118:D118"/>
    <mergeCell ref="O118:R118"/>
    <mergeCell ref="A119:B119"/>
    <mergeCell ref="O119:P119"/>
    <mergeCell ref="A120:B120"/>
    <mergeCell ref="O120:P120"/>
  </mergeCells>
  <pageMargins left="0.7" right="0.7" top="0.75" bottom="0.75" header="0.3" footer="0.3"/>
  <pageSetup paperSize="9" scale="35" fitToWidth="0" orientation="portrait" r:id="rId1"/>
  <colBreaks count="1" manualBreakCount="1">
    <brk id="14" max="128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9ac9b7c-0f88-4f01-9280-30355e941e68">
      <Terms xmlns="http://schemas.microsoft.com/office/infopath/2007/PartnerControls"/>
    </lcf76f155ced4ddcb4097134ff3c332f>
    <TaxCatchAll xmlns="9f6262b9-fd66-4752-8d9e-67a2bbd0677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98172C2AB928C4EA15F3C1F036D4015" ma:contentTypeVersion="13" ma:contentTypeDescription="Create a new document." ma:contentTypeScope="" ma:versionID="226bc6f3ac61f38e05c81e9789a46dcd">
  <xsd:schema xmlns:xsd="http://www.w3.org/2001/XMLSchema" xmlns:xs="http://www.w3.org/2001/XMLSchema" xmlns:p="http://schemas.microsoft.com/office/2006/metadata/properties" xmlns:ns2="c9ac9b7c-0f88-4f01-9280-30355e941e68" xmlns:ns3="9f6262b9-fd66-4752-8d9e-67a2bbd0677b" targetNamespace="http://schemas.microsoft.com/office/2006/metadata/properties" ma:root="true" ma:fieldsID="12c4c436ba562ebb90600f72392ca816" ns2:_="" ns3:_="">
    <xsd:import namespace="c9ac9b7c-0f88-4f01-9280-30355e941e68"/>
    <xsd:import namespace="9f6262b9-fd66-4752-8d9e-67a2bbd067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ac9b7c-0f88-4f01-9280-30355e941e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ed31bfec-48cb-4de3-a58b-ddeab113d69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6262b9-fd66-4752-8d9e-67a2bbd0677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812e17f5-64be-4333-9643-a04f080af16c}" ma:internalName="TaxCatchAll" ma:showField="CatchAllData" ma:web="9f6262b9-fd66-4752-8d9e-67a2bbd067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BD30D3-4A3C-457D-960E-FEA744888C1A}">
  <ds:schemaRefs>
    <ds:schemaRef ds:uri="http://schemas.microsoft.com/office/2006/metadata/properties"/>
    <ds:schemaRef ds:uri="http://schemas.microsoft.com/office/infopath/2007/PartnerControls"/>
    <ds:schemaRef ds:uri="c9ac9b7c-0f88-4f01-9280-30355e941e68"/>
    <ds:schemaRef ds:uri="9f6262b9-fd66-4752-8d9e-67a2bbd0677b"/>
  </ds:schemaRefs>
</ds:datastoreItem>
</file>

<file path=customXml/itemProps2.xml><?xml version="1.0" encoding="utf-8"?>
<ds:datastoreItem xmlns:ds="http://schemas.openxmlformats.org/officeDocument/2006/customXml" ds:itemID="{8D286D55-4BDF-4093-8363-120012497B9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D49478-F9C0-4FC3-8A6A-518184E92D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Valoració Lot 1</vt:lpstr>
      <vt:lpstr>Valoració Derivat (2)</vt:lpstr>
      <vt:lpstr>'Valoració Derivat (2)'!Print_Area</vt:lpstr>
      <vt:lpstr>'Valoració Lot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Garcia</dc:creator>
  <cp:lastModifiedBy>Nerea Carrera</cp:lastModifiedBy>
  <cp:lastPrinted>2018-03-06T11:50:02Z</cp:lastPrinted>
  <dcterms:created xsi:type="dcterms:W3CDTF">2018-01-04T09:56:30Z</dcterms:created>
  <dcterms:modified xsi:type="dcterms:W3CDTF">2022-12-22T15:23:39Z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0x010100098172C2AB928C4EA15F3C1F036D4015</vt:lpwstr>
  </property>
  <property fmtid="{D5CDD505-2E9C-101B-9397-08002B2CF9AE}" pid="3" name="MediaServiceImageTags">
    <vt:lpwstr/>
  </property>
</Properties>
</file>