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ccosona365.sharepoint.com/mediambient/Documentos compartidos/Residus-19/TECNIC/03_RRO/RRO_NOVA CONTRACTACIO/06_PLECS/01_REDACCIO PLEC TECNIC/06_ANNEXES/02_ANNEXES DEFINITIUS/"/>
    </mc:Choice>
  </mc:AlternateContent>
  <xr:revisionPtr revIDLastSave="249" documentId="8_{2C2C74C6-5C39-41DD-AEBA-3CD8CC5C7909}" xr6:coauthVersionLast="47" xr6:coauthVersionMax="47" xr10:uidLastSave="{B175D212-47EC-4C59-8E7A-18CEBC754BB9}"/>
  <bookViews>
    <workbookView xWindow="-108" yWindow="-108" windowWidth="23256" windowHeight="12576" xr2:uid="{D9138EAE-81FB-446A-86AE-DF54C48DC8A2}"/>
  </bookViews>
  <sheets>
    <sheet name="COSTOS FIXES" sheetId="1" r:id="rId1"/>
    <sheet name="COSTOS IMPLANTACIO" sheetId="5" r:id="rId2"/>
    <sheet name="COSTOS VARIABLES" sheetId="4"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72" i="5" l="1"/>
  <c r="E35" i="5"/>
  <c r="E18" i="5"/>
  <c r="D123" i="4" l="1"/>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45" i="4"/>
  <c r="D128" i="4"/>
  <c r="D127" i="4"/>
  <c r="L70" i="5" l="1"/>
  <c r="E22" i="5"/>
  <c r="I52" i="5" l="1"/>
  <c r="I18" i="5" l="1"/>
  <c r="K19" i="5"/>
  <c r="I22" i="5"/>
  <c r="K22" i="5" s="1"/>
  <c r="K23" i="5"/>
  <c r="I24" i="5"/>
  <c r="K24" i="5" s="1"/>
  <c r="K26" i="5"/>
  <c r="K27" i="5"/>
  <c r="K30" i="5"/>
  <c r="K31" i="5"/>
  <c r="K34" i="5"/>
  <c r="K35" i="5"/>
  <c r="I38" i="5"/>
  <c r="K38" i="5" s="1"/>
  <c r="K39" i="5"/>
  <c r="I42" i="5"/>
  <c r="K42" i="5" s="1"/>
  <c r="K43" i="5"/>
  <c r="I45" i="5"/>
  <c r="K45" i="5" s="1"/>
  <c r="K46" i="5"/>
  <c r="I47" i="5"/>
  <c r="K47" i="5" s="1"/>
  <c r="K50" i="5"/>
  <c r="K51" i="5"/>
  <c r="K54" i="5"/>
  <c r="K55" i="5"/>
  <c r="K58" i="5"/>
  <c r="K59" i="5"/>
  <c r="I60" i="5"/>
  <c r="K60" i="5" s="1"/>
  <c r="I61" i="5"/>
  <c r="K61" i="5" s="1"/>
  <c r="I64" i="5"/>
  <c r="K64" i="5" s="1"/>
  <c r="I65" i="5"/>
  <c r="K65" i="5" s="1"/>
  <c r="I66" i="5"/>
  <c r="K66" i="5" s="1"/>
  <c r="K68" i="5"/>
  <c r="K69" i="5"/>
  <c r="K13" i="5"/>
  <c r="K20" i="5"/>
  <c r="K21" i="5"/>
  <c r="K25" i="5"/>
  <c r="K28" i="5"/>
  <c r="K29" i="5"/>
  <c r="K32" i="5"/>
  <c r="K33" i="5"/>
  <c r="K36" i="5"/>
  <c r="K37" i="5"/>
  <c r="K40" i="5"/>
  <c r="K41" i="5"/>
  <c r="K44" i="5"/>
  <c r="K48" i="5"/>
  <c r="K49" i="5"/>
  <c r="K52" i="5"/>
  <c r="K53" i="5"/>
  <c r="K56" i="5"/>
  <c r="K57" i="5"/>
  <c r="K62" i="5"/>
  <c r="K63" i="5"/>
  <c r="K67" i="5"/>
  <c r="K14" i="5"/>
  <c r="K15" i="5"/>
  <c r="K16" i="5"/>
  <c r="K17" i="5"/>
  <c r="E54" i="5" l="1"/>
  <c r="D54" i="5" s="1"/>
  <c r="F54" i="5" s="1"/>
  <c r="D35" i="5"/>
  <c r="F35" i="5" s="1"/>
  <c r="E31" i="5"/>
  <c r="D31" i="5" s="1"/>
  <c r="F31" i="5" s="1"/>
  <c r="E63" i="5"/>
  <c r="E64" i="5" s="1"/>
  <c r="E65" i="5" s="1"/>
  <c r="E66" i="5" s="1"/>
  <c r="G31" i="5" l="1"/>
  <c r="M31" i="5" s="1"/>
  <c r="G35" i="5"/>
  <c r="G54" i="5"/>
  <c r="M54" i="5" s="1"/>
  <c r="M35" i="5" l="1"/>
  <c r="E69" i="5"/>
  <c r="D68" i="1"/>
  <c r="G68" i="1" s="1"/>
  <c r="E58" i="5"/>
  <c r="E56" i="5"/>
  <c r="D51" i="1"/>
  <c r="F51" i="1" s="1"/>
  <c r="E50" i="5"/>
  <c r="E47" i="5"/>
  <c r="D47" i="5" s="1"/>
  <c r="F47" i="5" s="1"/>
  <c r="D44" i="1"/>
  <c r="G44" i="1" s="1"/>
  <c r="E45" i="5"/>
  <c r="E42" i="5"/>
  <c r="D42" i="5" s="1"/>
  <c r="F42" i="5" s="1"/>
  <c r="D39" i="1"/>
  <c r="F39" i="1" s="1"/>
  <c r="E40" i="5"/>
  <c r="E38" i="5"/>
  <c r="D33" i="1"/>
  <c r="G33" i="1" s="1"/>
  <c r="H33" i="1" s="1"/>
  <c r="G47" i="5" l="1"/>
  <c r="M47" i="5" s="1"/>
  <c r="G42" i="5"/>
  <c r="M42" i="5" s="1"/>
  <c r="I68" i="1"/>
  <c r="H68" i="1"/>
  <c r="F68" i="1"/>
  <c r="F44" i="1"/>
  <c r="G51" i="1"/>
  <c r="G39" i="1"/>
  <c r="H39" i="1" s="1"/>
  <c r="H44" i="1"/>
  <c r="I44" i="1"/>
  <c r="F33" i="1"/>
  <c r="I33" i="1"/>
  <c r="I39" i="1" l="1"/>
  <c r="H51" i="1"/>
  <c r="I51" i="1"/>
  <c r="D29" i="1"/>
  <c r="F29" i="1" s="1"/>
  <c r="G29" i="1" l="1"/>
  <c r="I29" i="1" s="1"/>
  <c r="H29" i="1" l="1"/>
  <c r="E26" i="5" l="1"/>
  <c r="E24" i="5" l="1"/>
  <c r="D26" i="5" l="1"/>
  <c r="D27" i="5"/>
  <c r="D28" i="5"/>
  <c r="D29" i="5"/>
  <c r="D30" i="5"/>
  <c r="D32" i="5"/>
  <c r="D33" i="5"/>
  <c r="D34" i="5"/>
  <c r="D36" i="5"/>
  <c r="D37" i="5"/>
  <c r="F37" i="5" s="1"/>
  <c r="G37" i="5" s="1"/>
  <c r="M37" i="5" s="1"/>
  <c r="D38" i="5"/>
  <c r="F38" i="5" s="1"/>
  <c r="G38" i="5" s="1"/>
  <c r="M38" i="5" s="1"/>
  <c r="D39" i="5"/>
  <c r="F39" i="5" s="1"/>
  <c r="G39" i="5" s="1"/>
  <c r="M39" i="5" s="1"/>
  <c r="D40" i="5"/>
  <c r="F40" i="5" s="1"/>
  <c r="G40" i="5" s="1"/>
  <c r="M40" i="5" s="1"/>
  <c r="D41" i="5"/>
  <c r="F41" i="5" s="1"/>
  <c r="G41" i="5" s="1"/>
  <c r="M41" i="5" s="1"/>
  <c r="D43" i="5"/>
  <c r="D44" i="5"/>
  <c r="F44" i="5" s="1"/>
  <c r="G44" i="5" s="1"/>
  <c r="M44" i="5" s="1"/>
  <c r="D45" i="5"/>
  <c r="D46" i="5"/>
  <c r="F46" i="5" s="1"/>
  <c r="G46" i="5" s="1"/>
  <c r="M46" i="5" s="1"/>
  <c r="D48" i="5"/>
  <c r="D49" i="5"/>
  <c r="F49" i="5" s="1"/>
  <c r="G49" i="5" s="1"/>
  <c r="M49" i="5" s="1"/>
  <c r="D50" i="5"/>
  <c r="F50" i="5" s="1"/>
  <c r="G50" i="5" s="1"/>
  <c r="M50" i="5" s="1"/>
  <c r="D51" i="5"/>
  <c r="D52" i="5"/>
  <c r="D53" i="5"/>
  <c r="D55" i="5"/>
  <c r="F55" i="5" s="1"/>
  <c r="G55" i="5" s="1"/>
  <c r="M55" i="5" s="1"/>
  <c r="D56" i="5"/>
  <c r="F56" i="5" s="1"/>
  <c r="G56" i="5" s="1"/>
  <c r="M56" i="5" s="1"/>
  <c r="D57" i="5"/>
  <c r="F57" i="5" s="1"/>
  <c r="G57" i="5" s="1"/>
  <c r="M57" i="5" s="1"/>
  <c r="D58" i="5"/>
  <c r="F58" i="5" s="1"/>
  <c r="G58" i="5" s="1"/>
  <c r="M58" i="5" s="1"/>
  <c r="D59" i="5"/>
  <c r="D60" i="5"/>
  <c r="D61" i="5"/>
  <c r="F61" i="5" s="1"/>
  <c r="G61" i="5" s="1"/>
  <c r="D62" i="5"/>
  <c r="D63" i="5"/>
  <c r="F63" i="5" s="1"/>
  <c r="G63" i="5" s="1"/>
  <c r="M63" i="5" s="1"/>
  <c r="D64" i="5"/>
  <c r="F64" i="5" s="1"/>
  <c r="G64" i="5" s="1"/>
  <c r="M64" i="5" s="1"/>
  <c r="D65" i="5"/>
  <c r="F65" i="5" s="1"/>
  <c r="G65" i="5" s="1"/>
  <c r="M65" i="5" s="1"/>
  <c r="D66" i="5"/>
  <c r="F66" i="5" s="1"/>
  <c r="G66" i="5" s="1"/>
  <c r="M66" i="5" s="1"/>
  <c r="D67" i="5"/>
  <c r="D68" i="5"/>
  <c r="F68" i="5" s="1"/>
  <c r="G68" i="5" s="1"/>
  <c r="M68" i="5" s="1"/>
  <c r="D69" i="5"/>
  <c r="F69" i="5" s="1"/>
  <c r="G69" i="5" s="1"/>
  <c r="M69" i="5" s="1"/>
  <c r="D14" i="5"/>
  <c r="F14" i="5" s="1"/>
  <c r="G14" i="5" s="1"/>
  <c r="M14" i="5" s="1"/>
  <c r="D15" i="5"/>
  <c r="F15" i="5" s="1"/>
  <c r="G15" i="5" s="1"/>
  <c r="M15" i="5" s="1"/>
  <c r="D16" i="5"/>
  <c r="F16" i="5" s="1"/>
  <c r="G16" i="5" s="1"/>
  <c r="M16" i="5" s="1"/>
  <c r="D17" i="5"/>
  <c r="D18" i="5"/>
  <c r="D20" i="5"/>
  <c r="D21" i="5"/>
  <c r="F21" i="5" s="1"/>
  <c r="G21" i="5" s="1"/>
  <c r="M21" i="5" s="1"/>
  <c r="D22" i="5"/>
  <c r="F22" i="5" s="1"/>
  <c r="G22" i="5" s="1"/>
  <c r="D19" i="5"/>
  <c r="D23" i="5"/>
  <c r="F23" i="5" s="1"/>
  <c r="G23" i="5" s="1"/>
  <c r="M23" i="5" s="1"/>
  <c r="D24" i="5"/>
  <c r="F24" i="5" s="1"/>
  <c r="G24" i="5" s="1"/>
  <c r="M24" i="5" s="1"/>
  <c r="D25" i="5"/>
  <c r="F25" i="5" s="1"/>
  <c r="G25" i="5" s="1"/>
  <c r="M25" i="5" s="1"/>
  <c r="D13" i="5"/>
  <c r="F13" i="5" s="1"/>
  <c r="G13" i="5" s="1"/>
  <c r="M13" i="5" s="1"/>
  <c r="F62" i="5" l="1"/>
  <c r="G62" i="5" s="1"/>
  <c r="M62" i="5" s="1"/>
  <c r="M61" i="5"/>
  <c r="M22" i="5"/>
  <c r="F17" i="5"/>
  <c r="G17" i="5" s="1"/>
  <c r="M17" i="5" s="1"/>
  <c r="C67" i="5"/>
  <c r="F67" i="5" s="1"/>
  <c r="G67" i="5" s="1"/>
  <c r="M67" i="5" s="1"/>
  <c r="C60" i="5"/>
  <c r="F60" i="5" s="1"/>
  <c r="G60" i="5" s="1"/>
  <c r="M60" i="5" s="1"/>
  <c r="C59" i="5"/>
  <c r="F59" i="5" s="1"/>
  <c r="G59" i="5" s="1"/>
  <c r="M59" i="5" s="1"/>
  <c r="F53" i="5"/>
  <c r="G53" i="5" s="1"/>
  <c r="M53" i="5" s="1"/>
  <c r="C52" i="5"/>
  <c r="F52" i="5" s="1"/>
  <c r="G52" i="5" s="1"/>
  <c r="M52" i="5" s="1"/>
  <c r="C51" i="5"/>
  <c r="F51" i="5" s="1"/>
  <c r="G51" i="5" s="1"/>
  <c r="M51" i="5" s="1"/>
  <c r="C48" i="5"/>
  <c r="F48" i="5" s="1"/>
  <c r="G48" i="5" s="1"/>
  <c r="M48" i="5" s="1"/>
  <c r="C45" i="5"/>
  <c r="F45" i="5" s="1"/>
  <c r="G45" i="5" s="1"/>
  <c r="M45" i="5" s="1"/>
  <c r="C43" i="5"/>
  <c r="F43" i="5" s="1"/>
  <c r="G43" i="5" s="1"/>
  <c r="M43" i="5" s="1"/>
  <c r="C36" i="5"/>
  <c r="F36" i="5" s="1"/>
  <c r="G36" i="5" s="1"/>
  <c r="M36" i="5" s="1"/>
  <c r="F34" i="5"/>
  <c r="G34" i="5" s="1"/>
  <c r="C33" i="5"/>
  <c r="F33" i="5" s="1"/>
  <c r="G33" i="5" s="1"/>
  <c r="M33" i="5" s="1"/>
  <c r="C32" i="5"/>
  <c r="F32" i="5" s="1"/>
  <c r="G32" i="5" s="1"/>
  <c r="M32" i="5" s="1"/>
  <c r="F30" i="5"/>
  <c r="G30" i="5" s="1"/>
  <c r="M30" i="5" s="1"/>
  <c r="C29" i="5"/>
  <c r="F29" i="5" s="1"/>
  <c r="G29" i="5" s="1"/>
  <c r="M29" i="5" s="1"/>
  <c r="C28" i="5"/>
  <c r="F28" i="5" s="1"/>
  <c r="G28" i="5" s="1"/>
  <c r="M28" i="5" s="1"/>
  <c r="C27" i="5"/>
  <c r="F27" i="5" s="1"/>
  <c r="G27" i="5" s="1"/>
  <c r="M27" i="5" s="1"/>
  <c r="C26" i="5"/>
  <c r="F26" i="5" s="1"/>
  <c r="G26" i="5" s="1"/>
  <c r="M26" i="5" s="1"/>
  <c r="C19" i="5"/>
  <c r="F19" i="5" s="1"/>
  <c r="G19" i="5" s="1"/>
  <c r="M19" i="5" s="1"/>
  <c r="C20" i="5"/>
  <c r="F20" i="5" s="1"/>
  <c r="G20" i="5" s="1"/>
  <c r="M20" i="5" s="1"/>
  <c r="C18" i="5"/>
  <c r="H18" i="5" s="1"/>
  <c r="K18" i="5" s="1"/>
  <c r="K70" i="5" s="1"/>
  <c r="D12" i="1"/>
  <c r="F12" i="1" s="1"/>
  <c r="D13" i="1"/>
  <c r="F13" i="1" s="1"/>
  <c r="D14" i="1"/>
  <c r="F14" i="1" s="1"/>
  <c r="D15" i="1"/>
  <c r="F15" i="1" s="1"/>
  <c r="D16" i="1"/>
  <c r="D18" i="1"/>
  <c r="D19" i="1"/>
  <c r="D20" i="1"/>
  <c r="D17" i="1"/>
  <c r="D21" i="1"/>
  <c r="D22" i="1"/>
  <c r="D23" i="1"/>
  <c r="F23" i="1" s="1"/>
  <c r="D24" i="1"/>
  <c r="D25" i="1"/>
  <c r="D26" i="1"/>
  <c r="D27" i="1"/>
  <c r="D28" i="1"/>
  <c r="D30" i="1"/>
  <c r="D31" i="1"/>
  <c r="D32" i="1"/>
  <c r="D34" i="1"/>
  <c r="D35" i="1"/>
  <c r="F35" i="1" s="1"/>
  <c r="D36" i="1"/>
  <c r="F36" i="1" s="1"/>
  <c r="D37" i="1"/>
  <c r="F37" i="1" s="1"/>
  <c r="D38" i="1"/>
  <c r="F38" i="1" s="1"/>
  <c r="D40" i="1"/>
  <c r="D41" i="1"/>
  <c r="D42" i="1"/>
  <c r="F42" i="1" s="1"/>
  <c r="D43" i="1"/>
  <c r="D45" i="1"/>
  <c r="D46" i="1"/>
  <c r="D47" i="1"/>
  <c r="F47" i="1" s="1"/>
  <c r="D48" i="1"/>
  <c r="D49" i="1"/>
  <c r="D50" i="1"/>
  <c r="D52" i="1"/>
  <c r="D53" i="1"/>
  <c r="F53" i="1" s="1"/>
  <c r="D54" i="1"/>
  <c r="F54" i="1" s="1"/>
  <c r="D55" i="1"/>
  <c r="F55" i="1" s="1"/>
  <c r="D56" i="1"/>
  <c r="F56" i="1" s="1"/>
  <c r="D57" i="1"/>
  <c r="D58" i="1"/>
  <c r="D59" i="1"/>
  <c r="F59" i="1" s="1"/>
  <c r="D60" i="1"/>
  <c r="F60" i="1" s="1"/>
  <c r="D61" i="1"/>
  <c r="F61" i="1" s="1"/>
  <c r="D62" i="1"/>
  <c r="F62" i="1" s="1"/>
  <c r="D63" i="1"/>
  <c r="F63" i="1" s="1"/>
  <c r="D64" i="1"/>
  <c r="F64" i="1" s="1"/>
  <c r="D65" i="1"/>
  <c r="F65" i="1" s="1"/>
  <c r="D66" i="1"/>
  <c r="F66" i="1" s="1"/>
  <c r="D67" i="1"/>
  <c r="F67" i="1" s="1"/>
  <c r="D69" i="1"/>
  <c r="F69" i="1" s="1"/>
  <c r="D70" i="1"/>
  <c r="F70" i="1" s="1"/>
  <c r="D11" i="1"/>
  <c r="G11" i="1" s="1"/>
  <c r="M34" i="5" l="1"/>
  <c r="F11" i="1"/>
  <c r="I11" i="1"/>
  <c r="F20" i="1"/>
  <c r="F19" i="1"/>
  <c r="F22" i="1"/>
  <c r="F21" i="1"/>
  <c r="F18" i="5"/>
  <c r="G18" i="5" s="1"/>
  <c r="D18" i="4"/>
  <c r="D21" i="4"/>
  <c r="D25" i="4"/>
  <c r="D26" i="4"/>
  <c r="D29" i="4"/>
  <c r="D58" i="4"/>
  <c r="D78" i="4"/>
  <c r="D86" i="4"/>
  <c r="D90" i="4"/>
  <c r="D125" i="4"/>
  <c r="D124" i="4"/>
  <c r="D92" i="4"/>
  <c r="D91" i="4"/>
  <c r="D89" i="4"/>
  <c r="D88" i="4"/>
  <c r="D87" i="4"/>
  <c r="D85" i="4"/>
  <c r="D84" i="4"/>
  <c r="D83" i="4"/>
  <c r="D82" i="4"/>
  <c r="D81" i="4"/>
  <c r="D80" i="4"/>
  <c r="D79" i="4"/>
  <c r="D77" i="4"/>
  <c r="D76" i="4"/>
  <c r="D75" i="4"/>
  <c r="D74" i="4"/>
  <c r="D73" i="4"/>
  <c r="D53" i="4"/>
  <c r="D52" i="4"/>
  <c r="D51" i="4"/>
  <c r="D50" i="4"/>
  <c r="D48" i="4"/>
  <c r="D47" i="4"/>
  <c r="D46" i="4"/>
  <c r="D45" i="4"/>
  <c r="D44" i="4"/>
  <c r="D43" i="4"/>
  <c r="D42" i="4"/>
  <c r="D41" i="4"/>
  <c r="D40" i="4"/>
  <c r="D39" i="4"/>
  <c r="D38" i="4"/>
  <c r="D37" i="4"/>
  <c r="D36" i="4"/>
  <c r="D35" i="4"/>
  <c r="D34" i="4"/>
  <c r="D33" i="4"/>
  <c r="D32" i="4"/>
  <c r="D31" i="4"/>
  <c r="D30" i="4"/>
  <c r="D28" i="4"/>
  <c r="D27" i="4"/>
  <c r="D24" i="4"/>
  <c r="D23" i="4"/>
  <c r="D22" i="4"/>
  <c r="D20" i="4"/>
  <c r="D19" i="4"/>
  <c r="D135" i="4" l="1"/>
  <c r="D136" i="4"/>
  <c r="D129" i="4"/>
  <c r="D137" i="4"/>
  <c r="D146" i="4"/>
  <c r="D154" i="4"/>
  <c r="D130" i="4"/>
  <c r="D138" i="4"/>
  <c r="D147" i="4"/>
  <c r="D155" i="4"/>
  <c r="D144" i="4"/>
  <c r="D131" i="4"/>
  <c r="D132" i="4"/>
  <c r="D140" i="4"/>
  <c r="D149" i="4"/>
  <c r="D152" i="4"/>
  <c r="D126" i="4"/>
  <c r="D153" i="4"/>
  <c r="D139" i="4"/>
  <c r="D133" i="4"/>
  <c r="D141" i="4"/>
  <c r="D150" i="4"/>
  <c r="D143" i="4"/>
  <c r="D148" i="4"/>
  <c r="D134" i="4"/>
  <c r="D142" i="4"/>
  <c r="D151" i="4"/>
  <c r="D63" i="4"/>
  <c r="D72" i="4"/>
  <c r="D71" i="4"/>
  <c r="D62" i="4"/>
  <c r="D55" i="4"/>
  <c r="D56" i="4"/>
  <c r="D60" i="4"/>
  <c r="D68" i="4"/>
  <c r="D17" i="4"/>
  <c r="D64" i="4"/>
  <c r="D65" i="4"/>
  <c r="D57" i="4"/>
  <c r="D66" i="4"/>
  <c r="D49" i="4"/>
  <c r="D59" i="4"/>
  <c r="D67" i="4"/>
  <c r="D61" i="4"/>
  <c r="D69" i="4"/>
  <c r="G70" i="5"/>
  <c r="M73" i="5" s="1"/>
  <c r="M18" i="5"/>
  <c r="F70" i="5"/>
  <c r="G12" i="1"/>
  <c r="G13" i="1"/>
  <c r="G14" i="1"/>
  <c r="G15" i="1"/>
  <c r="G16" i="1"/>
  <c r="H16" i="1" s="1"/>
  <c r="G18" i="1"/>
  <c r="H18" i="1" s="1"/>
  <c r="G19" i="1"/>
  <c r="G20" i="1"/>
  <c r="G17" i="1"/>
  <c r="H17" i="1" s="1"/>
  <c r="G21" i="1"/>
  <c r="G22" i="1"/>
  <c r="G23" i="1"/>
  <c r="G24" i="1"/>
  <c r="H24" i="1" s="1"/>
  <c r="G25" i="1"/>
  <c r="H25" i="1" s="1"/>
  <c r="G26" i="1"/>
  <c r="H26" i="1" s="1"/>
  <c r="G27" i="1"/>
  <c r="H27" i="1" s="1"/>
  <c r="G28" i="1"/>
  <c r="H28" i="1" s="1"/>
  <c r="G30" i="1"/>
  <c r="G31" i="1"/>
  <c r="H31" i="1" s="1"/>
  <c r="G32" i="1"/>
  <c r="H32" i="1" s="1"/>
  <c r="G34" i="1"/>
  <c r="H34" i="1" s="1"/>
  <c r="G35" i="1"/>
  <c r="G36" i="1"/>
  <c r="G37" i="1"/>
  <c r="G38" i="1"/>
  <c r="G40" i="1"/>
  <c r="H40" i="1" s="1"/>
  <c r="G41" i="1"/>
  <c r="H41" i="1" s="1"/>
  <c r="G42" i="1"/>
  <c r="G43" i="1"/>
  <c r="H43" i="1" s="1"/>
  <c r="G45" i="1"/>
  <c r="H45" i="1" s="1"/>
  <c r="G46" i="1"/>
  <c r="H46" i="1" s="1"/>
  <c r="G47" i="1"/>
  <c r="G48" i="1"/>
  <c r="H48" i="1" s="1"/>
  <c r="G49" i="1"/>
  <c r="H49" i="1" s="1"/>
  <c r="G50" i="1"/>
  <c r="H50" i="1" s="1"/>
  <c r="G52" i="1"/>
  <c r="H52" i="1" s="1"/>
  <c r="G53" i="1"/>
  <c r="G54" i="1"/>
  <c r="G55" i="1"/>
  <c r="G56" i="1"/>
  <c r="G57" i="1"/>
  <c r="H57" i="1" s="1"/>
  <c r="G58" i="1"/>
  <c r="H58" i="1" s="1"/>
  <c r="G59" i="1"/>
  <c r="G60" i="1"/>
  <c r="G61" i="1"/>
  <c r="G62" i="1"/>
  <c r="G63" i="1"/>
  <c r="G64" i="1"/>
  <c r="G65" i="1"/>
  <c r="G66" i="1"/>
  <c r="G67" i="1"/>
  <c r="H67" i="1" s="1"/>
  <c r="G69" i="1"/>
  <c r="G70" i="1"/>
  <c r="C58" i="1"/>
  <c r="F58" i="1" s="1"/>
  <c r="C57" i="1"/>
  <c r="F57" i="1" s="1"/>
  <c r="F52" i="1"/>
  <c r="C50" i="1"/>
  <c r="F50" i="1" s="1"/>
  <c r="C49" i="1"/>
  <c r="F49" i="1" s="1"/>
  <c r="C46" i="1"/>
  <c r="F46" i="1" s="1"/>
  <c r="F45" i="1"/>
  <c r="C43" i="1"/>
  <c r="F43" i="1" s="1"/>
  <c r="C41" i="1"/>
  <c r="F41" i="1" s="1"/>
  <c r="F40" i="1"/>
  <c r="C34" i="1"/>
  <c r="F34" i="1" s="1"/>
  <c r="F32" i="1"/>
  <c r="C31" i="1"/>
  <c r="F31" i="1" s="1"/>
  <c r="C30" i="1"/>
  <c r="F30" i="1" s="1"/>
  <c r="F28" i="1"/>
  <c r="C27" i="1"/>
  <c r="F27" i="1" s="1"/>
  <c r="C26" i="1"/>
  <c r="F26" i="1" s="1"/>
  <c r="C25" i="1"/>
  <c r="F25" i="1" s="1"/>
  <c r="C24" i="1"/>
  <c r="F24" i="1" s="1"/>
  <c r="C17" i="1"/>
  <c r="F17" i="1" s="1"/>
  <c r="C18" i="1"/>
  <c r="F18" i="1" s="1"/>
  <c r="C16" i="1"/>
  <c r="F16" i="1" s="1"/>
  <c r="M70" i="5" l="1"/>
  <c r="H30" i="1"/>
  <c r="I30" i="1"/>
  <c r="I65" i="1"/>
  <c r="H65" i="1"/>
  <c r="I42" i="1"/>
  <c r="H42" i="1"/>
  <c r="I70" i="1"/>
  <c r="H70" i="1"/>
  <c r="I56" i="1"/>
  <c r="H56" i="1"/>
  <c r="I38" i="1"/>
  <c r="H38" i="1"/>
  <c r="I21" i="1"/>
  <c r="H21" i="1"/>
  <c r="I13" i="1"/>
  <c r="H13" i="1"/>
  <c r="I62" i="1"/>
  <c r="H62" i="1"/>
  <c r="I55" i="1"/>
  <c r="H55" i="1"/>
  <c r="I47" i="1"/>
  <c r="H47" i="1"/>
  <c r="I37" i="1"/>
  <c r="H37" i="1"/>
  <c r="I12" i="1"/>
  <c r="H12" i="1"/>
  <c r="I54" i="1"/>
  <c r="H54" i="1"/>
  <c r="I36" i="1"/>
  <c r="H36" i="1"/>
  <c r="I20" i="1"/>
  <c r="H20" i="1"/>
  <c r="I59" i="1"/>
  <c r="H59" i="1"/>
  <c r="I23" i="1"/>
  <c r="H23" i="1"/>
  <c r="I69" i="1"/>
  <c r="H69" i="1"/>
  <c r="I66" i="1"/>
  <c r="H66" i="1"/>
  <c r="I61" i="1"/>
  <c r="H61" i="1"/>
  <c r="I53" i="1"/>
  <c r="H53" i="1"/>
  <c r="I35" i="1"/>
  <c r="H35" i="1"/>
  <c r="I19" i="1"/>
  <c r="H19" i="1"/>
  <c r="I60" i="1"/>
  <c r="H60" i="1"/>
  <c r="I64" i="1"/>
  <c r="H64" i="1"/>
  <c r="I15" i="1"/>
  <c r="H15" i="1"/>
  <c r="I63" i="1"/>
  <c r="H63" i="1"/>
  <c r="I22" i="1"/>
  <c r="H22" i="1"/>
  <c r="I14" i="1"/>
  <c r="H14" i="1"/>
  <c r="I48" i="1"/>
  <c r="F48" i="1"/>
  <c r="F72" i="1" s="1"/>
  <c r="I16" i="1"/>
  <c r="I67" i="1"/>
  <c r="I45" i="1"/>
  <c r="I28" i="1"/>
  <c r="I26" i="1"/>
  <c r="I40" i="1"/>
  <c r="I46" i="1"/>
  <c r="I57" i="1"/>
  <c r="I17" i="1"/>
  <c r="I27" i="1"/>
  <c r="I18" i="1"/>
  <c r="I52" i="1"/>
  <c r="I43" i="1"/>
  <c r="I34" i="1"/>
  <c r="I24" i="1"/>
  <c r="I49" i="1"/>
  <c r="I25" i="1"/>
  <c r="I50" i="1"/>
  <c r="I32" i="1"/>
  <c r="I58" i="1"/>
  <c r="I41" i="1"/>
  <c r="I31" i="1"/>
  <c r="H11" i="1" l="1"/>
  <c r="I72" i="1"/>
</calcChain>
</file>

<file path=xl/sharedStrings.xml><?xml version="1.0" encoding="utf-8"?>
<sst xmlns="http://schemas.openxmlformats.org/spreadsheetml/2006/main" count="438" uniqueCount="246">
  <si>
    <t>MUNICIPI</t>
  </si>
  <si>
    <t>€/MES</t>
  </si>
  <si>
    <t>€/TOTAL</t>
  </si>
  <si>
    <t>ALPENS</t>
  </si>
  <si>
    <t>CALLDETENES</t>
  </si>
  <si>
    <t>ESPINELVES</t>
  </si>
  <si>
    <t>L'ESQUIROL</t>
  </si>
  <si>
    <t>GURB 1</t>
  </si>
  <si>
    <t>LES MASIES DE RODA</t>
  </si>
  <si>
    <t>LES MASIES DE VOLTREGÀ 1</t>
  </si>
  <si>
    <t>LLUÇÀ</t>
  </si>
  <si>
    <t>MONTESQUIU 1</t>
  </si>
  <si>
    <t>OLOST 1</t>
  </si>
  <si>
    <t>ORÍS</t>
  </si>
  <si>
    <t>ORISTÀ</t>
  </si>
  <si>
    <t>PERAFITA</t>
  </si>
  <si>
    <t>RODA DE TER</t>
  </si>
  <si>
    <t>RUPIT I PRUIT</t>
  </si>
  <si>
    <t>ST. BARTOMEU DEL GRAU</t>
  </si>
  <si>
    <t>ST. BOI DE LLUÇANÈS 1</t>
  </si>
  <si>
    <t>ST. MARTÍ D'ALBARS</t>
  </si>
  <si>
    <t>ST. PERE DE TORELLÓ 1</t>
  </si>
  <si>
    <t>ST. SADURNÍ D'OSORMORT</t>
  </si>
  <si>
    <t>STA. CECÍLIA DE VOLTREGÀ</t>
  </si>
  <si>
    <t>STA. EUGÈNIA DE BERGA</t>
  </si>
  <si>
    <t>SOBREMUNT 1</t>
  </si>
  <si>
    <t>SOBREMUNT 2</t>
  </si>
  <si>
    <t>SORA 1</t>
  </si>
  <si>
    <t>SORA 2</t>
  </si>
  <si>
    <t>TAVERTET</t>
  </si>
  <si>
    <t>VIDRÀ</t>
  </si>
  <si>
    <t>VILANOVA DE SAU 1</t>
  </si>
  <si>
    <t xml:space="preserve">TAVÈRNOLES </t>
  </si>
  <si>
    <t>TOTAL</t>
  </si>
  <si>
    <t>PREU LICITACIÓ</t>
  </si>
  <si>
    <t xml:space="preserve">Conductor – hora laborable diürn </t>
  </si>
  <si>
    <t>€/hora</t>
  </si>
  <si>
    <t>Conductor – hora laborable nocturn</t>
  </si>
  <si>
    <t>Conductor -  hora laborable diürn porta a porta</t>
  </si>
  <si>
    <t>Conductor -  hora laborable nocturn porta a porta</t>
  </si>
  <si>
    <t>Conductor – hora festiva</t>
  </si>
  <si>
    <t xml:space="preserve">Peó – hora laborable diürn </t>
  </si>
  <si>
    <t>Peó – hora laborable nocturn</t>
  </si>
  <si>
    <t>Peó -  hora laborable diürn porta a porta</t>
  </si>
  <si>
    <t>Peó -  hora laborable nocturn porta a porta</t>
  </si>
  <si>
    <t>Peó – hora festiva</t>
  </si>
  <si>
    <t>Peó satèl·lit – hora laborable diürn</t>
  </si>
  <si>
    <t>Peó satèl·lit – hora laborable nocturn</t>
  </si>
  <si>
    <t>Peó satèl·lit - hora festiva</t>
  </si>
  <si>
    <t>Mecànic – hora laborable diürn</t>
  </si>
  <si>
    <t>Mecànic – hora festiva</t>
  </si>
  <si>
    <t xml:space="preserve">Capataç </t>
  </si>
  <si>
    <t>Educador ambiental</t>
  </si>
  <si>
    <t>Recol·lector càrrega posterior 7 – 9 m3</t>
  </si>
  <si>
    <t>Recol·lector càrrega posterior 12 m3</t>
  </si>
  <si>
    <t>Recol·lector càrrega posterior 16 m3</t>
  </si>
  <si>
    <t>Recol·lector càrrega posterior 21 m3</t>
  </si>
  <si>
    <t>Recol·lector càrrega lateral 23-25 m3</t>
  </si>
  <si>
    <t>Vehicle satèl·lit de càrrega lateral</t>
  </si>
  <si>
    <t>Recol·lector bàrrega bilateral 3 eixos amb ganxo i caixa</t>
  </si>
  <si>
    <t>Recol·lector càrrega bilateral 3 eixos</t>
  </si>
  <si>
    <t>Vehicle satèl·lit de càrrega bilateral</t>
  </si>
  <si>
    <t>Vehicle ampliroll amb grua i ploma</t>
  </si>
  <si>
    <t>Vehicle brigada amb plataforma elevadora</t>
  </si>
  <si>
    <t>Vehicle amb caixa oberta i plataforma elevadora</t>
  </si>
  <si>
    <t>Deixalleria mòbil sobre xassís</t>
  </si>
  <si>
    <t>Rentacontenidors CP 5000 litres</t>
  </si>
  <si>
    <t>Furgoneta equipada amb hidronetejador</t>
  </si>
  <si>
    <t>Furgó taller</t>
  </si>
  <si>
    <t xml:space="preserve">Furgoneta </t>
  </si>
  <si>
    <t>Ecoestació - transport (portar i retirar)</t>
  </si>
  <si>
    <t>€/servei</t>
  </si>
  <si>
    <t>Caixa oberta 20m3 per camió ganxo</t>
  </si>
  <si>
    <t>Caixa oberta 30m3 per camió ganxo</t>
  </si>
  <si>
    <t>PREUS UNITARIS DE SERVEIS</t>
  </si>
  <si>
    <t>Recollida autocompactador multiproducte a Espinelves</t>
  </si>
  <si>
    <t>Recollida d'herba a Gurb</t>
  </si>
  <si>
    <t>€/mes</t>
  </si>
  <si>
    <t>Recollida autocompactador de multiproducte de Gurb</t>
  </si>
  <si>
    <t>Recollida autocompactador de resta de Gurb</t>
  </si>
  <si>
    <t>Servei de deixalleria mòbil a Lluçà</t>
  </si>
  <si>
    <t>Rentat de les àrees d'aportació de Sant Agustí de Lluçanès</t>
  </si>
  <si>
    <t>Recollida autocompactador multiproducte a Tavèrnoles</t>
  </si>
  <si>
    <t>Recollida autocompactador fracció resta a Tavèrnoles</t>
  </si>
  <si>
    <t>Recollida de bosses abandonades a Torelló</t>
  </si>
  <si>
    <t>Recollida autocompactador multiproducte a Vilanova de Sau</t>
  </si>
  <si>
    <t>Recollida autocompoctador fracció resta a Vilanova de Sau</t>
  </si>
  <si>
    <t>Reforç comercial de paper i cartró / multiproducte</t>
  </si>
  <si>
    <t>€/activitat (sempre que es completi jornada)</t>
  </si>
  <si>
    <t>Reforç comercial de FORM</t>
  </si>
  <si>
    <t>Reforç comercial de tèxtil sanitari</t>
  </si>
  <si>
    <t>Reforç comercial de vidre</t>
  </si>
  <si>
    <t>€/contenidor</t>
  </si>
  <si>
    <t>PREUS UNITARIS D'ELEMENTS D'APORTACIÓ I CONTENCIÓ</t>
  </si>
  <si>
    <t xml:space="preserve">Cubell airejat de 10 litres </t>
  </si>
  <si>
    <t>€/unitat</t>
  </si>
  <si>
    <t>Cubell tancat de 25 litres</t>
  </si>
  <si>
    <t>Cubell tancat de 25 litres amb etiqueta RFID</t>
  </si>
  <si>
    <t>Cubell tancat de 25 litres amb etiqueta RFID i amb refractor</t>
  </si>
  <si>
    <t>Bujol CP 90 litres amb TAG RFID</t>
  </si>
  <si>
    <t>Bujol CP 120 litres amb TAG RFID</t>
  </si>
  <si>
    <t>Bujol CP 120 litres amb TAG RFID i tancament manual</t>
  </si>
  <si>
    <t>Bujol CP 240 litres amb TAG RFID</t>
  </si>
  <si>
    <t>Bujol CP 240 litres amb TAG RFID i tancament</t>
  </si>
  <si>
    <t>Bujol CP 360 litres amb TAG RFID per tancament electrònic</t>
  </si>
  <si>
    <t>Contenidor CP 1100 litres amb TAG RFID</t>
  </si>
  <si>
    <t>Contenidor CP 1100 litres amb TAG RFID i tancament manual</t>
  </si>
  <si>
    <t>Contenidor CS 2500 litres amb TAG RFID</t>
  </si>
  <si>
    <t>Contenidor CL 3000-3200 litres amb TAG RFID</t>
  </si>
  <si>
    <t>Contenidor CL 2000 litres amb TAG RFID per tancament electrònic</t>
  </si>
  <si>
    <t>Contenidor CL 3000 litres amb TAG RFID per tancament electrònic</t>
  </si>
  <si>
    <t xml:space="preserve">Contenidor CBI 2250 litres amb TAG RFID per tancament </t>
  </si>
  <si>
    <t>Contenidor CBI 2250 litres amb TAG RFID per tancament electrònic</t>
  </si>
  <si>
    <t>Contenidor CBI 3000 litres amb TAG RFID per tancament electrònic</t>
  </si>
  <si>
    <t>Contenidor CBI 3750 litres amb TAG RFID per tancament electrònic</t>
  </si>
  <si>
    <t>Compostador 900 – 1000 litres plàstic</t>
  </si>
  <si>
    <t>Bossa compostable per cubells de 10 litres - rull 20 unitats</t>
  </si>
  <si>
    <t>Bossa compostable per cubells de 25 litres - rull 20 unitats</t>
  </si>
  <si>
    <t>TAGS RFID per cubells FORM i bujols d'herba</t>
  </si>
  <si>
    <t>Targetes o clauers d’obertura dels panys de les àrees d’aportació</t>
  </si>
  <si>
    <t>Targetes obertura panys contenidors intel·ligents</t>
  </si>
  <si>
    <t>Tancament àrees aportació – activació sistema</t>
  </si>
  <si>
    <t>Tancament àrees aportació – panys electrònics</t>
  </si>
  <si>
    <t>Lector mòbil RFID – activació sistema</t>
  </si>
  <si>
    <t>Tancament electrònic de contenidors - pany electrònic</t>
  </si>
  <si>
    <t>IL = Import de licitació (IVA no inclòs):</t>
  </si>
  <si>
    <t>MESOS PREVISTOS</t>
  </si>
  <si>
    <t>€/ANY</t>
  </si>
  <si>
    <t>PREU LICITACIÓ COSTOS FIXES (IVA NO INCLÒS)</t>
  </si>
  <si>
    <t>PROPOSTA LICITADOR (IVA NO INCLÒS)</t>
  </si>
  <si>
    <t>Baixa respecte IL:</t>
  </si>
  <si>
    <t>PREU LICITACIÓ MANTENIMENT SERVEI (IVA NO INCLÒS)</t>
  </si>
  <si>
    <t>PROPOSTA</t>
  </si>
  <si>
    <t>LICITADOR</t>
  </si>
  <si>
    <t xml:space="preserve">GURB 2 </t>
  </si>
  <si>
    <t>LES MASIES DE VOLTREGÀ 2</t>
  </si>
  <si>
    <t xml:space="preserve">MONTESQUIU 2 </t>
  </si>
  <si>
    <t xml:space="preserve">OLOST 2 </t>
  </si>
  <si>
    <t>PRATS DE LLUÇANÈS 1</t>
  </si>
  <si>
    <t>PRATS DE LLUÇANÈS 2</t>
  </si>
  <si>
    <t>Transport de residus fins instal·lacions a  Sant Agustí de Lluçanès</t>
  </si>
  <si>
    <t>ST. AGUSTÍ DE LLUÇANÈS 1</t>
  </si>
  <si>
    <t>ST. AGUSTÍ DE LLUÇANÈS 2</t>
  </si>
  <si>
    <t xml:space="preserve">ST. BOI DE LLUÇANÈS 2 </t>
  </si>
  <si>
    <t xml:space="preserve">ST. JULIÀ DE VILATORTA 2 </t>
  </si>
  <si>
    <t>ST. QUIRZE DE BESORA 1</t>
  </si>
  <si>
    <t xml:space="preserve">ST. QUIRZE DE BESORA 2 </t>
  </si>
  <si>
    <t>VIDRÀ 1</t>
  </si>
  <si>
    <t>VIDRÀ 2</t>
  </si>
  <si>
    <t xml:space="preserve">VILANOVA DE SAU 2 </t>
  </si>
  <si>
    <t xml:space="preserve">ST. HIPOLIT DE VOLTREGÀ 1 </t>
  </si>
  <si>
    <t xml:space="preserve">ST. HIPOLIT DE VOLTREGÀ 2 </t>
  </si>
  <si>
    <t xml:space="preserve">ST. PERE DE TORELLÓ 2 </t>
  </si>
  <si>
    <t xml:space="preserve">ST. VICENÇ DE TORELLÓ 1 </t>
  </si>
  <si>
    <t xml:space="preserve">ST. VIVENÇ DE TORELLÓ 2 </t>
  </si>
  <si>
    <t>STA. MARIA DE BESORA 1</t>
  </si>
  <si>
    <t>STA. MARIA DE BESORA 2</t>
  </si>
  <si>
    <t xml:space="preserve">TORELLÓ 1 </t>
  </si>
  <si>
    <t xml:space="preserve">TORELLÓ 2 </t>
  </si>
  <si>
    <t>TORELLÓ 3</t>
  </si>
  <si>
    <t xml:space="preserve">VIC 0 </t>
  </si>
  <si>
    <t>VIC 1</t>
  </si>
  <si>
    <t xml:space="preserve">VIC 2 </t>
  </si>
  <si>
    <t xml:space="preserve">VIC 3 </t>
  </si>
  <si>
    <t xml:space="preserve">VIC 4 </t>
  </si>
  <si>
    <t xml:space="preserve">LES MASIES DE VOLTREGÀ 2 </t>
  </si>
  <si>
    <t xml:space="preserve">ST. JULIÀ DE VILATORTA 1 </t>
  </si>
  <si>
    <t xml:space="preserve">ST. QUIRZE DE BESORA 1 </t>
  </si>
  <si>
    <t>VIC 0</t>
  </si>
  <si>
    <t>VIC 2</t>
  </si>
  <si>
    <t>VIC 3</t>
  </si>
  <si>
    <t>VIC 4</t>
  </si>
  <si>
    <t>MESOS</t>
  </si>
  <si>
    <t xml:space="preserve">MESOS </t>
  </si>
  <si>
    <t>PROPOSTA TOTAL</t>
  </si>
  <si>
    <t>Bústia per contenidor de tèxtil sanitari</t>
  </si>
  <si>
    <t xml:space="preserve">LOT 1 - COSTOS FIXES </t>
  </si>
  <si>
    <t>Ov= Oferta econòmica proposada:</t>
  </si>
  <si>
    <t>LOT 1 - COSTOS D'IMPLANTACIÓ</t>
  </si>
  <si>
    <t>IMPORT LICITACIÓ ESTABLIMENT (IVA NO INCLÒS)</t>
  </si>
  <si>
    <t>Baixa econòmica proposada pel licitador:</t>
  </si>
  <si>
    <t>Recollida porta a porta domèstica i comercial de vidre en zona d’alta densitat laborable nocturn</t>
  </si>
  <si>
    <t>€/habitatge per dia de recollida</t>
  </si>
  <si>
    <t>Retirada de contenidor de la via pública</t>
  </si>
  <si>
    <t>PREUS UNITARIS PERSONAL I VEHICLES</t>
  </si>
  <si>
    <t>Recollida porta a porta domèstica i comercial de vidre en zona d’alta densitat festiu nocturn</t>
  </si>
  <si>
    <t>Recollida porta a porta domèstica i comercial de multiproducte en zona d’alta densitat laborable nocturn</t>
  </si>
  <si>
    <t>Recollida porta a porta domèstica i comercial de multiproducte en zona d’alta densitat festiu nocturn</t>
  </si>
  <si>
    <t>Recollida porta a porta domèstica i comercial de FORM en zona d’alta densitat laborable nocturn</t>
  </si>
  <si>
    <t>Recollida porta a porta domèstica i comercial de FORM en zona d’alta densitat festiu nocturn</t>
  </si>
  <si>
    <t>Recollida porta a porta domèstica i comercial de resta en zona d’alta densitat laborable nocturn</t>
  </si>
  <si>
    <t>Recollida porta a porta domèstica i comercial de resta en zona d’alta densitat festiu nocturn</t>
  </si>
  <si>
    <t>Recollida porta a porta domèstica i comercial de vidre en zona de mitjana densitat laborable nocturn</t>
  </si>
  <si>
    <t>Recollida porta a porta domèstica i comercial de vidre en zona de mitjana densitat festiu nocturn</t>
  </si>
  <si>
    <t>Recollida porta a porta domèstica i comercial de multiproducte en zona de mitjana densitat laborable nocturn</t>
  </si>
  <si>
    <t>Recollida porta a porta domèstica i comercial de multiproducte en zona de mitjana densitat festiu nocturn</t>
  </si>
  <si>
    <t>Recollida porta a porta domèstica i comercial de FORM en zona de mitjana densitat laborable nocturn</t>
  </si>
  <si>
    <t>Recollida porta a porta domèstica i comercial de FORM en zona de mitjana densitat festiu nocturn</t>
  </si>
  <si>
    <t>Recollida porta a porta domèstica i comercial de resta en zona de mitjana densitat laborable nocturn</t>
  </si>
  <si>
    <t>Recollida porta a porta domèstica i comercial de resta en zona de mitjana densitat festiu nocturn</t>
  </si>
  <si>
    <t xml:space="preserve">€/aixecada </t>
  </si>
  <si>
    <t>Rentat contenidor càrrega posterior diürn</t>
  </si>
  <si>
    <t>€/rentat</t>
  </si>
  <si>
    <t>Rentat contenidor càrrega posterior nocturn</t>
  </si>
  <si>
    <t xml:space="preserve">Rentat contenidor càrrega lateral diürn </t>
  </si>
  <si>
    <t>Rentat contenidor càrrega lateral nocturn</t>
  </si>
  <si>
    <t>Reparació i manteniment contenidor càrrega posterior 240 litres</t>
  </si>
  <si>
    <t>€/contenidor al mes</t>
  </si>
  <si>
    <t>Reparació i manteniment contenidor càrrega posterior 1100 litres</t>
  </si>
  <si>
    <t>Reparació i manteniment contenidor càrrega lateral</t>
  </si>
  <si>
    <t>Reparació i manteniment contenidor càrrega superior</t>
  </si>
  <si>
    <t>Recollida càrrega posterior de FORM laborable diürn</t>
  </si>
  <si>
    <t>Recollida càrrega posterior de FORM laborable nocturn</t>
  </si>
  <si>
    <t>Recollida càrrega posterior de FORM festiu</t>
  </si>
  <si>
    <t>Recollida càrrega lateral de FORM laborable diürn</t>
  </si>
  <si>
    <t>Recollida càrrega lateral de FORM laborable nocturn</t>
  </si>
  <si>
    <t>Recollida càrrega lateral de FORM festiu</t>
  </si>
  <si>
    <t>Recollida càrrega lateral de multiproducte laborable diürn</t>
  </si>
  <si>
    <t>Recollida càrrega lateral de multiproducte laborable nocturn</t>
  </si>
  <si>
    <t>Recollida càrrega lateral de multiproducte festiu</t>
  </si>
  <si>
    <t>Recollida càrrega lateral de vidre laborable diürn</t>
  </si>
  <si>
    <t>Recollida càrrega lateral de vide laborable nocturn</t>
  </si>
  <si>
    <t>Recollida càrrega superior de vidre laborable diürn</t>
  </si>
  <si>
    <t>Recollida càrrega superior de vidre laborable nocturn</t>
  </si>
  <si>
    <t>Recollida càrrega posterior de resta laborable diürn</t>
  </si>
  <si>
    <t>Recollida càrrega posterior de resta laborable nocturn</t>
  </si>
  <si>
    <t>Recollida càrrega posterior de resta festiu</t>
  </si>
  <si>
    <t>Recollida càrrega lateral de resta laborable diürn</t>
  </si>
  <si>
    <t>Recollida càrrega lateral de resta laborable nocturn</t>
  </si>
  <si>
    <t>Recollida càrrega lateral de resta festiu</t>
  </si>
  <si>
    <t>Recollida i transport caixa multiproducte al mercat municipal</t>
  </si>
  <si>
    <t>€/àrea per fracció i dia de recollida</t>
  </si>
  <si>
    <t>Recollida d’àrees tancades diürn</t>
  </si>
  <si>
    <t>Repassos i recollida de bosses abandonades diürn</t>
  </si>
  <si>
    <t>Cubell tancat de 40 litres amb etiqueta RFID</t>
  </si>
  <si>
    <t>Cubell tancat de 40 litres amb etiqueta RFID i amb refractor</t>
  </si>
  <si>
    <t xml:space="preserve">LOT 1 - COSTOS VARIABLES </t>
  </si>
  <si>
    <t>Transport de voluminosos de la deixalleria de Prats de Lluçanès</t>
  </si>
  <si>
    <t>Transport de poda de la deixalleria de Prats de Lluçanès</t>
  </si>
  <si>
    <t>Transport de runa de la deixalleria de Prats de Lluçanès</t>
  </si>
  <si>
    <t>Baixa econòmica als costos variables Xv</t>
  </si>
  <si>
    <t>PREU UNITARI</t>
  </si>
  <si>
    <t>PREU OFERT</t>
  </si>
  <si>
    <t xml:space="preserve">UNITAT </t>
  </si>
  <si>
    <t>PREUS UNITARIS DE SERVEIS A VIC (FASE 4)</t>
  </si>
  <si>
    <t>ANNEX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</si>
</sst>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0"/>
      <color theme="1"/>
      <name val="Arial"/>
      <family val="2"/>
    </font>
    <font>
      <sz val="12"/>
      <color theme="1"/>
      <name val="Calibri"/>
      <family val="2"/>
      <scheme val="minor"/>
    </font>
    <font>
      <b/>
      <sz val="11"/>
      <color theme="0"/>
      <name val="Arial"/>
      <family val="2"/>
    </font>
    <font>
      <b/>
      <sz val="11"/>
      <color theme="1"/>
      <name val="Arial"/>
      <family val="2"/>
    </font>
    <font>
      <b/>
      <sz val="12"/>
      <color theme="1"/>
      <name val="Arial"/>
      <family val="2"/>
    </font>
    <font>
      <sz val="11"/>
      <color theme="1"/>
      <name val="Arial"/>
      <family val="2"/>
    </font>
    <font>
      <sz val="8"/>
      <name val="Calibri"/>
      <family val="2"/>
      <scheme val="minor"/>
    </font>
    <font>
      <sz val="14"/>
      <color theme="1"/>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theme="5" tint="0.59999389629810485"/>
        <bgColor indexed="64"/>
      </patternFill>
    </fill>
    <fill>
      <patternFill patternType="solid">
        <fgColor theme="2" tint="-9.9978637043366805E-2"/>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3" fillId="0" borderId="0"/>
    <xf numFmtId="0" fontId="1" fillId="0" borderId="0"/>
    <xf numFmtId="44" fontId="5" fillId="0" borderId="0" applyFont="0" applyFill="0" applyBorder="0" applyAlignment="0" applyProtection="0"/>
    <xf numFmtId="0" fontId="5" fillId="0" borderId="0"/>
  </cellStyleXfs>
  <cellXfs count="116">
    <xf numFmtId="0" fontId="0" fillId="0" borderId="0" xfId="0"/>
    <xf numFmtId="0" fontId="0" fillId="0" borderId="0" xfId="0" applyProtection="1">
      <protection locked="0"/>
    </xf>
    <xf numFmtId="164" fontId="0" fillId="0" borderId="0" xfId="0" applyNumberFormat="1" applyProtection="1">
      <protection locked="0"/>
    </xf>
    <xf numFmtId="0" fontId="0" fillId="0" borderId="5" xfId="0" applyBorder="1" applyProtection="1">
      <protection locked="0"/>
    </xf>
    <xf numFmtId="0" fontId="9" fillId="0" borderId="22" xfId="2" quotePrefix="1" applyFont="1" applyFill="1" applyBorder="1" applyAlignment="1" applyProtection="1">
      <alignment horizontal="center"/>
      <protection locked="0"/>
    </xf>
    <xf numFmtId="0" fontId="9" fillId="0" borderId="0" xfId="0" applyFont="1" applyProtection="1">
      <protection locked="0"/>
    </xf>
    <xf numFmtId="0" fontId="1" fillId="0" borderId="0" xfId="0" applyFont="1" applyProtection="1">
      <protection locked="0"/>
    </xf>
    <xf numFmtId="0" fontId="9" fillId="0" borderId="0" xfId="0" applyFont="1" applyAlignment="1" applyProtection="1">
      <alignment horizontal="right"/>
      <protection locked="0"/>
    </xf>
    <xf numFmtId="10" fontId="4" fillId="4" borderId="9" xfId="1" applyNumberFormat="1" applyFont="1" applyFill="1" applyBorder="1" applyProtection="1">
      <protection locked="0"/>
    </xf>
    <xf numFmtId="0" fontId="0" fillId="0" borderId="0" xfId="0" applyProtection="1">
      <protection hidden="1"/>
    </xf>
    <xf numFmtId="0" fontId="8" fillId="0" borderId="0" xfId="0" applyFont="1" applyProtection="1">
      <protection hidden="1"/>
    </xf>
    <xf numFmtId="0" fontId="7" fillId="0" borderId="0" xfId="0" applyFont="1" applyAlignment="1" applyProtection="1">
      <alignment horizontal="right"/>
      <protection hidden="1"/>
    </xf>
    <xf numFmtId="0" fontId="6" fillId="6" borderId="5" xfId="0" applyFont="1" applyFill="1" applyBorder="1" applyAlignment="1" applyProtection="1">
      <alignment horizontal="center"/>
      <protection hidden="1"/>
    </xf>
    <xf numFmtId="0" fontId="6" fillId="6" borderId="0" xfId="0" applyFont="1" applyFill="1" applyBorder="1" applyAlignment="1" applyProtection="1">
      <alignment horizontal="center"/>
      <protection hidden="1"/>
    </xf>
    <xf numFmtId="0" fontId="6" fillId="6" borderId="14" xfId="0" applyFont="1" applyFill="1" applyBorder="1" applyAlignment="1" applyProtection="1">
      <alignment horizontal="center"/>
      <protection hidden="1"/>
    </xf>
    <xf numFmtId="0" fontId="9" fillId="0" borderId="4" xfId="2" applyFont="1" applyFill="1" applyBorder="1" applyProtection="1">
      <protection hidden="1"/>
    </xf>
    <xf numFmtId="0" fontId="9" fillId="0" borderId="16" xfId="2" quotePrefix="1" applyFont="1" applyFill="1" applyBorder="1" applyAlignment="1" applyProtection="1">
      <alignment horizontal="center"/>
      <protection hidden="1"/>
    </xf>
    <xf numFmtId="164" fontId="9" fillId="0" borderId="5" xfId="0" applyNumberFormat="1" applyFont="1" applyFill="1" applyBorder="1" applyProtection="1">
      <protection hidden="1"/>
    </xf>
    <xf numFmtId="164" fontId="9" fillId="0" borderId="0" xfId="0" applyNumberFormat="1" applyFont="1" applyFill="1" applyBorder="1" applyProtection="1">
      <protection hidden="1"/>
    </xf>
    <xf numFmtId="164" fontId="9" fillId="0" borderId="14" xfId="0" applyNumberFormat="1" applyFont="1" applyFill="1" applyBorder="1" applyProtection="1">
      <protection hidden="1"/>
    </xf>
    <xf numFmtId="164" fontId="9" fillId="0" borderId="5" xfId="0" applyNumberFormat="1" applyFont="1" applyBorder="1" applyProtection="1">
      <protection hidden="1"/>
    </xf>
    <xf numFmtId="164" fontId="9" fillId="0" borderId="0" xfId="0" applyNumberFormat="1" applyFont="1" applyBorder="1" applyProtection="1">
      <protection hidden="1"/>
    </xf>
    <xf numFmtId="164" fontId="9" fillId="8" borderId="14" xfId="0" applyNumberFormat="1" applyFont="1" applyFill="1" applyBorder="1" applyProtection="1">
      <protection hidden="1"/>
    </xf>
    <xf numFmtId="0" fontId="9" fillId="0" borderId="5" xfId="2" applyFont="1" applyFill="1" applyBorder="1" applyProtection="1">
      <protection hidden="1"/>
    </xf>
    <xf numFmtId="0" fontId="9" fillId="0" borderId="18" xfId="2" quotePrefix="1" applyFont="1" applyFill="1" applyBorder="1" applyAlignment="1" applyProtection="1">
      <alignment horizontal="center"/>
      <protection hidden="1"/>
    </xf>
    <xf numFmtId="0" fontId="9" fillId="0" borderId="18" xfId="2" applyFont="1" applyFill="1" applyBorder="1" applyAlignment="1" applyProtection="1">
      <alignment horizontal="center"/>
      <protection hidden="1"/>
    </xf>
    <xf numFmtId="164" fontId="9" fillId="0" borderId="12" xfId="0" applyNumberFormat="1" applyFont="1" applyFill="1" applyBorder="1" applyProtection="1">
      <protection hidden="1"/>
    </xf>
    <xf numFmtId="164" fontId="9" fillId="0" borderId="0" xfId="0" applyNumberFormat="1" applyFont="1" applyProtection="1">
      <protection hidden="1"/>
    </xf>
    <xf numFmtId="0" fontId="9" fillId="0" borderId="19" xfId="2" applyFont="1" applyFill="1" applyBorder="1" applyProtection="1">
      <protection hidden="1"/>
    </xf>
    <xf numFmtId="0" fontId="9" fillId="0" borderId="20" xfId="2" quotePrefix="1" applyFont="1" applyFill="1" applyBorder="1" applyAlignment="1" applyProtection="1">
      <alignment horizontal="center"/>
      <protection hidden="1"/>
    </xf>
    <xf numFmtId="164" fontId="9" fillId="0" borderId="19" xfId="0" applyNumberFormat="1" applyFont="1" applyFill="1" applyBorder="1" applyProtection="1">
      <protection hidden="1"/>
    </xf>
    <xf numFmtId="164" fontId="9" fillId="0" borderId="21" xfId="0" applyNumberFormat="1" applyFont="1" applyFill="1" applyBorder="1" applyProtection="1">
      <protection hidden="1"/>
    </xf>
    <xf numFmtId="164" fontId="9" fillId="0" borderId="19" xfId="0" applyNumberFormat="1" applyFont="1" applyBorder="1" applyProtection="1">
      <protection hidden="1"/>
    </xf>
    <xf numFmtId="164" fontId="9" fillId="0" borderId="12" xfId="0" applyNumberFormat="1" applyFont="1" applyBorder="1" applyProtection="1">
      <protection hidden="1"/>
    </xf>
    <xf numFmtId="164" fontId="9" fillId="8" borderId="21" xfId="0" applyNumberFormat="1" applyFont="1" applyFill="1" applyBorder="1" applyProtection="1">
      <protection hidden="1"/>
    </xf>
    <xf numFmtId="0" fontId="9" fillId="0" borderId="0" xfId="2" applyFont="1" applyFill="1" applyBorder="1" applyProtection="1">
      <protection hidden="1"/>
    </xf>
    <xf numFmtId="0" fontId="9" fillId="0" borderId="0" xfId="2" quotePrefix="1" applyFont="1" applyFill="1" applyBorder="1" applyAlignment="1" applyProtection="1">
      <alignment horizontal="center"/>
      <protection hidden="1"/>
    </xf>
    <xf numFmtId="164" fontId="9" fillId="0" borderId="23" xfId="0" applyNumberFormat="1" applyFont="1" applyBorder="1" applyProtection="1">
      <protection hidden="1"/>
    </xf>
    <xf numFmtId="0" fontId="9" fillId="0" borderId="0" xfId="0" applyFont="1" applyProtection="1">
      <protection hidden="1"/>
    </xf>
    <xf numFmtId="0" fontId="1" fillId="0" borderId="0" xfId="0" applyFont="1" applyProtection="1">
      <protection hidden="1"/>
    </xf>
    <xf numFmtId="0" fontId="9" fillId="0" borderId="0" xfId="0" applyFont="1" applyAlignment="1" applyProtection="1">
      <alignment horizontal="right"/>
      <protection hidden="1"/>
    </xf>
    <xf numFmtId="164" fontId="7" fillId="2" borderId="9" xfId="0" applyNumberFormat="1" applyFont="1" applyFill="1" applyBorder="1" applyProtection="1">
      <protection hidden="1"/>
    </xf>
    <xf numFmtId="164" fontId="9" fillId="7" borderId="31" xfId="0" applyNumberFormat="1" applyFont="1" applyFill="1" applyBorder="1" applyProtection="1">
      <protection locked="0"/>
    </xf>
    <xf numFmtId="164" fontId="7" fillId="7" borderId="31" xfId="0" applyNumberFormat="1" applyFont="1" applyFill="1" applyBorder="1" applyProtection="1">
      <protection locked="0"/>
    </xf>
    <xf numFmtId="10" fontId="9" fillId="4" borderId="28" xfId="0" applyNumberFormat="1" applyFont="1" applyFill="1" applyBorder="1" applyProtection="1">
      <protection locked="0"/>
    </xf>
    <xf numFmtId="0" fontId="11" fillId="0" borderId="0" xfId="0" applyFont="1" applyProtection="1">
      <protection hidden="1"/>
    </xf>
    <xf numFmtId="0" fontId="0" fillId="0" borderId="0" xfId="0" applyFill="1" applyProtection="1">
      <protection hidden="1"/>
    </xf>
    <xf numFmtId="0" fontId="2" fillId="0" borderId="0" xfId="0" applyFont="1" applyProtection="1">
      <protection hidden="1"/>
    </xf>
    <xf numFmtId="0" fontId="6" fillId="6" borderId="1" xfId="0" applyFont="1" applyFill="1" applyBorder="1" applyAlignment="1" applyProtection="1">
      <alignment horizontal="center"/>
      <protection hidden="1"/>
    </xf>
    <xf numFmtId="0" fontId="6" fillId="6" borderId="4" xfId="0" applyFont="1" applyFill="1" applyBorder="1" applyAlignment="1" applyProtection="1">
      <alignment horizontal="center"/>
      <protection hidden="1"/>
    </xf>
    <xf numFmtId="0" fontId="6" fillId="6" borderId="24" xfId="0" applyFont="1" applyFill="1" applyBorder="1" applyAlignment="1" applyProtection="1">
      <alignment horizontal="center" wrapText="1"/>
      <protection hidden="1"/>
    </xf>
    <xf numFmtId="0" fontId="6" fillId="6" borderId="13" xfId="0" applyFont="1" applyFill="1" applyBorder="1" applyAlignment="1" applyProtection="1">
      <alignment horizontal="center"/>
      <protection hidden="1"/>
    </xf>
    <xf numFmtId="0" fontId="6" fillId="6" borderId="29" xfId="0" applyFont="1" applyFill="1" applyBorder="1" applyAlignment="1" applyProtection="1">
      <alignment horizontal="center"/>
      <protection hidden="1"/>
    </xf>
    <xf numFmtId="0" fontId="6" fillId="6" borderId="15" xfId="0" applyFont="1" applyFill="1" applyBorder="1" applyAlignment="1" applyProtection="1">
      <alignment horizontal="center"/>
      <protection hidden="1"/>
    </xf>
    <xf numFmtId="0" fontId="6" fillId="6" borderId="6" xfId="0" applyFont="1" applyFill="1" applyBorder="1" applyAlignment="1" applyProtection="1">
      <alignment horizontal="center" wrapText="1"/>
      <protection hidden="1"/>
    </xf>
    <xf numFmtId="0" fontId="6" fillId="6" borderId="3" xfId="0" applyFont="1" applyFill="1" applyBorder="1" applyAlignment="1" applyProtection="1">
      <alignment horizontal="center" wrapText="1"/>
      <protection hidden="1"/>
    </xf>
    <xf numFmtId="0" fontId="9" fillId="0" borderId="1" xfId="2" applyFont="1" applyFill="1" applyBorder="1" applyProtection="1">
      <protection hidden="1"/>
    </xf>
    <xf numFmtId="0" fontId="9" fillId="0" borderId="25" xfId="2" quotePrefix="1" applyFont="1" applyFill="1" applyBorder="1" applyAlignment="1" applyProtection="1">
      <alignment horizontal="center"/>
      <protection hidden="1"/>
    </xf>
    <xf numFmtId="164" fontId="9" fillId="0" borderId="27" xfId="0" applyNumberFormat="1" applyFont="1" applyBorder="1" applyProtection="1">
      <protection hidden="1"/>
    </xf>
    <xf numFmtId="164" fontId="9" fillId="0" borderId="14" xfId="0" applyNumberFormat="1" applyFont="1" applyBorder="1" applyProtection="1">
      <protection hidden="1"/>
    </xf>
    <xf numFmtId="164" fontId="9" fillId="8" borderId="0" xfId="0" applyNumberFormat="1" applyFont="1" applyFill="1" applyBorder="1" applyProtection="1">
      <protection hidden="1"/>
    </xf>
    <xf numFmtId="164" fontId="9" fillId="8" borderId="2" xfId="0" applyNumberFormat="1" applyFont="1" applyFill="1" applyBorder="1" applyProtection="1">
      <protection hidden="1"/>
    </xf>
    <xf numFmtId="0" fontId="9" fillId="0" borderId="2" xfId="2" applyFont="1" applyFill="1" applyBorder="1" applyProtection="1">
      <protection hidden="1"/>
    </xf>
    <xf numFmtId="0" fontId="9" fillId="0" borderId="25" xfId="2" applyFont="1" applyFill="1" applyBorder="1" applyAlignment="1" applyProtection="1">
      <alignment horizontal="center"/>
      <protection hidden="1"/>
    </xf>
    <xf numFmtId="0" fontId="9" fillId="0" borderId="3" xfId="2" applyFont="1" applyFill="1" applyBorder="1" applyProtection="1">
      <protection hidden="1"/>
    </xf>
    <xf numFmtId="0" fontId="9" fillId="0" borderId="24" xfId="2" quotePrefix="1" applyFont="1" applyFill="1" applyBorder="1" applyAlignment="1" applyProtection="1">
      <alignment horizontal="center"/>
      <protection hidden="1"/>
    </xf>
    <xf numFmtId="164" fontId="9" fillId="0" borderId="13" xfId="0" applyNumberFormat="1" applyFont="1" applyBorder="1" applyProtection="1">
      <protection hidden="1"/>
    </xf>
    <xf numFmtId="164" fontId="9" fillId="0" borderId="30" xfId="0" applyNumberFormat="1" applyFont="1" applyBorder="1" applyProtection="1">
      <protection hidden="1"/>
    </xf>
    <xf numFmtId="164" fontId="9" fillId="0" borderId="15" xfId="0" applyNumberFormat="1" applyFont="1" applyBorder="1" applyProtection="1">
      <protection hidden="1"/>
    </xf>
    <xf numFmtId="164" fontId="9" fillId="8" borderId="3" xfId="0" applyNumberFormat="1" applyFont="1" applyFill="1" applyBorder="1" applyProtection="1">
      <protection hidden="1"/>
    </xf>
    <xf numFmtId="0" fontId="7" fillId="0" borderId="26" xfId="2" applyFont="1" applyFill="1" applyBorder="1" applyProtection="1">
      <protection hidden="1"/>
    </xf>
    <xf numFmtId="0" fontId="9" fillId="0" borderId="10" xfId="0" applyFont="1" applyBorder="1" applyProtection="1">
      <protection hidden="1"/>
    </xf>
    <xf numFmtId="0" fontId="1" fillId="0" borderId="10" xfId="0" applyFont="1" applyBorder="1" applyProtection="1">
      <protection hidden="1"/>
    </xf>
    <xf numFmtId="0" fontId="9" fillId="0" borderId="10" xfId="0" applyFont="1" applyBorder="1" applyAlignment="1" applyProtection="1">
      <alignment horizontal="right"/>
      <protection hidden="1"/>
    </xf>
    <xf numFmtId="164" fontId="7" fillId="0" borderId="10" xfId="0" applyNumberFormat="1" applyFont="1" applyBorder="1" applyProtection="1">
      <protection hidden="1"/>
    </xf>
    <xf numFmtId="164" fontId="7" fillId="3" borderId="9" xfId="0" applyNumberFormat="1" applyFont="1" applyFill="1" applyBorder="1" applyProtection="1">
      <protection hidden="1"/>
    </xf>
    <xf numFmtId="164" fontId="9" fillId="0" borderId="10" xfId="0" applyNumberFormat="1" applyFont="1" applyBorder="1" applyProtection="1">
      <protection hidden="1"/>
    </xf>
    <xf numFmtId="164" fontId="7" fillId="0" borderId="10" xfId="0" applyNumberFormat="1" applyFont="1" applyFill="1" applyBorder="1" applyProtection="1">
      <protection hidden="1"/>
    </xf>
    <xf numFmtId="164" fontId="7" fillId="0" borderId="0" xfId="0" applyNumberFormat="1" applyFont="1" applyProtection="1">
      <protection hidden="1"/>
    </xf>
    <xf numFmtId="164" fontId="9" fillId="2" borderId="9" xfId="0" applyNumberFormat="1" applyFont="1" applyFill="1" applyBorder="1" applyProtection="1">
      <protection hidden="1"/>
    </xf>
    <xf numFmtId="164" fontId="9" fillId="0" borderId="6" xfId="0" applyNumberFormat="1" applyFont="1" applyBorder="1" applyProtection="1">
      <protection hidden="1"/>
    </xf>
    <xf numFmtId="164" fontId="7" fillId="3" borderId="26" xfId="0" applyNumberFormat="1" applyFont="1" applyFill="1" applyBorder="1" applyProtection="1">
      <protection hidden="1"/>
    </xf>
    <xf numFmtId="0" fontId="4" fillId="0" borderId="0" xfId="0" applyFont="1" applyProtection="1">
      <protection locked="0"/>
    </xf>
    <xf numFmtId="2" fontId="4" fillId="0" borderId="0" xfId="0" applyNumberFormat="1" applyFont="1" applyProtection="1">
      <protection locked="0"/>
    </xf>
    <xf numFmtId="10" fontId="7" fillId="4" borderId="9" xfId="1" applyNumberFormat="1" applyFont="1" applyFill="1" applyBorder="1" applyProtection="1">
      <protection locked="0"/>
    </xf>
    <xf numFmtId="0" fontId="6" fillId="6" borderId="12" xfId="0" applyFont="1" applyFill="1" applyBorder="1" applyProtection="1">
      <protection hidden="1"/>
    </xf>
    <xf numFmtId="0" fontId="6" fillId="6" borderId="12" xfId="0" applyFont="1" applyFill="1" applyBorder="1" applyAlignment="1" applyProtection="1">
      <alignment horizontal="center" wrapText="1"/>
      <protection hidden="1"/>
    </xf>
    <xf numFmtId="0" fontId="6" fillId="6" borderId="12" xfId="0" applyFont="1" applyFill="1" applyBorder="1" applyAlignment="1" applyProtection="1">
      <alignment wrapText="1"/>
      <protection hidden="1"/>
    </xf>
    <xf numFmtId="0" fontId="9" fillId="5" borderId="12" xfId="0" applyFont="1" applyFill="1" applyBorder="1" applyProtection="1">
      <protection hidden="1"/>
    </xf>
    <xf numFmtId="0" fontId="4" fillId="5" borderId="12" xfId="0" applyFont="1" applyFill="1" applyBorder="1" applyAlignment="1" applyProtection="1">
      <alignment wrapText="1"/>
      <protection hidden="1"/>
    </xf>
    <xf numFmtId="0" fontId="9" fillId="0" borderId="0" xfId="2" applyFont="1" applyAlignment="1" applyProtection="1">
      <alignment horizontal="left" vertical="center"/>
      <protection hidden="1"/>
    </xf>
    <xf numFmtId="4" fontId="9" fillId="0" borderId="0" xfId="2" applyNumberFormat="1" applyFont="1" applyBorder="1" applyProtection="1">
      <protection hidden="1"/>
    </xf>
    <xf numFmtId="4" fontId="9" fillId="8" borderId="0" xfId="2" applyNumberFormat="1" applyFont="1" applyFill="1" applyProtection="1">
      <protection hidden="1"/>
    </xf>
    <xf numFmtId="0" fontId="9" fillId="0" borderId="0" xfId="0" applyFont="1" applyFill="1" applyProtection="1">
      <protection hidden="1"/>
    </xf>
    <xf numFmtId="4" fontId="9" fillId="8" borderId="0" xfId="2" applyNumberFormat="1" applyFont="1" applyFill="1" applyBorder="1" applyProtection="1">
      <protection hidden="1"/>
    </xf>
    <xf numFmtId="2" fontId="9" fillId="0" borderId="0" xfId="0" applyNumberFormat="1" applyFont="1" applyFill="1" applyBorder="1" applyProtection="1">
      <protection hidden="1"/>
    </xf>
    <xf numFmtId="0" fontId="9" fillId="0" borderId="0" xfId="0" applyFont="1" applyAlignment="1" applyProtection="1">
      <alignment wrapText="1"/>
      <protection hidden="1"/>
    </xf>
    <xf numFmtId="2" fontId="9" fillId="0" borderId="0" xfId="0" applyNumberFormat="1" applyFont="1" applyBorder="1" applyAlignment="1" applyProtection="1">
      <alignment vertical="top"/>
      <protection hidden="1"/>
    </xf>
    <xf numFmtId="4" fontId="9" fillId="8" borderId="0" xfId="2" applyNumberFormat="1" applyFont="1" applyFill="1" applyBorder="1" applyAlignment="1" applyProtection="1">
      <alignment vertical="top"/>
      <protection hidden="1"/>
    </xf>
    <xf numFmtId="0" fontId="9" fillId="0" borderId="0" xfId="0" applyFont="1" applyFill="1" applyAlignment="1" applyProtection="1">
      <alignment vertical="top"/>
      <protection hidden="1"/>
    </xf>
    <xf numFmtId="2" fontId="9" fillId="0" borderId="0" xfId="0" applyNumberFormat="1" applyFont="1" applyBorder="1" applyProtection="1">
      <protection hidden="1"/>
    </xf>
    <xf numFmtId="0" fontId="9" fillId="0" borderId="0" xfId="0" applyFont="1" applyFill="1" applyBorder="1" applyProtection="1">
      <protection hidden="1"/>
    </xf>
    <xf numFmtId="2" fontId="9" fillId="0" borderId="0" xfId="0" quotePrefix="1" applyNumberFormat="1" applyFont="1" applyFill="1" applyBorder="1" applyAlignment="1" applyProtection="1">
      <alignment horizontal="left"/>
      <protection hidden="1"/>
    </xf>
    <xf numFmtId="2" fontId="9" fillId="0" borderId="0" xfId="0" quotePrefix="1" applyNumberFormat="1" applyFont="1" applyFill="1" applyBorder="1" applyAlignment="1" applyProtection="1">
      <alignment horizontal="right"/>
      <protection hidden="1"/>
    </xf>
    <xf numFmtId="0" fontId="6" fillId="6" borderId="4" xfId="0" applyFont="1" applyFill="1" applyBorder="1" applyAlignment="1" applyProtection="1">
      <alignment horizontal="center"/>
      <protection hidden="1"/>
    </xf>
    <xf numFmtId="0" fontId="6" fillId="6" borderId="7" xfId="0" applyFont="1" applyFill="1" applyBorder="1" applyAlignment="1" applyProtection="1">
      <alignment horizontal="center"/>
      <protection hidden="1"/>
    </xf>
    <xf numFmtId="0" fontId="6" fillId="6" borderId="8" xfId="0" applyFont="1" applyFill="1" applyBorder="1" applyAlignment="1" applyProtection="1">
      <alignment horizontal="center"/>
      <protection hidden="1"/>
    </xf>
    <xf numFmtId="0" fontId="6" fillId="6" borderId="16" xfId="0" applyFont="1" applyFill="1" applyBorder="1" applyAlignment="1" applyProtection="1">
      <alignment horizontal="center" wrapText="1"/>
      <protection hidden="1"/>
    </xf>
    <xf numFmtId="0" fontId="6" fillId="6" borderId="17" xfId="0" applyFont="1" applyFill="1" applyBorder="1" applyAlignment="1" applyProtection="1">
      <alignment horizontal="center" wrapText="1"/>
      <protection hidden="1"/>
    </xf>
    <xf numFmtId="0" fontId="6" fillId="6" borderId="4" xfId="0" applyFont="1" applyFill="1" applyBorder="1" applyAlignment="1" applyProtection="1">
      <alignment horizontal="left" vertical="center"/>
      <protection hidden="1"/>
    </xf>
    <xf numFmtId="0" fontId="6" fillId="6" borderId="6" xfId="0" applyFont="1" applyFill="1" applyBorder="1" applyAlignment="1" applyProtection="1">
      <alignment horizontal="left" vertical="center"/>
      <protection hidden="1"/>
    </xf>
    <xf numFmtId="0" fontId="6" fillId="6" borderId="1" xfId="0" applyFont="1" applyFill="1" applyBorder="1" applyAlignment="1" applyProtection="1">
      <alignment horizontal="left" vertical="center"/>
      <protection hidden="1"/>
    </xf>
    <xf numFmtId="0" fontId="6" fillId="6" borderId="3" xfId="0" applyFont="1" applyFill="1" applyBorder="1" applyAlignment="1" applyProtection="1">
      <alignment horizontal="left" vertical="center"/>
      <protection hidden="1"/>
    </xf>
    <xf numFmtId="0" fontId="6" fillId="6" borderId="26" xfId="0" applyFont="1" applyFill="1" applyBorder="1" applyAlignment="1" applyProtection="1">
      <alignment horizontal="center"/>
      <protection hidden="1"/>
    </xf>
    <xf numFmtId="0" fontId="6" fillId="6" borderId="10"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cellXfs>
  <cellStyles count="6">
    <cellStyle name="Moneda 2" xfId="4" xr:uid="{3C3208DD-01EA-4902-9647-29534C2C671F}"/>
    <cellStyle name="Normal" xfId="0" builtinId="0"/>
    <cellStyle name="Normal 2" xfId="2" xr:uid="{0F682772-5448-475D-A548-F9ECEAB2B24F}"/>
    <cellStyle name="Normal 2 2" xfId="3" xr:uid="{997E10BA-E41F-4B8C-8294-CB327C9F9594}"/>
    <cellStyle name="Normal 3" xfId="5" xr:uid="{AA265827-7CB3-4F2E-A131-056916DA869B}"/>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25977</xdr:colOff>
      <xdr:row>7</xdr:row>
      <xdr:rowOff>168333</xdr:rowOff>
    </xdr:to>
    <xdr:sp macro="" textlink="">
      <xdr:nvSpPr>
        <xdr:cNvPr id="3" name="CuadroTexto 2">
          <a:extLst>
            <a:ext uri="{FF2B5EF4-FFF2-40B4-BE49-F238E27FC236}">
              <a16:creationId xmlns:a16="http://schemas.microsoft.com/office/drawing/2014/main" id="{B51C0ECA-4935-47BA-9107-A2D8806C6826}"/>
            </a:ext>
          </a:extLst>
        </xdr:cNvPr>
        <xdr:cNvSpPr txBox="1"/>
      </xdr:nvSpPr>
      <xdr:spPr>
        <a:xfrm>
          <a:off x="787977" y="762000"/>
          <a:ext cx="11049000" cy="7658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latin typeface="Arial" panose="020B0604020202020204" pitchFamily="34" charset="0"/>
              <a:cs typeface="Arial" panose="020B0604020202020204" pitchFamily="34" charset="0"/>
            </a:rPr>
            <a:t>El licitador ha d'omplir la cèl·la marcada amb color taronja. La proposta del licitador pel</a:t>
          </a:r>
          <a:r>
            <a:rPr lang="ca-ES" sz="1100" baseline="0">
              <a:latin typeface="Arial" panose="020B0604020202020204" pitchFamily="34" charset="0"/>
              <a:cs typeface="Arial" panose="020B0604020202020204" pitchFamily="34" charset="0"/>
            </a:rPr>
            <a:t> criteri automàtic de valoració a) correspon a l'import obtingut a la cèl·la "I72". </a:t>
          </a:r>
        </a:p>
        <a:p>
          <a:endParaRPr lang="ca-ES" sz="1100" baseline="0">
            <a:solidFill>
              <a:schemeClr val="dk1"/>
            </a:solidFill>
            <a:effectLst/>
            <a:latin typeface="Arial" panose="020B0604020202020204" pitchFamily="34" charset="0"/>
            <a:ea typeface="+mn-ea"/>
            <a:cs typeface="Arial" panose="020B0604020202020204" pitchFamily="34" charset="0"/>
          </a:endParaRPr>
        </a:p>
        <a:p>
          <a:r>
            <a:rPr lang="ca-ES" sz="1100" baseline="0">
              <a:solidFill>
                <a:schemeClr val="dk1"/>
              </a:solidFill>
              <a:effectLst/>
              <a:latin typeface="Arial" panose="020B0604020202020204" pitchFamily="34" charset="0"/>
              <a:ea typeface="+mn-ea"/>
              <a:cs typeface="Arial" panose="020B0604020202020204" pitchFamily="34" charset="0"/>
            </a:rPr>
            <a:t>Els costos fixes inclouen els costos directes, indirectes, les despeses generals i benefici industrial.</a:t>
          </a:r>
          <a:endParaRPr lang="ca-ES"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xdr:colOff>
      <xdr:row>3</xdr:row>
      <xdr:rowOff>152400</xdr:rowOff>
    </xdr:from>
    <xdr:to>
      <xdr:col>13</xdr:col>
      <xdr:colOff>0</xdr:colOff>
      <xdr:row>9</xdr:row>
      <xdr:rowOff>129540</xdr:rowOff>
    </xdr:to>
    <xdr:sp macro="" textlink="">
      <xdr:nvSpPr>
        <xdr:cNvPr id="3" name="CuadroTexto 2">
          <a:extLst>
            <a:ext uri="{FF2B5EF4-FFF2-40B4-BE49-F238E27FC236}">
              <a16:creationId xmlns:a16="http://schemas.microsoft.com/office/drawing/2014/main" id="{9DF8D138-5CD0-4D39-A52F-7E4B24EF0A66}"/>
            </a:ext>
          </a:extLst>
        </xdr:cNvPr>
        <xdr:cNvSpPr txBox="1"/>
      </xdr:nvSpPr>
      <xdr:spPr>
        <a:xfrm>
          <a:off x="815340" y="746760"/>
          <a:ext cx="13921740" cy="1074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latin typeface="Arial" panose="020B0604020202020204" pitchFamily="34" charset="0"/>
              <a:cs typeface="Arial" panose="020B0604020202020204" pitchFamily="34" charset="0"/>
            </a:rPr>
            <a:t>El licitador ha de proposar una baixa als imports</a:t>
          </a:r>
          <a:r>
            <a:rPr lang="ca-ES" sz="1100" baseline="0">
              <a:latin typeface="Arial" panose="020B0604020202020204" pitchFamily="34" charset="0"/>
              <a:cs typeface="Arial" panose="020B0604020202020204" pitchFamily="34" charset="0"/>
            </a:rPr>
            <a:t> de licitació pel manteniment del servei, omplint </a:t>
          </a:r>
          <a:r>
            <a:rPr lang="ca-ES" sz="1100">
              <a:latin typeface="Arial" panose="020B0604020202020204" pitchFamily="34" charset="0"/>
              <a:cs typeface="Arial" panose="020B0604020202020204" pitchFamily="34" charset="0"/>
            </a:rPr>
            <a:t> la cèl·la marcada amb color taronja (G72).  Els</a:t>
          </a:r>
          <a:r>
            <a:rPr lang="ca-ES" sz="1100" baseline="0">
              <a:latin typeface="Arial" panose="020B0604020202020204" pitchFamily="34" charset="0"/>
              <a:cs typeface="Arial" panose="020B0604020202020204" pitchFamily="34" charset="0"/>
            </a:rPr>
            <a:t> imports obtinguts a  la columna G són equivalents a la proposta del licitador pel manteniment del servei.</a:t>
          </a:r>
        </a:p>
        <a:p>
          <a:r>
            <a:rPr lang="ca-ES" sz="1100" baseline="0">
              <a:latin typeface="Arial" panose="020B0604020202020204" pitchFamily="34" charset="0"/>
              <a:cs typeface="Arial" panose="020B0604020202020204" pitchFamily="34" charset="0"/>
            </a:rPr>
            <a:t>El licitador ha de proposar els imports per a l'establiment del nou servei a les cel·les marcades amb taronja de la columna "L". La proposta del licitador no pot ser superior als valors de la columna "K" per cada municipi. Aquests valors s'han d'omplir atenent a les previsions d'adquisició d'elements de contenció i campanya de comunicació i atenent al termini de cada fase que s'indica a la columna "H".</a:t>
          </a:r>
        </a:p>
        <a:p>
          <a:endParaRPr lang="ca-ES" sz="1100">
            <a:latin typeface="Arial" panose="020B0604020202020204" pitchFamily="34" charset="0"/>
            <a:cs typeface="Arial" panose="020B0604020202020204" pitchFamily="34" charset="0"/>
          </a:endParaRPr>
        </a:p>
        <a:p>
          <a:r>
            <a:rPr lang="ca-ES" sz="1100">
              <a:latin typeface="Arial" panose="020B0604020202020204" pitchFamily="34" charset="0"/>
              <a:cs typeface="Arial" panose="020B0604020202020204" pitchFamily="34" charset="0"/>
            </a:rPr>
            <a:t>La proposta del licitador pel</a:t>
          </a:r>
          <a:r>
            <a:rPr lang="ca-ES" sz="1100" baseline="0">
              <a:latin typeface="Arial" panose="020B0604020202020204" pitchFamily="34" charset="0"/>
              <a:cs typeface="Arial" panose="020B0604020202020204" pitchFamily="34" charset="0"/>
            </a:rPr>
            <a:t> criteri automàtic de valoració b) correspon a l'import obtingut a la cèl·la "I73". Els costos d'implantació inclouen les despeses d'amortització, finançament, despeses generals i benefici industrial.</a:t>
          </a:r>
        </a:p>
        <a:p>
          <a:endParaRPr lang="ca-ES" sz="11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783590</xdr:colOff>
      <xdr:row>3</xdr:row>
      <xdr:rowOff>152400</xdr:rowOff>
    </xdr:from>
    <xdr:to>
      <xdr:col>4</xdr:col>
      <xdr:colOff>2863638</xdr:colOff>
      <xdr:row>14</xdr:row>
      <xdr:rowOff>19050</xdr:rowOff>
    </xdr:to>
    <xdr:sp macro="" textlink="">
      <xdr:nvSpPr>
        <xdr:cNvPr id="3" name="CuadroTexto 2">
          <a:extLst>
            <a:ext uri="{FF2B5EF4-FFF2-40B4-BE49-F238E27FC236}">
              <a16:creationId xmlns:a16="http://schemas.microsoft.com/office/drawing/2014/main" id="{FAE6789E-2F55-4535-91FF-B40E93C329DE}"/>
            </a:ext>
          </a:extLst>
        </xdr:cNvPr>
        <xdr:cNvSpPr txBox="1"/>
      </xdr:nvSpPr>
      <xdr:spPr>
        <a:xfrm>
          <a:off x="783590" y="714375"/>
          <a:ext cx="9785773"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latin typeface="Arial" panose="020B0604020202020204" pitchFamily="34" charset="0"/>
              <a:cs typeface="Arial" panose="020B0604020202020204" pitchFamily="34" charset="0"/>
            </a:rPr>
            <a:t>El licitador ha d'omplir la cèl·la marcada amb color taronja, que equival a la proposta del licitador pel criteri</a:t>
          </a:r>
          <a:r>
            <a:rPr lang="ca-ES" sz="1100" baseline="0">
              <a:latin typeface="Arial" panose="020B0604020202020204" pitchFamily="34" charset="0"/>
              <a:cs typeface="Arial" panose="020B0604020202020204" pitchFamily="34" charset="0"/>
            </a:rPr>
            <a:t> automàtic</a:t>
          </a:r>
          <a:r>
            <a:rPr lang="ca-ES" sz="1100">
              <a:latin typeface="Arial" panose="020B0604020202020204" pitchFamily="34" charset="0"/>
              <a:cs typeface="Arial" panose="020B0604020202020204" pitchFamily="34" charset="0"/>
            </a:rPr>
            <a:t> de valoració c).</a:t>
          </a:r>
          <a:r>
            <a:rPr lang="ca-ES" sz="1100" baseline="0">
              <a:latin typeface="Arial" panose="020B0604020202020204" pitchFamily="34" charset="0"/>
              <a:cs typeface="Arial" panose="020B0604020202020204" pitchFamily="34" charset="0"/>
            </a:rPr>
            <a:t> </a:t>
          </a:r>
          <a:r>
            <a:rPr lang="ca-ES" sz="1100">
              <a:latin typeface="Arial" panose="020B0604020202020204" pitchFamily="34" charset="0"/>
              <a:cs typeface="Arial" panose="020B0604020202020204" pitchFamily="34" charset="0"/>
            </a:rPr>
            <a:t>Els imports obtinguts a la columna "D" són equivalents als preus unitaris oferts pel licitador.</a:t>
          </a:r>
        </a:p>
        <a:p>
          <a:endParaRPr lang="ca-ES" sz="1100">
            <a:solidFill>
              <a:schemeClr val="dk1"/>
            </a:solidFill>
            <a:effectLst/>
            <a:latin typeface="Arial" panose="020B0604020202020204" pitchFamily="34" charset="0"/>
            <a:ea typeface="+mn-ea"/>
            <a:cs typeface="Arial" panose="020B0604020202020204" pitchFamily="34" charset="0"/>
          </a:endParaRPr>
        </a:p>
        <a:p>
          <a:r>
            <a:rPr lang="ca-ES" sz="1100">
              <a:solidFill>
                <a:schemeClr val="dk1"/>
              </a:solidFill>
              <a:effectLst/>
              <a:latin typeface="Arial" panose="020B0604020202020204" pitchFamily="34" charset="0"/>
              <a:ea typeface="+mn-ea"/>
              <a:cs typeface="Arial" panose="020B0604020202020204" pitchFamily="34" charset="0"/>
            </a:rPr>
            <a:t>Tots els preus unitaris tenen incloses les despeses generals i benefici industrial.</a:t>
          </a:r>
        </a:p>
        <a:p>
          <a:endParaRPr lang="ca-ES" sz="1100">
            <a:solidFill>
              <a:schemeClr val="dk1"/>
            </a:solidFill>
            <a:effectLst/>
            <a:latin typeface="Arial" panose="020B0604020202020204" pitchFamily="34" charset="0"/>
            <a:ea typeface="+mn-ea"/>
            <a:cs typeface="Arial" panose="020B0604020202020204" pitchFamily="34" charset="0"/>
          </a:endParaRPr>
        </a:p>
        <a:p>
          <a:r>
            <a:rPr lang="ca-ES" sz="1100">
              <a:solidFill>
                <a:schemeClr val="dk1"/>
              </a:solidFill>
              <a:effectLst/>
              <a:latin typeface="Arial" panose="020B0604020202020204" pitchFamily="34" charset="0"/>
              <a:ea typeface="+mn-ea"/>
              <a:cs typeface="Arial" panose="020B0604020202020204" pitchFamily="34" charset="0"/>
            </a:rPr>
            <a:t>Els preus unitaris de personal inclouen el salari, seguretat social, formació, uniforme, EPIs, despeses generals i benefici industrial. Els preus unitaris de vehicles inclouen els consums (combustible, lubricants), manteniments (preventiu i correctiu), permisos, assegurances, lloguer o amortització i finançament, despeses generals i benefici industrial. Els</a:t>
          </a:r>
          <a:r>
            <a:rPr lang="ca-ES" sz="1100" baseline="0">
              <a:solidFill>
                <a:schemeClr val="dk1"/>
              </a:solidFill>
              <a:effectLst/>
              <a:latin typeface="Arial" panose="020B0604020202020204" pitchFamily="34" charset="0"/>
              <a:ea typeface="+mn-ea"/>
              <a:cs typeface="Arial" panose="020B0604020202020204" pitchFamily="34" charset="0"/>
            </a:rPr>
            <a:t> preus unitaris de serveis inclouen els de personal i vehicles.</a:t>
          </a:r>
        </a:p>
        <a:p>
          <a:endParaRPr lang="ca-E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ca-ES" sz="1100">
              <a:solidFill>
                <a:schemeClr val="dk1"/>
              </a:solidFill>
              <a:effectLst/>
              <a:latin typeface="Arial" panose="020B0604020202020204" pitchFamily="34" charset="0"/>
              <a:ea typeface="+mn-ea"/>
              <a:cs typeface="Arial" panose="020B0604020202020204" pitchFamily="34" charset="0"/>
            </a:rPr>
            <a:t>Els que fan referència a la ciutat de Vic (Fase 4) inclouen també tot l’equipament material, humà, tecnològic, de transport i instal·lació, les despeses generals i el benefici industrial i qualsevol altre cost, abans d’IVA.</a:t>
          </a:r>
        </a:p>
        <a:p>
          <a:endParaRPr lang="ca-ES"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FA16-32F5-4B15-B4E3-BBBEC4A0AB8A}">
  <sheetPr>
    <pageSetUpPr fitToPage="1"/>
  </sheetPr>
  <dimension ref="A1:M73"/>
  <sheetViews>
    <sheetView tabSelected="1" zoomScale="110" zoomScaleNormal="110" workbookViewId="0">
      <selection activeCell="B3" sqref="B3"/>
    </sheetView>
  </sheetViews>
  <sheetFormatPr baseColWidth="10" defaultRowHeight="14.4" x14ac:dyDescent="0.3"/>
  <cols>
    <col min="1" max="1" width="11.5546875" style="1"/>
    <col min="2" max="2" width="32.33203125" style="1" customWidth="1"/>
    <col min="3" max="3" width="13.44140625" style="1" customWidth="1"/>
    <col min="4" max="5" width="17.21875" style="1" customWidth="1"/>
    <col min="6" max="6" width="18.6640625" style="1" customWidth="1"/>
    <col min="7" max="7" width="17" style="1" customWidth="1"/>
    <col min="8" max="8" width="15.5546875" style="1" customWidth="1"/>
    <col min="9" max="9" width="16.21875" style="1" customWidth="1"/>
    <col min="10" max="10" width="8.21875" style="1" customWidth="1"/>
    <col min="11" max="16384" width="11.5546875" style="1"/>
  </cols>
  <sheetData>
    <row r="1" spans="1:13" x14ac:dyDescent="0.3">
      <c r="A1" s="9"/>
      <c r="B1" s="9"/>
      <c r="C1" s="9"/>
      <c r="D1" s="9"/>
      <c r="E1" s="9"/>
      <c r="F1" s="9"/>
      <c r="G1" s="9"/>
      <c r="H1" s="9"/>
      <c r="I1" s="9"/>
    </row>
    <row r="2" spans="1:13" x14ac:dyDescent="0.3">
      <c r="A2" s="9"/>
      <c r="B2" s="9"/>
      <c r="C2" s="9"/>
      <c r="D2" s="9"/>
      <c r="E2" s="9"/>
      <c r="F2" s="9"/>
      <c r="G2" s="9"/>
      <c r="H2" s="9"/>
      <c r="I2" s="9"/>
    </row>
    <row r="3" spans="1:13" ht="15.6" x14ac:dyDescent="0.3">
      <c r="A3" s="9"/>
      <c r="B3" s="10" t="s">
        <v>176</v>
      </c>
      <c r="C3" s="9"/>
      <c r="D3" s="9"/>
      <c r="E3" s="9"/>
      <c r="F3" s="9"/>
      <c r="G3" s="9"/>
      <c r="H3" s="9"/>
      <c r="I3" s="11" t="s">
        <v>245</v>
      </c>
    </row>
    <row r="4" spans="1:13" ht="15.6" x14ac:dyDescent="0.3">
      <c r="A4" s="9"/>
      <c r="B4" s="10"/>
      <c r="C4" s="9"/>
      <c r="D4" s="9"/>
      <c r="E4" s="9"/>
      <c r="F4" s="9"/>
      <c r="G4" s="9"/>
      <c r="H4" s="9"/>
      <c r="I4" s="9"/>
    </row>
    <row r="5" spans="1:13" ht="15.6" x14ac:dyDescent="0.3">
      <c r="A5" s="9"/>
      <c r="B5" s="10"/>
      <c r="C5" s="9"/>
      <c r="D5" s="9"/>
      <c r="E5" s="9"/>
      <c r="F5" s="9"/>
      <c r="G5" s="9"/>
      <c r="H5" s="9"/>
      <c r="I5" s="9"/>
    </row>
    <row r="6" spans="1:13" ht="15.6" x14ac:dyDescent="0.3">
      <c r="A6" s="9"/>
      <c r="B6" s="10"/>
      <c r="C6" s="9"/>
      <c r="D6" s="9"/>
      <c r="E6" s="9"/>
      <c r="F6" s="9"/>
      <c r="G6" s="9"/>
      <c r="H6" s="9"/>
      <c r="I6" s="9"/>
    </row>
    <row r="7" spans="1:13" ht="15.6" x14ac:dyDescent="0.3">
      <c r="A7" s="9"/>
      <c r="B7" s="10"/>
      <c r="C7" s="9"/>
      <c r="D7" s="9"/>
      <c r="E7" s="9"/>
      <c r="F7" s="9"/>
      <c r="G7" s="9"/>
      <c r="H7" s="9"/>
      <c r="I7" s="9"/>
    </row>
    <row r="8" spans="1:13" ht="16.2" thickBot="1" x14ac:dyDescent="0.35">
      <c r="A8" s="9"/>
      <c r="B8" s="10"/>
      <c r="C8" s="9"/>
      <c r="D8" s="9"/>
      <c r="E8" s="9"/>
      <c r="F8" s="9"/>
      <c r="G8" s="9"/>
      <c r="H8" s="9"/>
      <c r="I8" s="9"/>
    </row>
    <row r="9" spans="1:13" x14ac:dyDescent="0.3">
      <c r="A9" s="9"/>
      <c r="B9" s="109" t="s">
        <v>0</v>
      </c>
      <c r="C9" s="107" t="s">
        <v>126</v>
      </c>
      <c r="D9" s="104" t="s">
        <v>128</v>
      </c>
      <c r="E9" s="105"/>
      <c r="F9" s="106"/>
      <c r="G9" s="104" t="s">
        <v>129</v>
      </c>
      <c r="H9" s="105"/>
      <c r="I9" s="106"/>
    </row>
    <row r="10" spans="1:13" ht="15" thickBot="1" x14ac:dyDescent="0.35">
      <c r="A10" s="9"/>
      <c r="B10" s="110"/>
      <c r="C10" s="108"/>
      <c r="D10" s="12" t="s">
        <v>1</v>
      </c>
      <c r="E10" s="13" t="s">
        <v>127</v>
      </c>
      <c r="F10" s="14" t="s">
        <v>2</v>
      </c>
      <c r="G10" s="12" t="s">
        <v>1</v>
      </c>
      <c r="H10" s="13" t="s">
        <v>127</v>
      </c>
      <c r="I10" s="14" t="s">
        <v>2</v>
      </c>
    </row>
    <row r="11" spans="1:13" x14ac:dyDescent="0.3">
      <c r="A11" s="9"/>
      <c r="B11" s="15" t="s">
        <v>3</v>
      </c>
      <c r="C11" s="16">
        <v>96</v>
      </c>
      <c r="D11" s="17">
        <f t="shared" ref="D11:D45" si="0">+E11/12</f>
        <v>1413.3333333333333</v>
      </c>
      <c r="E11" s="18">
        <v>16960</v>
      </c>
      <c r="F11" s="19">
        <f t="shared" ref="F11:F45" si="1">+C11*D11</f>
        <v>135680</v>
      </c>
      <c r="G11" s="20">
        <f>+(D11*(1-$I$73))</f>
        <v>1413.3333333333333</v>
      </c>
      <c r="H11" s="21">
        <f>+G11*12</f>
        <v>16960</v>
      </c>
      <c r="I11" s="22">
        <f>+C11*G11</f>
        <v>135680</v>
      </c>
      <c r="M11" s="2"/>
    </row>
    <row r="12" spans="1:13" x14ac:dyDescent="0.3">
      <c r="A12" s="9"/>
      <c r="B12" s="23" t="s">
        <v>4</v>
      </c>
      <c r="C12" s="24">
        <v>96</v>
      </c>
      <c r="D12" s="17">
        <f t="shared" si="0"/>
        <v>9516.0757575757561</v>
      </c>
      <c r="E12" s="18">
        <v>114192.90909090907</v>
      </c>
      <c r="F12" s="19">
        <f t="shared" si="1"/>
        <v>913543.27272727259</v>
      </c>
      <c r="G12" s="20">
        <f t="shared" ref="G12:G42" si="2">+(D12*(1-$I$73))</f>
        <v>9516.0757575757561</v>
      </c>
      <c r="H12" s="21">
        <f t="shared" ref="H12:H70" si="3">+G12*12</f>
        <v>114192.90909090907</v>
      </c>
      <c r="I12" s="22">
        <f t="shared" ref="I12:I45" si="4">+C12*G12</f>
        <v>913543.27272727259</v>
      </c>
      <c r="M12" s="2"/>
    </row>
    <row r="13" spans="1:13" x14ac:dyDescent="0.3">
      <c r="A13" s="9"/>
      <c r="B13" s="23" t="s">
        <v>5</v>
      </c>
      <c r="C13" s="24">
        <v>96</v>
      </c>
      <c r="D13" s="17">
        <f t="shared" si="0"/>
        <v>932.0363636363636</v>
      </c>
      <c r="E13" s="18">
        <v>11184.436363636363</v>
      </c>
      <c r="F13" s="19">
        <f t="shared" si="1"/>
        <v>89475.490909090906</v>
      </c>
      <c r="G13" s="20">
        <f t="shared" si="2"/>
        <v>932.0363636363636</v>
      </c>
      <c r="H13" s="21">
        <f t="shared" si="3"/>
        <v>11184.436363636363</v>
      </c>
      <c r="I13" s="22">
        <f t="shared" si="4"/>
        <v>89475.490909090906</v>
      </c>
      <c r="M13" s="2"/>
    </row>
    <row r="14" spans="1:13" x14ac:dyDescent="0.3">
      <c r="A14" s="9"/>
      <c r="B14" s="23" t="s">
        <v>6</v>
      </c>
      <c r="C14" s="24">
        <v>96</v>
      </c>
      <c r="D14" s="17">
        <f t="shared" si="0"/>
        <v>19875.800757575755</v>
      </c>
      <c r="E14" s="18">
        <v>238509.60909090907</v>
      </c>
      <c r="F14" s="19">
        <f t="shared" si="1"/>
        <v>1908076.8727272726</v>
      </c>
      <c r="G14" s="20">
        <f t="shared" si="2"/>
        <v>19875.800757575755</v>
      </c>
      <c r="H14" s="21">
        <f t="shared" si="3"/>
        <v>238509.60909090907</v>
      </c>
      <c r="I14" s="22">
        <f t="shared" si="4"/>
        <v>1908076.8727272726</v>
      </c>
      <c r="M14" s="2"/>
    </row>
    <row r="15" spans="1:13" x14ac:dyDescent="0.3">
      <c r="A15" s="9"/>
      <c r="B15" s="23" t="s">
        <v>7</v>
      </c>
      <c r="C15" s="24">
        <v>12</v>
      </c>
      <c r="D15" s="17">
        <f t="shared" si="0"/>
        <v>7593.7545454545443</v>
      </c>
      <c r="E15" s="18">
        <v>91125.054545454535</v>
      </c>
      <c r="F15" s="19">
        <f t="shared" si="1"/>
        <v>91125.054545454535</v>
      </c>
      <c r="G15" s="20">
        <f t="shared" si="2"/>
        <v>7593.7545454545443</v>
      </c>
      <c r="H15" s="21">
        <f t="shared" si="3"/>
        <v>91125.054545454535</v>
      </c>
      <c r="I15" s="22">
        <f t="shared" si="4"/>
        <v>91125.054545454535</v>
      </c>
      <c r="M15" s="2"/>
    </row>
    <row r="16" spans="1:13" x14ac:dyDescent="0.3">
      <c r="A16" s="9"/>
      <c r="B16" s="23" t="s">
        <v>134</v>
      </c>
      <c r="C16" s="25">
        <f>96-C15</f>
        <v>84</v>
      </c>
      <c r="D16" s="17">
        <f t="shared" si="0"/>
        <v>16599.560606060604</v>
      </c>
      <c r="E16" s="18">
        <v>199194.72727272726</v>
      </c>
      <c r="F16" s="19">
        <f t="shared" si="1"/>
        <v>1394363.0909090908</v>
      </c>
      <c r="G16" s="20">
        <f t="shared" si="2"/>
        <v>16599.560606060604</v>
      </c>
      <c r="H16" s="21">
        <f t="shared" si="3"/>
        <v>199194.72727272724</v>
      </c>
      <c r="I16" s="22">
        <f t="shared" si="4"/>
        <v>1394363.0909090908</v>
      </c>
      <c r="M16" s="2"/>
    </row>
    <row r="17" spans="1:13" x14ac:dyDescent="0.3">
      <c r="A17" s="9"/>
      <c r="B17" s="23" t="s">
        <v>10</v>
      </c>
      <c r="C17" s="25">
        <f t="shared" ref="C17:C34" si="5">8*12</f>
        <v>96</v>
      </c>
      <c r="D17" s="17">
        <f>+E17/12</f>
        <v>1169.8295454545453</v>
      </c>
      <c r="E17" s="18">
        <v>14037.954545454544</v>
      </c>
      <c r="F17" s="19">
        <f>+C17*D17</f>
        <v>112303.63636363635</v>
      </c>
      <c r="G17" s="20">
        <f t="shared" si="2"/>
        <v>1169.8295454545453</v>
      </c>
      <c r="H17" s="21">
        <f>+G17*12</f>
        <v>14037.954545454544</v>
      </c>
      <c r="I17" s="22">
        <f>+C17*G17</f>
        <v>112303.63636363635</v>
      </c>
      <c r="M17" s="2"/>
    </row>
    <row r="18" spans="1:13" x14ac:dyDescent="0.3">
      <c r="A18" s="9"/>
      <c r="B18" s="23" t="s">
        <v>8</v>
      </c>
      <c r="C18" s="25">
        <f t="shared" si="5"/>
        <v>96</v>
      </c>
      <c r="D18" s="17">
        <f t="shared" si="0"/>
        <v>3263.4803030303028</v>
      </c>
      <c r="E18" s="18">
        <v>39161.763636363634</v>
      </c>
      <c r="F18" s="19">
        <f t="shared" si="1"/>
        <v>313294.10909090907</v>
      </c>
      <c r="G18" s="20">
        <f t="shared" si="2"/>
        <v>3263.4803030303028</v>
      </c>
      <c r="H18" s="21">
        <f t="shared" si="3"/>
        <v>39161.763636363634</v>
      </c>
      <c r="I18" s="22">
        <f t="shared" si="4"/>
        <v>313294.10909090907</v>
      </c>
      <c r="M18" s="2"/>
    </row>
    <row r="19" spans="1:13" x14ac:dyDescent="0.3">
      <c r="A19" s="9"/>
      <c r="B19" s="23" t="s">
        <v>9</v>
      </c>
      <c r="C19" s="25">
        <v>6</v>
      </c>
      <c r="D19" s="17">
        <f t="shared" si="0"/>
        <v>12812.949242424242</v>
      </c>
      <c r="E19" s="18">
        <v>153755.3909090909</v>
      </c>
      <c r="F19" s="19">
        <f t="shared" si="1"/>
        <v>76877.69545454545</v>
      </c>
      <c r="G19" s="20">
        <f t="shared" si="2"/>
        <v>12812.949242424242</v>
      </c>
      <c r="H19" s="21">
        <f t="shared" si="3"/>
        <v>153755.3909090909</v>
      </c>
      <c r="I19" s="22">
        <f t="shared" si="4"/>
        <v>76877.69545454545</v>
      </c>
      <c r="M19" s="2"/>
    </row>
    <row r="20" spans="1:13" x14ac:dyDescent="0.3">
      <c r="A20" s="9"/>
      <c r="B20" s="23" t="s">
        <v>135</v>
      </c>
      <c r="C20" s="25">
        <v>90</v>
      </c>
      <c r="D20" s="17">
        <f t="shared" si="0"/>
        <v>23798.16060606061</v>
      </c>
      <c r="E20" s="18">
        <v>285577.92727272731</v>
      </c>
      <c r="F20" s="19">
        <f t="shared" si="1"/>
        <v>2141834.4545454551</v>
      </c>
      <c r="G20" s="20">
        <f t="shared" si="2"/>
        <v>23798.16060606061</v>
      </c>
      <c r="H20" s="21">
        <f t="shared" si="3"/>
        <v>285577.92727272731</v>
      </c>
      <c r="I20" s="22">
        <f t="shared" si="4"/>
        <v>2141834.4545454551</v>
      </c>
      <c r="M20" s="2"/>
    </row>
    <row r="21" spans="1:13" x14ac:dyDescent="0.3">
      <c r="A21" s="9"/>
      <c r="B21" s="23" t="s">
        <v>11</v>
      </c>
      <c r="C21" s="25">
        <v>6</v>
      </c>
      <c r="D21" s="17">
        <f t="shared" si="0"/>
        <v>3960.5825757575753</v>
      </c>
      <c r="E21" s="18">
        <v>47526.990909090906</v>
      </c>
      <c r="F21" s="19">
        <f t="shared" si="1"/>
        <v>23763.495454545453</v>
      </c>
      <c r="G21" s="20">
        <f t="shared" si="2"/>
        <v>3960.5825757575753</v>
      </c>
      <c r="H21" s="21">
        <f t="shared" si="3"/>
        <v>47526.990909090906</v>
      </c>
      <c r="I21" s="22">
        <f t="shared" si="4"/>
        <v>23763.495454545453</v>
      </c>
      <c r="M21" s="2"/>
    </row>
    <row r="22" spans="1:13" x14ac:dyDescent="0.3">
      <c r="A22" s="9"/>
      <c r="B22" s="23" t="s">
        <v>136</v>
      </c>
      <c r="C22" s="25">
        <v>90</v>
      </c>
      <c r="D22" s="17">
        <f t="shared" si="0"/>
        <v>9051.8151515151494</v>
      </c>
      <c r="E22" s="18">
        <v>108621.7818181818</v>
      </c>
      <c r="F22" s="19">
        <f t="shared" si="1"/>
        <v>814663.36363636341</v>
      </c>
      <c r="G22" s="20">
        <f t="shared" si="2"/>
        <v>9051.8151515151494</v>
      </c>
      <c r="H22" s="21">
        <f t="shared" si="3"/>
        <v>108621.7818181818</v>
      </c>
      <c r="I22" s="22">
        <f t="shared" si="4"/>
        <v>814663.36363636341</v>
      </c>
      <c r="M22" s="2"/>
    </row>
    <row r="23" spans="1:13" x14ac:dyDescent="0.3">
      <c r="A23" s="9"/>
      <c r="B23" s="23" t="s">
        <v>12</v>
      </c>
      <c r="C23" s="24">
        <v>12</v>
      </c>
      <c r="D23" s="17">
        <f t="shared" si="0"/>
        <v>8089.3272727272715</v>
      </c>
      <c r="E23" s="18">
        <v>97071.927272727262</v>
      </c>
      <c r="F23" s="19">
        <f t="shared" si="1"/>
        <v>97071.927272727262</v>
      </c>
      <c r="G23" s="20">
        <f t="shared" si="2"/>
        <v>8089.3272727272715</v>
      </c>
      <c r="H23" s="21">
        <f t="shared" si="3"/>
        <v>97071.927272727262</v>
      </c>
      <c r="I23" s="22">
        <f t="shared" si="4"/>
        <v>97071.927272727262</v>
      </c>
      <c r="M23" s="2"/>
    </row>
    <row r="24" spans="1:13" x14ac:dyDescent="0.3">
      <c r="A24" s="9"/>
      <c r="B24" s="23" t="s">
        <v>137</v>
      </c>
      <c r="C24" s="25">
        <f>96-C23</f>
        <v>84</v>
      </c>
      <c r="D24" s="17">
        <f t="shared" si="0"/>
        <v>8264.9954545454548</v>
      </c>
      <c r="E24" s="18">
        <v>99179.94545454545</v>
      </c>
      <c r="F24" s="19">
        <f t="shared" si="1"/>
        <v>694259.61818181816</v>
      </c>
      <c r="G24" s="20">
        <f t="shared" si="2"/>
        <v>8264.9954545454548</v>
      </c>
      <c r="H24" s="21">
        <f t="shared" si="3"/>
        <v>99179.945454545465</v>
      </c>
      <c r="I24" s="22">
        <f t="shared" si="4"/>
        <v>694259.61818181816</v>
      </c>
      <c r="M24" s="2"/>
    </row>
    <row r="25" spans="1:13" x14ac:dyDescent="0.3">
      <c r="A25" s="9"/>
      <c r="B25" s="23" t="s">
        <v>13</v>
      </c>
      <c r="C25" s="25">
        <f t="shared" si="5"/>
        <v>96</v>
      </c>
      <c r="D25" s="17">
        <f t="shared" si="0"/>
        <v>2122.4249999999997</v>
      </c>
      <c r="E25" s="18">
        <v>25469.099999999995</v>
      </c>
      <c r="F25" s="19">
        <f t="shared" si="1"/>
        <v>203752.8</v>
      </c>
      <c r="G25" s="20">
        <f t="shared" si="2"/>
        <v>2122.4249999999997</v>
      </c>
      <c r="H25" s="21">
        <f t="shared" si="3"/>
        <v>25469.1</v>
      </c>
      <c r="I25" s="22">
        <f t="shared" si="4"/>
        <v>203752.8</v>
      </c>
      <c r="M25" s="2"/>
    </row>
    <row r="26" spans="1:13" x14ac:dyDescent="0.3">
      <c r="A26" s="9"/>
      <c r="B26" s="23" t="s">
        <v>14</v>
      </c>
      <c r="C26" s="25">
        <f t="shared" si="5"/>
        <v>96</v>
      </c>
      <c r="D26" s="17">
        <f t="shared" si="0"/>
        <v>2202.1386363636361</v>
      </c>
      <c r="E26" s="18">
        <v>26425.663636363635</v>
      </c>
      <c r="F26" s="19">
        <f t="shared" si="1"/>
        <v>211405.30909090908</v>
      </c>
      <c r="G26" s="20">
        <f t="shared" si="2"/>
        <v>2202.1386363636361</v>
      </c>
      <c r="H26" s="21">
        <f t="shared" si="3"/>
        <v>26425.663636363635</v>
      </c>
      <c r="I26" s="22">
        <f t="shared" si="4"/>
        <v>211405.30909090908</v>
      </c>
      <c r="M26" s="2"/>
    </row>
    <row r="27" spans="1:13" x14ac:dyDescent="0.3">
      <c r="A27" s="9"/>
      <c r="B27" s="23" t="s">
        <v>15</v>
      </c>
      <c r="C27" s="25">
        <f t="shared" si="5"/>
        <v>96</v>
      </c>
      <c r="D27" s="17">
        <f t="shared" si="0"/>
        <v>2046.2606060606058</v>
      </c>
      <c r="E27" s="18">
        <v>24555.12727272727</v>
      </c>
      <c r="F27" s="19">
        <f t="shared" si="1"/>
        <v>196441.01818181816</v>
      </c>
      <c r="G27" s="20">
        <f t="shared" si="2"/>
        <v>2046.2606060606058</v>
      </c>
      <c r="H27" s="21">
        <f t="shared" si="3"/>
        <v>24555.12727272727</v>
      </c>
      <c r="I27" s="22">
        <f t="shared" si="4"/>
        <v>196441.01818181816</v>
      </c>
      <c r="M27" s="2"/>
    </row>
    <row r="28" spans="1:13" x14ac:dyDescent="0.3">
      <c r="A28" s="9"/>
      <c r="B28" s="23" t="s">
        <v>138</v>
      </c>
      <c r="C28" s="25">
        <v>48</v>
      </c>
      <c r="D28" s="17">
        <f t="shared" si="0"/>
        <v>15781.840151515151</v>
      </c>
      <c r="E28" s="18">
        <v>189382.08181818182</v>
      </c>
      <c r="F28" s="19">
        <f t="shared" si="1"/>
        <v>757528.32727272727</v>
      </c>
      <c r="G28" s="20">
        <f t="shared" si="2"/>
        <v>15781.840151515151</v>
      </c>
      <c r="H28" s="21">
        <f t="shared" si="3"/>
        <v>189382.08181818182</v>
      </c>
      <c r="I28" s="22">
        <f t="shared" si="4"/>
        <v>757528.32727272727</v>
      </c>
      <c r="M28" s="2"/>
    </row>
    <row r="29" spans="1:13" x14ac:dyDescent="0.3">
      <c r="A29" s="9"/>
      <c r="B29" s="23" t="s">
        <v>139</v>
      </c>
      <c r="C29" s="25">
        <v>48</v>
      </c>
      <c r="D29" s="17">
        <f t="shared" si="0"/>
        <v>16438.072727272727</v>
      </c>
      <c r="E29" s="18">
        <v>197256.87272727271</v>
      </c>
      <c r="F29" s="19">
        <f t="shared" si="1"/>
        <v>789027.49090909096</v>
      </c>
      <c r="G29" s="20">
        <f t="shared" si="2"/>
        <v>16438.072727272727</v>
      </c>
      <c r="H29" s="21">
        <f t="shared" si="3"/>
        <v>197256.87272727274</v>
      </c>
      <c r="I29" s="22">
        <f t="shared" si="4"/>
        <v>789027.49090909096</v>
      </c>
      <c r="M29" s="2"/>
    </row>
    <row r="30" spans="1:13" x14ac:dyDescent="0.3">
      <c r="A30" s="9"/>
      <c r="B30" s="23" t="s">
        <v>16</v>
      </c>
      <c r="C30" s="25">
        <f t="shared" si="5"/>
        <v>96</v>
      </c>
      <c r="D30" s="17">
        <f t="shared" si="0"/>
        <v>23089.967424242423</v>
      </c>
      <c r="E30" s="18">
        <v>277079.60909090907</v>
      </c>
      <c r="F30" s="19">
        <f t="shared" si="1"/>
        <v>2216636.8727272726</v>
      </c>
      <c r="G30" s="20">
        <f t="shared" si="2"/>
        <v>23089.967424242423</v>
      </c>
      <c r="H30" s="21">
        <f t="shared" si="3"/>
        <v>277079.60909090907</v>
      </c>
      <c r="I30" s="22">
        <f t="shared" si="4"/>
        <v>2216636.8727272726</v>
      </c>
      <c r="M30" s="2"/>
    </row>
    <row r="31" spans="1:13" x14ac:dyDescent="0.3">
      <c r="A31" s="9"/>
      <c r="B31" s="23" t="s">
        <v>17</v>
      </c>
      <c r="C31" s="25">
        <f t="shared" si="5"/>
        <v>96</v>
      </c>
      <c r="D31" s="17">
        <f t="shared" si="0"/>
        <v>3245.1984848484849</v>
      </c>
      <c r="E31" s="18">
        <v>38942.381818181821</v>
      </c>
      <c r="F31" s="19">
        <f t="shared" si="1"/>
        <v>311539.05454545456</v>
      </c>
      <c r="G31" s="20">
        <f t="shared" si="2"/>
        <v>3245.1984848484849</v>
      </c>
      <c r="H31" s="21">
        <f t="shared" si="3"/>
        <v>38942.381818181821</v>
      </c>
      <c r="I31" s="22">
        <f t="shared" si="4"/>
        <v>311539.05454545456</v>
      </c>
      <c r="M31" s="2"/>
    </row>
    <row r="32" spans="1:13" x14ac:dyDescent="0.3">
      <c r="A32" s="9"/>
      <c r="B32" s="23" t="s">
        <v>141</v>
      </c>
      <c r="C32" s="25">
        <v>12</v>
      </c>
      <c r="D32" s="17">
        <f t="shared" si="0"/>
        <v>1003.842424242424</v>
      </c>
      <c r="E32" s="18">
        <v>12046.109090909089</v>
      </c>
      <c r="F32" s="19">
        <f t="shared" si="1"/>
        <v>12046.109090909089</v>
      </c>
      <c r="G32" s="20">
        <f t="shared" si="2"/>
        <v>1003.842424242424</v>
      </c>
      <c r="H32" s="21">
        <f t="shared" si="3"/>
        <v>12046.109090909089</v>
      </c>
      <c r="I32" s="22">
        <f t="shared" si="4"/>
        <v>12046.109090909089</v>
      </c>
      <c r="M32" s="2"/>
    </row>
    <row r="33" spans="1:13" x14ac:dyDescent="0.3">
      <c r="A33" s="9"/>
      <c r="B33" s="23" t="s">
        <v>142</v>
      </c>
      <c r="C33" s="25">
        <v>84</v>
      </c>
      <c r="D33" s="17">
        <f t="shared" si="0"/>
        <v>1614.5772727272727</v>
      </c>
      <c r="E33" s="18">
        <v>19374.927272727273</v>
      </c>
      <c r="F33" s="19">
        <f t="shared" si="1"/>
        <v>135624.49090909091</v>
      </c>
      <c r="G33" s="20">
        <f t="shared" si="2"/>
        <v>1614.5772727272727</v>
      </c>
      <c r="H33" s="21">
        <f t="shared" si="3"/>
        <v>19374.927272727273</v>
      </c>
      <c r="I33" s="22">
        <f t="shared" si="4"/>
        <v>135624.49090909091</v>
      </c>
      <c r="M33" s="2"/>
    </row>
    <row r="34" spans="1:13" x14ac:dyDescent="0.3">
      <c r="A34" s="9"/>
      <c r="B34" s="23" t="s">
        <v>18</v>
      </c>
      <c r="C34" s="25">
        <f t="shared" si="5"/>
        <v>96</v>
      </c>
      <c r="D34" s="17">
        <f t="shared" si="0"/>
        <v>2173.6356060606063</v>
      </c>
      <c r="E34" s="18">
        <v>26083.627272727274</v>
      </c>
      <c r="F34" s="19">
        <f t="shared" si="1"/>
        <v>208669.01818181819</v>
      </c>
      <c r="G34" s="20">
        <f t="shared" si="2"/>
        <v>2173.6356060606063</v>
      </c>
      <c r="H34" s="21">
        <f t="shared" si="3"/>
        <v>26083.627272727274</v>
      </c>
      <c r="I34" s="22">
        <f t="shared" si="4"/>
        <v>208669.01818181819</v>
      </c>
      <c r="M34" s="2"/>
    </row>
    <row r="35" spans="1:13" x14ac:dyDescent="0.3">
      <c r="A35" s="9"/>
      <c r="B35" s="23" t="s">
        <v>19</v>
      </c>
      <c r="C35" s="24">
        <v>6</v>
      </c>
      <c r="D35" s="17">
        <f t="shared" si="0"/>
        <v>3160.2242424242418</v>
      </c>
      <c r="E35" s="18">
        <v>37922.690909090903</v>
      </c>
      <c r="F35" s="19">
        <f t="shared" si="1"/>
        <v>18961.345454545452</v>
      </c>
      <c r="G35" s="20">
        <f t="shared" si="2"/>
        <v>3160.2242424242418</v>
      </c>
      <c r="H35" s="21">
        <f t="shared" si="3"/>
        <v>37922.690909090903</v>
      </c>
      <c r="I35" s="22">
        <f t="shared" si="4"/>
        <v>18961.345454545452</v>
      </c>
      <c r="M35" s="2"/>
    </row>
    <row r="36" spans="1:13" x14ac:dyDescent="0.3">
      <c r="A36" s="9"/>
      <c r="B36" s="23" t="s">
        <v>143</v>
      </c>
      <c r="C36" s="25">
        <v>90</v>
      </c>
      <c r="D36" s="17">
        <f t="shared" si="0"/>
        <v>5767.5856060606056</v>
      </c>
      <c r="E36" s="18">
        <v>69211.027272727268</v>
      </c>
      <c r="F36" s="19">
        <f t="shared" si="1"/>
        <v>519082.70454545453</v>
      </c>
      <c r="G36" s="20">
        <f t="shared" si="2"/>
        <v>5767.5856060606056</v>
      </c>
      <c r="H36" s="21">
        <f t="shared" si="3"/>
        <v>69211.027272727268</v>
      </c>
      <c r="I36" s="22">
        <f t="shared" si="4"/>
        <v>519082.70454545453</v>
      </c>
      <c r="M36" s="2"/>
    </row>
    <row r="37" spans="1:13" x14ac:dyDescent="0.3">
      <c r="A37" s="9"/>
      <c r="B37" s="23" t="s">
        <v>150</v>
      </c>
      <c r="C37" s="24">
        <v>12</v>
      </c>
      <c r="D37" s="17">
        <f t="shared" si="0"/>
        <v>10862.68712121212</v>
      </c>
      <c r="E37" s="18">
        <v>130352.24545454544</v>
      </c>
      <c r="F37" s="19">
        <f t="shared" si="1"/>
        <v>130352.24545454545</v>
      </c>
      <c r="G37" s="20">
        <f t="shared" si="2"/>
        <v>10862.68712121212</v>
      </c>
      <c r="H37" s="21">
        <f t="shared" si="3"/>
        <v>130352.24545454545</v>
      </c>
      <c r="I37" s="22">
        <f t="shared" si="4"/>
        <v>130352.24545454545</v>
      </c>
      <c r="M37" s="2"/>
    </row>
    <row r="38" spans="1:13" x14ac:dyDescent="0.3">
      <c r="A38" s="9"/>
      <c r="B38" s="23" t="s">
        <v>151</v>
      </c>
      <c r="C38" s="24">
        <v>84</v>
      </c>
      <c r="D38" s="17">
        <f t="shared" si="0"/>
        <v>14428.636363636362</v>
      </c>
      <c r="E38" s="18">
        <v>173143.63636363635</v>
      </c>
      <c r="F38" s="19">
        <f t="shared" si="1"/>
        <v>1212005.4545454544</v>
      </c>
      <c r="G38" s="20">
        <f t="shared" si="2"/>
        <v>14428.636363636362</v>
      </c>
      <c r="H38" s="21">
        <f t="shared" si="3"/>
        <v>173143.63636363635</v>
      </c>
      <c r="I38" s="22">
        <f t="shared" si="4"/>
        <v>1212005.4545454544</v>
      </c>
      <c r="M38" s="2"/>
    </row>
    <row r="39" spans="1:13" x14ac:dyDescent="0.3">
      <c r="A39" s="9"/>
      <c r="B39" s="23" t="s">
        <v>144</v>
      </c>
      <c r="C39" s="24">
        <v>6</v>
      </c>
      <c r="D39" s="17">
        <f t="shared" si="0"/>
        <v>19627.392424242422</v>
      </c>
      <c r="E39" s="18">
        <v>235528.70909090905</v>
      </c>
      <c r="F39" s="19">
        <f t="shared" si="1"/>
        <v>117764.35454545452</v>
      </c>
      <c r="G39" s="20">
        <f t="shared" si="2"/>
        <v>19627.392424242422</v>
      </c>
      <c r="H39" s="21">
        <f t="shared" si="3"/>
        <v>235528.70909090905</v>
      </c>
      <c r="I39" s="22">
        <f t="shared" si="4"/>
        <v>117764.35454545452</v>
      </c>
      <c r="M39" s="2"/>
    </row>
    <row r="40" spans="1:13" x14ac:dyDescent="0.3">
      <c r="A40" s="9"/>
      <c r="B40" s="23" t="s">
        <v>144</v>
      </c>
      <c r="C40" s="25">
        <v>90</v>
      </c>
      <c r="D40" s="17">
        <f t="shared" si="0"/>
        <v>20554.580303030303</v>
      </c>
      <c r="E40" s="18">
        <v>246654.96363636362</v>
      </c>
      <c r="F40" s="19">
        <f t="shared" si="1"/>
        <v>1849912.2272727273</v>
      </c>
      <c r="G40" s="20">
        <f t="shared" si="2"/>
        <v>20554.580303030303</v>
      </c>
      <c r="H40" s="21">
        <f t="shared" si="3"/>
        <v>246654.96363636362</v>
      </c>
      <c r="I40" s="22">
        <f t="shared" si="4"/>
        <v>1849912.2272727273</v>
      </c>
      <c r="M40" s="2"/>
    </row>
    <row r="41" spans="1:13" x14ac:dyDescent="0.3">
      <c r="A41" s="9"/>
      <c r="B41" s="23" t="s">
        <v>20</v>
      </c>
      <c r="C41" s="25">
        <f>8*12</f>
        <v>96</v>
      </c>
      <c r="D41" s="17">
        <f t="shared" si="0"/>
        <v>708.63560606060594</v>
      </c>
      <c r="E41" s="18">
        <v>8503.6272727272717</v>
      </c>
      <c r="F41" s="19">
        <f t="shared" si="1"/>
        <v>68029.018181818174</v>
      </c>
      <c r="G41" s="20">
        <f t="shared" si="2"/>
        <v>708.63560606060594</v>
      </c>
      <c r="H41" s="21">
        <f t="shared" si="3"/>
        <v>8503.6272727272717</v>
      </c>
      <c r="I41" s="22">
        <f t="shared" si="4"/>
        <v>68029.018181818174</v>
      </c>
      <c r="M41" s="2"/>
    </row>
    <row r="42" spans="1:13" x14ac:dyDescent="0.3">
      <c r="A42" s="9"/>
      <c r="B42" s="23" t="s">
        <v>21</v>
      </c>
      <c r="C42" s="24">
        <v>12</v>
      </c>
      <c r="D42" s="17">
        <f t="shared" si="0"/>
        <v>7007.9931818181803</v>
      </c>
      <c r="E42" s="18">
        <v>84095.918181818168</v>
      </c>
      <c r="F42" s="19">
        <f t="shared" si="1"/>
        <v>84095.918181818168</v>
      </c>
      <c r="G42" s="20">
        <f t="shared" si="2"/>
        <v>7007.9931818181803</v>
      </c>
      <c r="H42" s="21">
        <f t="shared" si="3"/>
        <v>84095.918181818168</v>
      </c>
      <c r="I42" s="22">
        <f t="shared" si="4"/>
        <v>84095.918181818168</v>
      </c>
      <c r="M42" s="2"/>
    </row>
    <row r="43" spans="1:13" x14ac:dyDescent="0.3">
      <c r="A43" s="9"/>
      <c r="B43" s="23" t="s">
        <v>152</v>
      </c>
      <c r="C43" s="25">
        <f>96-C42</f>
        <v>84</v>
      </c>
      <c r="D43" s="17">
        <f t="shared" si="0"/>
        <v>13970.723484848482</v>
      </c>
      <c r="E43" s="18">
        <v>167648.68181818179</v>
      </c>
      <c r="F43" s="19">
        <f t="shared" si="1"/>
        <v>1173540.7727272725</v>
      </c>
      <c r="G43" s="20">
        <f t="shared" ref="G43:G70" si="6">+(D43*(1-$I$73))</f>
        <v>13970.723484848482</v>
      </c>
      <c r="H43" s="21">
        <f t="shared" si="3"/>
        <v>167648.68181818179</v>
      </c>
      <c r="I43" s="22">
        <f t="shared" si="4"/>
        <v>1173540.7727272725</v>
      </c>
      <c r="M43" s="2"/>
    </row>
    <row r="44" spans="1:13" x14ac:dyDescent="0.3">
      <c r="A44" s="9"/>
      <c r="B44" s="23" t="s">
        <v>145</v>
      </c>
      <c r="C44" s="25">
        <v>6</v>
      </c>
      <c r="D44" s="17">
        <f t="shared" si="0"/>
        <v>7989.5386363636353</v>
      </c>
      <c r="E44" s="18">
        <v>95874.463636363624</v>
      </c>
      <c r="F44" s="19">
        <f>+C44*D44</f>
        <v>47937.231818181812</v>
      </c>
      <c r="G44" s="20">
        <f t="shared" si="6"/>
        <v>7989.5386363636353</v>
      </c>
      <c r="H44" s="21">
        <f t="shared" si="3"/>
        <v>95874.463636363624</v>
      </c>
      <c r="I44" s="22">
        <f t="shared" si="4"/>
        <v>47937.231818181812</v>
      </c>
      <c r="M44" s="2"/>
    </row>
    <row r="45" spans="1:13" x14ac:dyDescent="0.3">
      <c r="A45" s="9"/>
      <c r="B45" s="23" t="s">
        <v>146</v>
      </c>
      <c r="C45" s="25">
        <v>90</v>
      </c>
      <c r="D45" s="17">
        <f t="shared" si="0"/>
        <v>15048.493939393937</v>
      </c>
      <c r="E45" s="18">
        <v>180581.92727272725</v>
      </c>
      <c r="F45" s="19">
        <f t="shared" si="1"/>
        <v>1354364.4545454544</v>
      </c>
      <c r="G45" s="20">
        <f t="shared" si="6"/>
        <v>15048.493939393937</v>
      </c>
      <c r="H45" s="21">
        <f t="shared" si="3"/>
        <v>180581.92727272725</v>
      </c>
      <c r="I45" s="22">
        <f t="shared" si="4"/>
        <v>1354364.4545454544</v>
      </c>
      <c r="M45" s="2"/>
    </row>
    <row r="46" spans="1:13" x14ac:dyDescent="0.3">
      <c r="A46" s="9"/>
      <c r="B46" s="23" t="s">
        <v>22</v>
      </c>
      <c r="C46" s="25">
        <f>8*12</f>
        <v>96</v>
      </c>
      <c r="D46" s="17">
        <f t="shared" ref="D46:D70" si="7">+E46/12</f>
        <v>569.73863636363637</v>
      </c>
      <c r="E46" s="18">
        <v>6836.863636363636</v>
      </c>
      <c r="F46" s="19">
        <f t="shared" ref="F46:F70" si="8">+C46*D46</f>
        <v>54694.909090909088</v>
      </c>
      <c r="G46" s="20">
        <f t="shared" si="6"/>
        <v>569.73863636363637</v>
      </c>
      <c r="H46" s="21">
        <f t="shared" si="3"/>
        <v>6836.863636363636</v>
      </c>
      <c r="I46" s="22">
        <f t="shared" ref="I46:I70" si="9">+C46*G46</f>
        <v>54694.909090909088</v>
      </c>
      <c r="M46" s="2"/>
    </row>
    <row r="47" spans="1:13" x14ac:dyDescent="0.3">
      <c r="A47" s="9"/>
      <c r="B47" s="23" t="s">
        <v>153</v>
      </c>
      <c r="C47" s="25">
        <v>6</v>
      </c>
      <c r="D47" s="17">
        <f t="shared" si="7"/>
        <v>12103.483333333332</v>
      </c>
      <c r="E47" s="26">
        <v>145241.79999999999</v>
      </c>
      <c r="F47" s="19">
        <f t="shared" si="8"/>
        <v>72620.899999999994</v>
      </c>
      <c r="G47" s="20">
        <f t="shared" si="6"/>
        <v>12103.483333333332</v>
      </c>
      <c r="H47" s="21">
        <f t="shared" si="3"/>
        <v>145241.79999999999</v>
      </c>
      <c r="I47" s="22">
        <f t="shared" si="9"/>
        <v>72620.899999999994</v>
      </c>
      <c r="M47" s="2"/>
    </row>
    <row r="48" spans="1:13" x14ac:dyDescent="0.3">
      <c r="A48" s="9"/>
      <c r="B48" s="23" t="s">
        <v>154</v>
      </c>
      <c r="C48" s="25">
        <v>90</v>
      </c>
      <c r="D48" s="17">
        <f t="shared" si="7"/>
        <v>13043.75</v>
      </c>
      <c r="E48" s="18">
        <v>156525</v>
      </c>
      <c r="F48" s="19">
        <f t="shared" si="8"/>
        <v>1173937.5</v>
      </c>
      <c r="G48" s="20">
        <f t="shared" si="6"/>
        <v>13043.75</v>
      </c>
      <c r="H48" s="21">
        <f t="shared" si="3"/>
        <v>156525</v>
      </c>
      <c r="I48" s="22">
        <f t="shared" si="9"/>
        <v>1173937.5</v>
      </c>
      <c r="M48" s="2"/>
    </row>
    <row r="49" spans="1:13" x14ac:dyDescent="0.3">
      <c r="A49" s="9"/>
      <c r="B49" s="23" t="s">
        <v>23</v>
      </c>
      <c r="C49" s="25">
        <f t="shared" ref="C49:C58" si="10">8*12</f>
        <v>96</v>
      </c>
      <c r="D49" s="17">
        <f t="shared" si="7"/>
        <v>871.37878787878788</v>
      </c>
      <c r="E49" s="18">
        <v>10456.545454545454</v>
      </c>
      <c r="F49" s="19">
        <f t="shared" si="8"/>
        <v>83652.363636363632</v>
      </c>
      <c r="G49" s="20">
        <f t="shared" si="6"/>
        <v>871.37878787878788</v>
      </c>
      <c r="H49" s="21">
        <f t="shared" si="3"/>
        <v>10456.545454545454</v>
      </c>
      <c r="I49" s="22">
        <f t="shared" si="9"/>
        <v>83652.363636363632</v>
      </c>
      <c r="M49" s="2"/>
    </row>
    <row r="50" spans="1:13" x14ac:dyDescent="0.3">
      <c r="A50" s="9"/>
      <c r="B50" s="23" t="s">
        <v>24</v>
      </c>
      <c r="C50" s="25">
        <f t="shared" si="10"/>
        <v>96</v>
      </c>
      <c r="D50" s="17">
        <f t="shared" si="7"/>
        <v>9811.6106060606053</v>
      </c>
      <c r="E50" s="18">
        <v>117739.32727272727</v>
      </c>
      <c r="F50" s="19">
        <f t="shared" si="8"/>
        <v>941914.61818181816</v>
      </c>
      <c r="G50" s="20">
        <f t="shared" si="6"/>
        <v>9811.6106060606053</v>
      </c>
      <c r="H50" s="21">
        <f t="shared" si="3"/>
        <v>117739.32727272727</v>
      </c>
      <c r="I50" s="22">
        <f t="shared" si="9"/>
        <v>941914.61818181816</v>
      </c>
      <c r="J50" s="3"/>
      <c r="M50" s="2"/>
    </row>
    <row r="51" spans="1:13" x14ac:dyDescent="0.3">
      <c r="A51" s="9"/>
      <c r="B51" s="23" t="s">
        <v>155</v>
      </c>
      <c r="C51" s="25">
        <v>6</v>
      </c>
      <c r="D51" s="17">
        <f t="shared" si="7"/>
        <v>885.08106060606053</v>
      </c>
      <c r="E51" s="18">
        <v>10620.972727272727</v>
      </c>
      <c r="F51" s="19">
        <f>+C51*D51</f>
        <v>5310.4863636363634</v>
      </c>
      <c r="G51" s="20">
        <f t="shared" si="6"/>
        <v>885.08106060606053</v>
      </c>
      <c r="H51" s="21">
        <f>+G51*12</f>
        <v>10620.972727272727</v>
      </c>
      <c r="I51" s="22">
        <f t="shared" si="9"/>
        <v>5310.4863636363634</v>
      </c>
      <c r="M51" s="2"/>
    </row>
    <row r="52" spans="1:13" x14ac:dyDescent="0.3">
      <c r="A52" s="9"/>
      <c r="B52" s="23" t="s">
        <v>156</v>
      </c>
      <c r="C52" s="25">
        <v>90</v>
      </c>
      <c r="D52" s="17">
        <f t="shared" si="7"/>
        <v>1046.5325757575756</v>
      </c>
      <c r="E52" s="18">
        <v>12558.390909090907</v>
      </c>
      <c r="F52" s="19">
        <f t="shared" si="8"/>
        <v>94187.931818181809</v>
      </c>
      <c r="G52" s="20">
        <f t="shared" si="6"/>
        <v>1046.5325757575756</v>
      </c>
      <c r="H52" s="21">
        <f t="shared" si="3"/>
        <v>12558.390909090907</v>
      </c>
      <c r="I52" s="22">
        <f t="shared" si="9"/>
        <v>94187.931818181809</v>
      </c>
      <c r="M52" s="2"/>
    </row>
    <row r="53" spans="1:13" x14ac:dyDescent="0.3">
      <c r="A53" s="9"/>
      <c r="B53" s="23" t="s">
        <v>25</v>
      </c>
      <c r="C53" s="25">
        <v>6</v>
      </c>
      <c r="D53" s="17">
        <f t="shared" si="7"/>
        <v>549.69015151515146</v>
      </c>
      <c r="E53" s="18">
        <v>6596.2818181818175</v>
      </c>
      <c r="F53" s="19">
        <f t="shared" si="8"/>
        <v>3298.1409090909087</v>
      </c>
      <c r="G53" s="20">
        <f t="shared" si="6"/>
        <v>549.69015151515146</v>
      </c>
      <c r="H53" s="21">
        <f t="shared" si="3"/>
        <v>6596.2818181818175</v>
      </c>
      <c r="I53" s="22">
        <f t="shared" si="9"/>
        <v>3298.1409090909087</v>
      </c>
      <c r="M53" s="2"/>
    </row>
    <row r="54" spans="1:13" x14ac:dyDescent="0.3">
      <c r="A54" s="9"/>
      <c r="B54" s="23" t="s">
        <v>26</v>
      </c>
      <c r="C54" s="25">
        <v>90</v>
      </c>
      <c r="D54" s="17">
        <f t="shared" si="7"/>
        <v>669.14090909090919</v>
      </c>
      <c r="E54" s="18">
        <v>8029.6909090909103</v>
      </c>
      <c r="F54" s="19">
        <f t="shared" si="8"/>
        <v>60222.681818181823</v>
      </c>
      <c r="G54" s="20">
        <f t="shared" si="6"/>
        <v>669.14090909090919</v>
      </c>
      <c r="H54" s="21">
        <f t="shared" si="3"/>
        <v>8029.6909090909103</v>
      </c>
      <c r="I54" s="22">
        <f t="shared" si="9"/>
        <v>60222.681818181823</v>
      </c>
      <c r="M54" s="2"/>
    </row>
    <row r="55" spans="1:13" x14ac:dyDescent="0.3">
      <c r="A55" s="9"/>
      <c r="B55" s="23" t="s">
        <v>27</v>
      </c>
      <c r="C55" s="25">
        <v>6</v>
      </c>
      <c r="D55" s="17">
        <f t="shared" si="7"/>
        <v>1111.4424242424241</v>
      </c>
      <c r="E55" s="18">
        <v>13337.30909090909</v>
      </c>
      <c r="F55" s="19">
        <f t="shared" si="8"/>
        <v>6668.6545454545449</v>
      </c>
      <c r="G55" s="20">
        <f t="shared" si="6"/>
        <v>1111.4424242424241</v>
      </c>
      <c r="H55" s="21">
        <f t="shared" si="3"/>
        <v>13337.30909090909</v>
      </c>
      <c r="I55" s="22">
        <f t="shared" si="9"/>
        <v>6668.6545454545449</v>
      </c>
      <c r="M55" s="2"/>
    </row>
    <row r="56" spans="1:13" x14ac:dyDescent="0.3">
      <c r="A56" s="9"/>
      <c r="B56" s="23" t="s">
        <v>28</v>
      </c>
      <c r="C56" s="25">
        <v>90</v>
      </c>
      <c r="D56" s="17">
        <f t="shared" si="7"/>
        <v>1294.8060606060606</v>
      </c>
      <c r="E56" s="18">
        <v>15537.672727272728</v>
      </c>
      <c r="F56" s="19">
        <f t="shared" si="8"/>
        <v>116532.54545454546</v>
      </c>
      <c r="G56" s="20">
        <f t="shared" si="6"/>
        <v>1294.8060606060606</v>
      </c>
      <c r="H56" s="21">
        <f t="shared" si="3"/>
        <v>15537.672727272726</v>
      </c>
      <c r="I56" s="22">
        <f t="shared" si="9"/>
        <v>116532.54545454546</v>
      </c>
      <c r="M56" s="2"/>
    </row>
    <row r="57" spans="1:13" x14ac:dyDescent="0.3">
      <c r="A57" s="9"/>
      <c r="B57" s="23" t="s">
        <v>32</v>
      </c>
      <c r="C57" s="25">
        <f t="shared" si="10"/>
        <v>96</v>
      </c>
      <c r="D57" s="17">
        <f t="shared" si="7"/>
        <v>590.41212121212118</v>
      </c>
      <c r="E57" s="18">
        <v>7084.9454545454537</v>
      </c>
      <c r="F57" s="19">
        <f t="shared" si="8"/>
        <v>56679.563636363629</v>
      </c>
      <c r="G57" s="20">
        <f t="shared" si="6"/>
        <v>590.41212121212118</v>
      </c>
      <c r="H57" s="21">
        <f t="shared" si="3"/>
        <v>7084.9454545454537</v>
      </c>
      <c r="I57" s="22">
        <f t="shared" si="9"/>
        <v>56679.563636363629</v>
      </c>
      <c r="M57" s="2"/>
    </row>
    <row r="58" spans="1:13" x14ac:dyDescent="0.3">
      <c r="A58" s="9"/>
      <c r="B58" s="23" t="s">
        <v>29</v>
      </c>
      <c r="C58" s="25">
        <f t="shared" si="10"/>
        <v>96</v>
      </c>
      <c r="D58" s="17">
        <f t="shared" si="7"/>
        <v>1430.5280303030304</v>
      </c>
      <c r="E58" s="18">
        <v>17166.336363636365</v>
      </c>
      <c r="F58" s="19">
        <f t="shared" si="8"/>
        <v>137330.69090909092</v>
      </c>
      <c r="G58" s="20">
        <f t="shared" si="6"/>
        <v>1430.5280303030304</v>
      </c>
      <c r="H58" s="21">
        <f t="shared" si="3"/>
        <v>17166.336363636365</v>
      </c>
      <c r="I58" s="22">
        <f t="shared" si="9"/>
        <v>137330.69090909092</v>
      </c>
      <c r="M58" s="2"/>
    </row>
    <row r="59" spans="1:13" x14ac:dyDescent="0.3">
      <c r="A59" s="9"/>
      <c r="B59" s="23" t="s">
        <v>157</v>
      </c>
      <c r="C59" s="24">
        <v>6</v>
      </c>
      <c r="D59" s="17">
        <f t="shared" si="7"/>
        <v>45605.111363636359</v>
      </c>
      <c r="E59" s="18">
        <v>547261.33636363631</v>
      </c>
      <c r="F59" s="19">
        <f t="shared" si="8"/>
        <v>273630.66818181815</v>
      </c>
      <c r="G59" s="20">
        <f t="shared" si="6"/>
        <v>45605.111363636359</v>
      </c>
      <c r="H59" s="21">
        <f t="shared" si="3"/>
        <v>547261.33636363631</v>
      </c>
      <c r="I59" s="22">
        <f t="shared" si="9"/>
        <v>273630.66818181815</v>
      </c>
      <c r="M59" s="2"/>
    </row>
    <row r="60" spans="1:13" x14ac:dyDescent="0.3">
      <c r="A60" s="9"/>
      <c r="B60" s="23" t="s">
        <v>158</v>
      </c>
      <c r="C60" s="24">
        <v>6</v>
      </c>
      <c r="D60" s="17">
        <f t="shared" si="7"/>
        <v>60471.435606060608</v>
      </c>
      <c r="E60" s="18">
        <v>725657.22727272729</v>
      </c>
      <c r="F60" s="19">
        <f t="shared" si="8"/>
        <v>362828.61363636365</v>
      </c>
      <c r="G60" s="20">
        <f t="shared" si="6"/>
        <v>60471.435606060608</v>
      </c>
      <c r="H60" s="21">
        <f t="shared" si="3"/>
        <v>725657.22727272729</v>
      </c>
      <c r="I60" s="22">
        <f t="shared" si="9"/>
        <v>362828.61363636365</v>
      </c>
      <c r="M60" s="2"/>
    </row>
    <row r="61" spans="1:13" x14ac:dyDescent="0.3">
      <c r="A61" s="9"/>
      <c r="B61" s="23" t="s">
        <v>159</v>
      </c>
      <c r="C61" s="25">
        <v>84</v>
      </c>
      <c r="D61" s="17">
        <f t="shared" si="7"/>
        <v>73464.882878787859</v>
      </c>
      <c r="E61" s="18">
        <v>881578.59454545437</v>
      </c>
      <c r="F61" s="19">
        <f t="shared" si="8"/>
        <v>6171050.1618181802</v>
      </c>
      <c r="G61" s="20">
        <f t="shared" si="6"/>
        <v>73464.882878787859</v>
      </c>
      <c r="H61" s="21">
        <f t="shared" si="3"/>
        <v>881578.59454545425</v>
      </c>
      <c r="I61" s="22">
        <f t="shared" si="9"/>
        <v>6171050.1618181802</v>
      </c>
      <c r="M61" s="2"/>
    </row>
    <row r="62" spans="1:13" x14ac:dyDescent="0.3">
      <c r="A62" s="9"/>
      <c r="B62" s="23" t="s">
        <v>160</v>
      </c>
      <c r="C62" s="24">
        <v>2</v>
      </c>
      <c r="D62" s="17">
        <f t="shared" si="7"/>
        <v>95356.624999999985</v>
      </c>
      <c r="E62" s="18">
        <v>1144279.4999999998</v>
      </c>
      <c r="F62" s="19">
        <f t="shared" si="8"/>
        <v>190713.24999999997</v>
      </c>
      <c r="G62" s="20">
        <f t="shared" si="6"/>
        <v>95356.624999999985</v>
      </c>
      <c r="H62" s="21">
        <f t="shared" si="3"/>
        <v>1144279.4999999998</v>
      </c>
      <c r="I62" s="22">
        <f t="shared" si="9"/>
        <v>190713.24999999997</v>
      </c>
      <c r="J62" s="4"/>
      <c r="M62" s="2"/>
    </row>
    <row r="63" spans="1:13" x14ac:dyDescent="0.3">
      <c r="A63" s="9"/>
      <c r="B63" s="23" t="s">
        <v>161</v>
      </c>
      <c r="C63" s="24">
        <v>10</v>
      </c>
      <c r="D63" s="17">
        <f t="shared" si="7"/>
        <v>170314.36666666667</v>
      </c>
      <c r="E63" s="18">
        <v>2043772.4</v>
      </c>
      <c r="F63" s="19">
        <f t="shared" si="8"/>
        <v>1703143.6666666667</v>
      </c>
      <c r="G63" s="20">
        <f t="shared" si="6"/>
        <v>170314.36666666667</v>
      </c>
      <c r="H63" s="21">
        <f t="shared" si="3"/>
        <v>2043772.4</v>
      </c>
      <c r="I63" s="22">
        <f t="shared" si="9"/>
        <v>1703143.6666666667</v>
      </c>
      <c r="J63" s="4"/>
      <c r="M63" s="2"/>
    </row>
    <row r="64" spans="1:13" x14ac:dyDescent="0.3">
      <c r="A64" s="9"/>
      <c r="B64" s="23" t="s">
        <v>162</v>
      </c>
      <c r="C64" s="24">
        <v>6</v>
      </c>
      <c r="D64" s="17">
        <f t="shared" si="7"/>
        <v>195274.75416666665</v>
      </c>
      <c r="E64" s="18">
        <v>2343297.0499999998</v>
      </c>
      <c r="F64" s="19">
        <f t="shared" si="8"/>
        <v>1171648.5249999999</v>
      </c>
      <c r="G64" s="20">
        <f t="shared" si="6"/>
        <v>195274.75416666665</v>
      </c>
      <c r="H64" s="21">
        <f t="shared" si="3"/>
        <v>2343297.0499999998</v>
      </c>
      <c r="I64" s="22">
        <f t="shared" si="9"/>
        <v>1171648.5249999999</v>
      </c>
      <c r="J64" s="4"/>
      <c r="M64" s="2"/>
    </row>
    <row r="65" spans="1:13" x14ac:dyDescent="0.3">
      <c r="A65" s="9"/>
      <c r="B65" s="23" t="s">
        <v>163</v>
      </c>
      <c r="C65" s="24">
        <v>12</v>
      </c>
      <c r="D65" s="17">
        <f t="shared" si="7"/>
        <v>202057.85916666666</v>
      </c>
      <c r="E65" s="18">
        <v>2424694.31</v>
      </c>
      <c r="F65" s="19">
        <f t="shared" si="8"/>
        <v>2424694.31</v>
      </c>
      <c r="G65" s="20">
        <f t="shared" si="6"/>
        <v>202057.85916666666</v>
      </c>
      <c r="H65" s="21">
        <f t="shared" si="3"/>
        <v>2424694.31</v>
      </c>
      <c r="I65" s="22">
        <f t="shared" si="9"/>
        <v>2424694.31</v>
      </c>
      <c r="J65" s="4"/>
      <c r="M65" s="2"/>
    </row>
    <row r="66" spans="1:13" x14ac:dyDescent="0.3">
      <c r="A66" s="9"/>
      <c r="B66" s="23" t="s">
        <v>164</v>
      </c>
      <c r="C66" s="24">
        <v>66</v>
      </c>
      <c r="D66" s="17">
        <f t="shared" si="7"/>
        <v>307749.11212121206</v>
      </c>
      <c r="E66" s="27">
        <v>3692989.3454545448</v>
      </c>
      <c r="F66" s="19">
        <f t="shared" si="8"/>
        <v>20311441.399999995</v>
      </c>
      <c r="G66" s="20">
        <f t="shared" si="6"/>
        <v>307749.11212121206</v>
      </c>
      <c r="H66" s="21">
        <f t="shared" si="3"/>
        <v>3692989.3454545448</v>
      </c>
      <c r="I66" s="22">
        <f t="shared" si="9"/>
        <v>20311441.399999995</v>
      </c>
      <c r="J66" s="4"/>
      <c r="M66" s="2"/>
    </row>
    <row r="67" spans="1:13" x14ac:dyDescent="0.3">
      <c r="A67" s="9"/>
      <c r="B67" s="23" t="s">
        <v>147</v>
      </c>
      <c r="C67" s="25">
        <v>6</v>
      </c>
      <c r="D67" s="17">
        <f t="shared" si="7"/>
        <v>1000.6295454545456</v>
      </c>
      <c r="E67" s="18">
        <v>12007.554545454546</v>
      </c>
      <c r="F67" s="19">
        <f>+C67*D67</f>
        <v>6003.7772727272732</v>
      </c>
      <c r="G67" s="17">
        <f t="shared" si="6"/>
        <v>1000.6295454545456</v>
      </c>
      <c r="H67" s="18">
        <f t="shared" si="3"/>
        <v>12007.554545454546</v>
      </c>
      <c r="I67" s="22">
        <f t="shared" si="9"/>
        <v>6003.7772727272732</v>
      </c>
      <c r="M67" s="2"/>
    </row>
    <row r="68" spans="1:13" x14ac:dyDescent="0.3">
      <c r="A68" s="9"/>
      <c r="B68" s="23" t="s">
        <v>148</v>
      </c>
      <c r="C68" s="25">
        <v>90</v>
      </c>
      <c r="D68" s="17">
        <f t="shared" si="7"/>
        <v>1163.3272727272727</v>
      </c>
      <c r="E68" s="18">
        <v>13959.927272727271</v>
      </c>
      <c r="F68" s="19">
        <f>+C68*D68</f>
        <v>104699.45454545454</v>
      </c>
      <c r="G68" s="20">
        <f t="shared" si="6"/>
        <v>1163.3272727272727</v>
      </c>
      <c r="H68" s="21">
        <f t="shared" si="3"/>
        <v>13959.927272727273</v>
      </c>
      <c r="I68" s="22">
        <f t="shared" si="9"/>
        <v>104699.45454545454</v>
      </c>
      <c r="M68" s="2"/>
    </row>
    <row r="69" spans="1:13" x14ac:dyDescent="0.3">
      <c r="A69" s="9"/>
      <c r="B69" s="23" t="s">
        <v>31</v>
      </c>
      <c r="C69" s="24">
        <v>48</v>
      </c>
      <c r="D69" s="17">
        <f t="shared" si="7"/>
        <v>4222.4909090909086</v>
      </c>
      <c r="E69" s="18">
        <v>50669.890909090907</v>
      </c>
      <c r="F69" s="19">
        <f t="shared" si="8"/>
        <v>202679.5636363636</v>
      </c>
      <c r="G69" s="20">
        <f t="shared" si="6"/>
        <v>4222.4909090909086</v>
      </c>
      <c r="H69" s="21">
        <f t="shared" si="3"/>
        <v>50669.8909090909</v>
      </c>
      <c r="I69" s="22">
        <f t="shared" si="9"/>
        <v>202679.5636363636</v>
      </c>
      <c r="M69" s="2"/>
    </row>
    <row r="70" spans="1:13" x14ac:dyDescent="0.3">
      <c r="A70" s="9"/>
      <c r="B70" s="28" t="s">
        <v>149</v>
      </c>
      <c r="C70" s="29">
        <v>48</v>
      </c>
      <c r="D70" s="30">
        <f t="shared" si="7"/>
        <v>2556.6787878787877</v>
      </c>
      <c r="E70" s="26">
        <v>30680.145454545454</v>
      </c>
      <c r="F70" s="31">
        <f t="shared" si="8"/>
        <v>122720.58181818182</v>
      </c>
      <c r="G70" s="32">
        <f t="shared" si="6"/>
        <v>2556.6787878787877</v>
      </c>
      <c r="H70" s="33">
        <f t="shared" si="3"/>
        <v>30680.145454545454</v>
      </c>
      <c r="I70" s="34">
        <f t="shared" si="9"/>
        <v>122720.58181818182</v>
      </c>
      <c r="M70" s="2"/>
    </row>
    <row r="71" spans="1:13" ht="15" thickBot="1" x14ac:dyDescent="0.35">
      <c r="A71" s="9"/>
      <c r="B71" s="35"/>
      <c r="C71" s="36"/>
      <c r="D71" s="18"/>
      <c r="E71" s="18"/>
      <c r="F71" s="18"/>
      <c r="G71" s="21"/>
      <c r="H71" s="21"/>
      <c r="I71" s="37"/>
    </row>
    <row r="72" spans="1:13" ht="15" thickBot="1" x14ac:dyDescent="0.35">
      <c r="A72" s="9"/>
      <c r="B72" s="38"/>
      <c r="C72" s="38"/>
      <c r="D72" s="39"/>
      <c r="E72" s="40" t="s">
        <v>125</v>
      </c>
      <c r="F72" s="27">
        <f>SUM(F11:F70)</f>
        <v>56277353.258939378</v>
      </c>
      <c r="G72" s="39"/>
      <c r="H72" s="40" t="s">
        <v>177</v>
      </c>
      <c r="I72" s="41">
        <f>SUM(I11:I70)</f>
        <v>56277353.258939378</v>
      </c>
    </row>
    <row r="73" spans="1:13" ht="15" thickBot="1" x14ac:dyDescent="0.35">
      <c r="B73" s="5"/>
      <c r="C73" s="5"/>
      <c r="D73" s="5"/>
      <c r="E73" s="5"/>
      <c r="F73" s="5"/>
      <c r="G73" s="6"/>
      <c r="H73" s="7" t="s">
        <v>130</v>
      </c>
      <c r="I73" s="8">
        <v>0</v>
      </c>
    </row>
  </sheetData>
  <sheetProtection algorithmName="SHA-512" hashValue="5bbqBBCbqYFVO8socS6sc2RJVzStkISHdriMN93xdYexGkmVD5bSOtdyflFG2+ihr6sHcofMtM3Yv/ylNKDoGg==" saltValue="YD0cQMk8OD1ocOwcB5H/xQ==" spinCount="100000" sheet="1" objects="1" scenarios="1"/>
  <mergeCells count="4">
    <mergeCell ref="G9:I9"/>
    <mergeCell ref="D9:F9"/>
    <mergeCell ref="C9:C10"/>
    <mergeCell ref="B9:B10"/>
  </mergeCells>
  <phoneticPr fontId="10" type="noConversion"/>
  <pageMargins left="0.7" right="0.7" top="0.75" bottom="0.75" header="0.3" footer="0.3"/>
  <pageSetup paperSize="8"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98AA4-F687-424D-A08B-9D85574ABE15}">
  <sheetPr>
    <pageSetUpPr fitToPage="1"/>
  </sheetPr>
  <dimension ref="B1:M73"/>
  <sheetViews>
    <sheetView topLeftCell="B46" workbookViewId="0">
      <selection activeCell="M73" sqref="M73"/>
    </sheetView>
  </sheetViews>
  <sheetFormatPr baseColWidth="10" defaultRowHeight="14.4" x14ac:dyDescent="0.3"/>
  <cols>
    <col min="1" max="1" width="11.5546875" style="1"/>
    <col min="2" max="2" width="34.5546875" style="1" customWidth="1"/>
    <col min="3" max="3" width="13.6640625" style="1" customWidth="1"/>
    <col min="4" max="4" width="11.109375" style="1" customWidth="1"/>
    <col min="5" max="5" width="15.6640625" style="1" customWidth="1"/>
    <col min="6" max="6" width="18.6640625" style="1" customWidth="1"/>
    <col min="7" max="7" width="15.88671875" style="1" customWidth="1"/>
    <col min="8" max="8" width="10.77734375" style="1" customWidth="1"/>
    <col min="9" max="9" width="13.21875" style="1" customWidth="1"/>
    <col min="10" max="11" width="15.44140625" style="1" customWidth="1"/>
    <col min="12" max="12" width="18.6640625" style="1" customWidth="1"/>
    <col min="13" max="13" width="20.21875" style="1" bestFit="1" customWidth="1"/>
    <col min="14" max="16384" width="11.5546875" style="1"/>
  </cols>
  <sheetData>
    <row r="1" spans="2:13" x14ac:dyDescent="0.3">
      <c r="B1" s="9"/>
      <c r="C1" s="9"/>
      <c r="D1" s="9"/>
      <c r="E1" s="9"/>
      <c r="F1" s="9"/>
      <c r="G1" s="9"/>
      <c r="H1" s="9"/>
      <c r="I1" s="9"/>
      <c r="J1" s="9"/>
      <c r="K1" s="9"/>
      <c r="L1" s="9"/>
      <c r="M1" s="9"/>
    </row>
    <row r="2" spans="2:13" x14ac:dyDescent="0.3">
      <c r="B2" s="9"/>
      <c r="C2" s="9"/>
      <c r="D2" s="9"/>
      <c r="E2" s="9"/>
      <c r="F2" s="9"/>
      <c r="G2" s="9"/>
      <c r="H2" s="9"/>
      <c r="I2" s="9"/>
      <c r="J2" s="9"/>
      <c r="K2" s="9"/>
      <c r="L2" s="9"/>
      <c r="M2" s="9"/>
    </row>
    <row r="3" spans="2:13" ht="18" x14ac:dyDescent="0.35">
      <c r="B3" s="10" t="s">
        <v>178</v>
      </c>
      <c r="C3" s="9"/>
      <c r="D3" s="9"/>
      <c r="E3" s="45"/>
      <c r="F3" s="9"/>
      <c r="G3" s="9"/>
      <c r="H3" s="9"/>
      <c r="I3" s="9"/>
      <c r="J3" s="9"/>
      <c r="K3" s="9"/>
      <c r="L3" s="9"/>
      <c r="M3" s="11" t="s">
        <v>245</v>
      </c>
    </row>
    <row r="4" spans="2:13" x14ac:dyDescent="0.3">
      <c r="B4" s="9"/>
      <c r="C4" s="9"/>
      <c r="D4" s="9"/>
      <c r="E4" s="9"/>
      <c r="F4" s="9"/>
      <c r="G4" s="9"/>
      <c r="H4" s="9"/>
      <c r="I4" s="9"/>
      <c r="J4" s="9"/>
      <c r="K4" s="9"/>
      <c r="L4" s="9"/>
      <c r="M4" s="9"/>
    </row>
    <row r="5" spans="2:13" x14ac:dyDescent="0.3">
      <c r="B5" s="46"/>
      <c r="C5" s="9"/>
      <c r="D5" s="9"/>
      <c r="E5" s="9"/>
      <c r="F5" s="9"/>
      <c r="G5" s="9"/>
      <c r="H5" s="9"/>
      <c r="I5" s="9"/>
      <c r="J5" s="9"/>
      <c r="K5" s="9"/>
      <c r="L5" s="9"/>
      <c r="M5" s="9"/>
    </row>
    <row r="6" spans="2:13" x14ac:dyDescent="0.3">
      <c r="B6" s="46"/>
      <c r="C6" s="9"/>
      <c r="D6" s="9"/>
      <c r="E6" s="9"/>
      <c r="F6" s="9"/>
      <c r="G6" s="9"/>
      <c r="H6" s="9"/>
      <c r="I6" s="9"/>
      <c r="J6" s="9"/>
      <c r="K6" s="9"/>
      <c r="L6" s="9"/>
      <c r="M6" s="9"/>
    </row>
    <row r="7" spans="2:13" x14ac:dyDescent="0.3">
      <c r="B7" s="46"/>
      <c r="C7" s="9"/>
      <c r="D7" s="9"/>
      <c r="E7" s="9"/>
      <c r="F7" s="9"/>
      <c r="G7" s="9"/>
      <c r="H7" s="9"/>
      <c r="I7" s="9"/>
      <c r="J7" s="9"/>
      <c r="K7" s="9"/>
      <c r="L7" s="9"/>
      <c r="M7" s="9"/>
    </row>
    <row r="8" spans="2:13" x14ac:dyDescent="0.3">
      <c r="B8" s="46"/>
      <c r="C8" s="9"/>
      <c r="D8" s="9"/>
      <c r="E8" s="9"/>
      <c r="F8" s="9"/>
      <c r="G8" s="9"/>
      <c r="H8" s="9"/>
      <c r="I8" s="9"/>
      <c r="J8" s="9"/>
      <c r="K8" s="9"/>
      <c r="L8" s="9"/>
      <c r="M8" s="9"/>
    </row>
    <row r="9" spans="2:13" x14ac:dyDescent="0.3">
      <c r="B9" s="46"/>
      <c r="C9" s="9"/>
      <c r="D9" s="9"/>
      <c r="E9" s="9"/>
      <c r="F9" s="9"/>
      <c r="G9" s="9"/>
      <c r="H9" s="9"/>
      <c r="I9" s="9"/>
      <c r="J9" s="9"/>
      <c r="K9" s="9"/>
      <c r="L9" s="9"/>
      <c r="M9" s="9"/>
    </row>
    <row r="10" spans="2:13" ht="15" thickBot="1" x14ac:dyDescent="0.35">
      <c r="B10" s="9"/>
      <c r="C10" s="47"/>
      <c r="D10" s="9"/>
      <c r="E10" s="9"/>
      <c r="F10" s="9"/>
      <c r="G10" s="9"/>
      <c r="H10" s="9"/>
      <c r="I10" s="9"/>
      <c r="J10" s="9"/>
      <c r="K10" s="9"/>
      <c r="L10" s="9"/>
      <c r="M10" s="9"/>
    </row>
    <row r="11" spans="2:13" ht="15" thickBot="1" x14ac:dyDescent="0.35">
      <c r="B11" s="111" t="s">
        <v>0</v>
      </c>
      <c r="C11" s="113" t="s">
        <v>131</v>
      </c>
      <c r="D11" s="114"/>
      <c r="E11" s="114"/>
      <c r="F11" s="115"/>
      <c r="G11" s="48" t="s">
        <v>132</v>
      </c>
      <c r="H11" s="113" t="s">
        <v>179</v>
      </c>
      <c r="I11" s="114"/>
      <c r="J11" s="114"/>
      <c r="K11" s="115"/>
      <c r="L11" s="49" t="s">
        <v>132</v>
      </c>
      <c r="M11" s="48" t="s">
        <v>174</v>
      </c>
    </row>
    <row r="12" spans="2:13" ht="15" thickBot="1" x14ac:dyDescent="0.35">
      <c r="B12" s="112"/>
      <c r="C12" s="50" t="s">
        <v>173</v>
      </c>
      <c r="D12" s="51" t="s">
        <v>1</v>
      </c>
      <c r="E12" s="52" t="s">
        <v>127</v>
      </c>
      <c r="F12" s="53" t="s">
        <v>2</v>
      </c>
      <c r="G12" s="50" t="s">
        <v>133</v>
      </c>
      <c r="H12" s="50" t="s">
        <v>172</v>
      </c>
      <c r="I12" s="51" t="s">
        <v>1</v>
      </c>
      <c r="J12" s="52" t="s">
        <v>127</v>
      </c>
      <c r="K12" s="53" t="s">
        <v>2</v>
      </c>
      <c r="L12" s="54" t="s">
        <v>133</v>
      </c>
      <c r="M12" s="55" t="s">
        <v>133</v>
      </c>
    </row>
    <row r="13" spans="2:13" x14ac:dyDescent="0.3">
      <c r="B13" s="56" t="s">
        <v>3</v>
      </c>
      <c r="C13" s="57">
        <v>96</v>
      </c>
      <c r="D13" s="21">
        <f>+E13/12</f>
        <v>47.633333333333326</v>
      </c>
      <c r="E13" s="58">
        <v>571.59999999999991</v>
      </c>
      <c r="F13" s="59">
        <f>+C13*D13</f>
        <v>4572.7999999999993</v>
      </c>
      <c r="G13" s="60">
        <f t="shared" ref="G13:G44" si="0">F13*(1-$G$72)</f>
        <v>4572.7999999999993</v>
      </c>
      <c r="H13" s="57">
        <v>0</v>
      </c>
      <c r="I13" s="21"/>
      <c r="J13" s="58"/>
      <c r="K13" s="59">
        <f t="shared" ref="K13:K17" si="1">+H13*I13</f>
        <v>0</v>
      </c>
      <c r="L13" s="20"/>
      <c r="M13" s="61">
        <f>+G13+L13</f>
        <v>4572.7999999999993</v>
      </c>
    </row>
    <row r="14" spans="2:13" x14ac:dyDescent="0.3">
      <c r="B14" s="62" t="s">
        <v>4</v>
      </c>
      <c r="C14" s="57">
        <v>96</v>
      </c>
      <c r="D14" s="21">
        <f t="shared" ref="D14:D69" si="2">+E14/12</f>
        <v>200.56666666666663</v>
      </c>
      <c r="E14" s="58">
        <v>2406.7999999999997</v>
      </c>
      <c r="F14" s="59">
        <f>+C14*D14</f>
        <v>19254.399999999998</v>
      </c>
      <c r="G14" s="60">
        <f t="shared" si="0"/>
        <v>19254.399999999998</v>
      </c>
      <c r="H14" s="57">
        <v>0</v>
      </c>
      <c r="I14" s="21"/>
      <c r="J14" s="58"/>
      <c r="K14" s="59">
        <f t="shared" si="1"/>
        <v>0</v>
      </c>
      <c r="L14" s="20"/>
      <c r="M14" s="61">
        <f t="shared" ref="M14:M70" si="3">+G14+L14</f>
        <v>19254.399999999998</v>
      </c>
    </row>
    <row r="15" spans="2:13" x14ac:dyDescent="0.3">
      <c r="B15" s="62" t="s">
        <v>5</v>
      </c>
      <c r="C15" s="57">
        <v>96</v>
      </c>
      <c r="D15" s="21">
        <f t="shared" si="2"/>
        <v>41.281818181818174</v>
      </c>
      <c r="E15" s="58">
        <v>495.38181818181812</v>
      </c>
      <c r="F15" s="59">
        <f t="shared" ref="F15:F69" si="4">+C15*D15</f>
        <v>3963.0545454545445</v>
      </c>
      <c r="G15" s="60">
        <f t="shared" si="0"/>
        <v>3963.0545454545445</v>
      </c>
      <c r="H15" s="57">
        <v>0</v>
      </c>
      <c r="I15" s="18"/>
      <c r="J15" s="58"/>
      <c r="K15" s="59">
        <f t="shared" si="1"/>
        <v>0</v>
      </c>
      <c r="L15" s="20"/>
      <c r="M15" s="61">
        <f t="shared" si="3"/>
        <v>3963.0545454545445</v>
      </c>
    </row>
    <row r="16" spans="2:13" x14ac:dyDescent="0.3">
      <c r="B16" s="62" t="s">
        <v>6</v>
      </c>
      <c r="C16" s="57">
        <v>96</v>
      </c>
      <c r="D16" s="21">
        <f t="shared" si="2"/>
        <v>317.85757575757572</v>
      </c>
      <c r="E16" s="58">
        <v>3814.2909090909088</v>
      </c>
      <c r="F16" s="59">
        <f t="shared" si="4"/>
        <v>30514.327272727271</v>
      </c>
      <c r="G16" s="60">
        <f t="shared" si="0"/>
        <v>30514.327272727271</v>
      </c>
      <c r="H16" s="57">
        <v>0</v>
      </c>
      <c r="I16" s="18"/>
      <c r="J16" s="58"/>
      <c r="K16" s="59">
        <f t="shared" si="1"/>
        <v>0</v>
      </c>
      <c r="L16" s="20"/>
      <c r="M16" s="61">
        <f t="shared" si="3"/>
        <v>30514.327272727271</v>
      </c>
    </row>
    <row r="17" spans="2:13" x14ac:dyDescent="0.3">
      <c r="B17" s="62" t="s">
        <v>7</v>
      </c>
      <c r="C17" s="57">
        <v>12</v>
      </c>
      <c r="D17" s="21">
        <f t="shared" si="2"/>
        <v>423.08636363636356</v>
      </c>
      <c r="E17" s="58">
        <v>5077.0363636363627</v>
      </c>
      <c r="F17" s="59">
        <f t="shared" si="4"/>
        <v>5077.0363636363627</v>
      </c>
      <c r="G17" s="60">
        <f t="shared" si="0"/>
        <v>5077.0363636363627</v>
      </c>
      <c r="H17" s="57">
        <v>0</v>
      </c>
      <c r="I17" s="18"/>
      <c r="J17" s="58"/>
      <c r="K17" s="59">
        <f t="shared" si="1"/>
        <v>0</v>
      </c>
      <c r="L17" s="20"/>
      <c r="M17" s="61">
        <f t="shared" si="3"/>
        <v>5077.0363636363627</v>
      </c>
    </row>
    <row r="18" spans="2:13" x14ac:dyDescent="0.3">
      <c r="B18" s="62" t="s">
        <v>134</v>
      </c>
      <c r="C18" s="63">
        <f>96-C17</f>
        <v>84</v>
      </c>
      <c r="D18" s="21">
        <f t="shared" si="2"/>
        <v>423.08636363636356</v>
      </c>
      <c r="E18" s="58">
        <f>+E17</f>
        <v>5077.0363636363627</v>
      </c>
      <c r="F18" s="59">
        <f t="shared" si="4"/>
        <v>35539.25454545454</v>
      </c>
      <c r="G18" s="60">
        <f t="shared" si="0"/>
        <v>35539.25454545454</v>
      </c>
      <c r="H18" s="63">
        <f>+C18</f>
        <v>84</v>
      </c>
      <c r="I18" s="18">
        <f t="shared" ref="I18:I66" si="5">+J18/12</f>
        <v>1085.6420750391692</v>
      </c>
      <c r="J18" s="58">
        <v>13027.704900470031</v>
      </c>
      <c r="K18" s="21">
        <f>+H18*I18</f>
        <v>91193.934303290211</v>
      </c>
      <c r="L18" s="42"/>
      <c r="M18" s="61">
        <f t="shared" si="3"/>
        <v>35539.25454545454</v>
      </c>
    </row>
    <row r="19" spans="2:13" x14ac:dyDescent="0.3">
      <c r="B19" s="62" t="s">
        <v>10</v>
      </c>
      <c r="C19" s="63">
        <f t="shared" ref="C19:C36" si="6">8*12</f>
        <v>96</v>
      </c>
      <c r="D19" s="21">
        <f>+E19/12</f>
        <v>78.056818181818173</v>
      </c>
      <c r="E19" s="58">
        <v>936.68181818181802</v>
      </c>
      <c r="F19" s="59">
        <f>+C19*D19</f>
        <v>7493.4545454545441</v>
      </c>
      <c r="G19" s="60">
        <f t="shared" si="0"/>
        <v>7493.4545454545441</v>
      </c>
      <c r="H19" s="63">
        <v>0</v>
      </c>
      <c r="I19" s="18"/>
      <c r="J19" s="58"/>
      <c r="K19" s="59">
        <f t="shared" ref="K19:K69" si="7">+H19*I19</f>
        <v>0</v>
      </c>
      <c r="L19" s="20"/>
      <c r="M19" s="61">
        <f t="shared" si="3"/>
        <v>7493.4545454545441</v>
      </c>
    </row>
    <row r="20" spans="2:13" x14ac:dyDescent="0.3">
      <c r="B20" s="62" t="s">
        <v>8</v>
      </c>
      <c r="C20" s="63">
        <f t="shared" si="6"/>
        <v>96</v>
      </c>
      <c r="D20" s="21">
        <f t="shared" si="2"/>
        <v>78.056818181818173</v>
      </c>
      <c r="E20" s="58">
        <v>936.68181818181802</v>
      </c>
      <c r="F20" s="59">
        <f t="shared" si="4"/>
        <v>7493.4545454545441</v>
      </c>
      <c r="G20" s="60">
        <f t="shared" si="0"/>
        <v>7493.4545454545441</v>
      </c>
      <c r="H20" s="63">
        <v>0</v>
      </c>
      <c r="I20" s="18"/>
      <c r="J20" s="58"/>
      <c r="K20" s="59">
        <f t="shared" si="7"/>
        <v>0</v>
      </c>
      <c r="L20" s="20"/>
      <c r="M20" s="61">
        <f t="shared" si="3"/>
        <v>7493.4545454545441</v>
      </c>
    </row>
    <row r="21" spans="2:13" x14ac:dyDescent="0.3">
      <c r="B21" s="62" t="s">
        <v>9</v>
      </c>
      <c r="C21" s="63">
        <v>6</v>
      </c>
      <c r="D21" s="21">
        <f t="shared" si="2"/>
        <v>309.44848484848484</v>
      </c>
      <c r="E21" s="58">
        <v>3713.3818181818178</v>
      </c>
      <c r="F21" s="59">
        <f t="shared" si="4"/>
        <v>1856.6909090909089</v>
      </c>
      <c r="G21" s="60">
        <f t="shared" si="0"/>
        <v>1856.6909090909089</v>
      </c>
      <c r="H21" s="63">
        <v>0</v>
      </c>
      <c r="I21" s="18"/>
      <c r="J21" s="58"/>
      <c r="K21" s="59">
        <f t="shared" si="7"/>
        <v>0</v>
      </c>
      <c r="L21" s="20"/>
      <c r="M21" s="61">
        <f t="shared" si="3"/>
        <v>1856.6909090909089</v>
      </c>
    </row>
    <row r="22" spans="2:13" x14ac:dyDescent="0.3">
      <c r="B22" s="62" t="s">
        <v>165</v>
      </c>
      <c r="C22" s="63">
        <v>90</v>
      </c>
      <c r="D22" s="21">
        <f t="shared" si="2"/>
        <v>309.44848484848484</v>
      </c>
      <c r="E22" s="58">
        <f>+E21</f>
        <v>3713.3818181818178</v>
      </c>
      <c r="F22" s="59">
        <f t="shared" si="4"/>
        <v>27850.363636363636</v>
      </c>
      <c r="G22" s="60">
        <f t="shared" si="0"/>
        <v>27850.363636363636</v>
      </c>
      <c r="H22" s="63">
        <v>90</v>
      </c>
      <c r="I22" s="18">
        <f t="shared" si="5"/>
        <v>5861.1876714505715</v>
      </c>
      <c r="J22" s="58">
        <v>70334.252057406862</v>
      </c>
      <c r="K22" s="21">
        <f t="shared" si="7"/>
        <v>527506.89043055149</v>
      </c>
      <c r="L22" s="42"/>
      <c r="M22" s="61">
        <f t="shared" si="3"/>
        <v>27850.363636363636</v>
      </c>
    </row>
    <row r="23" spans="2:13" x14ac:dyDescent="0.3">
      <c r="B23" s="62" t="s">
        <v>11</v>
      </c>
      <c r="C23" s="63">
        <v>6</v>
      </c>
      <c r="D23" s="21">
        <f t="shared" si="2"/>
        <v>299.11515151515147</v>
      </c>
      <c r="E23" s="58">
        <v>3589.3818181818178</v>
      </c>
      <c r="F23" s="59">
        <f t="shared" si="4"/>
        <v>1794.6909090909089</v>
      </c>
      <c r="G23" s="60">
        <f t="shared" si="0"/>
        <v>1794.6909090909089</v>
      </c>
      <c r="H23" s="63">
        <v>0</v>
      </c>
      <c r="I23" s="18"/>
      <c r="J23" s="58"/>
      <c r="K23" s="59">
        <f t="shared" si="7"/>
        <v>0</v>
      </c>
      <c r="L23" s="20"/>
      <c r="M23" s="61">
        <f t="shared" si="3"/>
        <v>1794.6909090909089</v>
      </c>
    </row>
    <row r="24" spans="2:13" x14ac:dyDescent="0.3">
      <c r="B24" s="62" t="s">
        <v>136</v>
      </c>
      <c r="C24" s="63">
        <v>90</v>
      </c>
      <c r="D24" s="21">
        <f t="shared" si="2"/>
        <v>299.11515151515147</v>
      </c>
      <c r="E24" s="58">
        <f>+E23</f>
        <v>3589.3818181818178</v>
      </c>
      <c r="F24" s="59">
        <f t="shared" si="4"/>
        <v>26920.363636363632</v>
      </c>
      <c r="G24" s="60">
        <f t="shared" si="0"/>
        <v>26920.363636363632</v>
      </c>
      <c r="H24" s="63">
        <v>90</v>
      </c>
      <c r="I24" s="18">
        <f t="shared" si="5"/>
        <v>308.09423951121386</v>
      </c>
      <c r="J24" s="58">
        <v>3697.1308741345665</v>
      </c>
      <c r="K24" s="59">
        <f t="shared" si="7"/>
        <v>27728.481556009247</v>
      </c>
      <c r="L24" s="42"/>
      <c r="M24" s="61">
        <f t="shared" si="3"/>
        <v>26920.363636363632</v>
      </c>
    </row>
    <row r="25" spans="2:13" x14ac:dyDescent="0.3">
      <c r="B25" s="62" t="s">
        <v>12</v>
      </c>
      <c r="C25" s="57">
        <v>12</v>
      </c>
      <c r="D25" s="21">
        <f t="shared" si="2"/>
        <v>222.58787878787874</v>
      </c>
      <c r="E25" s="58">
        <v>2671.054545454545</v>
      </c>
      <c r="F25" s="59">
        <f t="shared" si="4"/>
        <v>2671.054545454545</v>
      </c>
      <c r="G25" s="60">
        <f t="shared" si="0"/>
        <v>2671.054545454545</v>
      </c>
      <c r="H25" s="57">
        <v>0</v>
      </c>
      <c r="I25" s="18"/>
      <c r="J25" s="58"/>
      <c r="K25" s="59">
        <f t="shared" si="7"/>
        <v>0</v>
      </c>
      <c r="L25" s="20"/>
      <c r="M25" s="61">
        <f t="shared" si="3"/>
        <v>2671.054545454545</v>
      </c>
    </row>
    <row r="26" spans="2:13" x14ac:dyDescent="0.3">
      <c r="B26" s="62" t="s">
        <v>137</v>
      </c>
      <c r="C26" s="63">
        <f>96-C25</f>
        <v>84</v>
      </c>
      <c r="D26" s="21">
        <f t="shared" si="2"/>
        <v>222.58787878787874</v>
      </c>
      <c r="E26" s="58">
        <f>+E25</f>
        <v>2671.054545454545</v>
      </c>
      <c r="F26" s="59">
        <f t="shared" si="4"/>
        <v>18697.381818181813</v>
      </c>
      <c r="G26" s="60">
        <f t="shared" si="0"/>
        <v>18697.381818181813</v>
      </c>
      <c r="H26" s="63">
        <v>0</v>
      </c>
      <c r="I26" s="18"/>
      <c r="J26" s="58"/>
      <c r="K26" s="59">
        <f t="shared" si="7"/>
        <v>0</v>
      </c>
      <c r="L26" s="20"/>
      <c r="M26" s="61">
        <f t="shared" si="3"/>
        <v>18697.381818181813</v>
      </c>
    </row>
    <row r="27" spans="2:13" x14ac:dyDescent="0.3">
      <c r="B27" s="62" t="s">
        <v>13</v>
      </c>
      <c r="C27" s="63">
        <f t="shared" si="6"/>
        <v>96</v>
      </c>
      <c r="D27" s="21">
        <f t="shared" si="2"/>
        <v>58.00151515151515</v>
      </c>
      <c r="E27" s="58">
        <v>696.0181818181818</v>
      </c>
      <c r="F27" s="59">
        <f t="shared" si="4"/>
        <v>5568.1454545454544</v>
      </c>
      <c r="G27" s="60">
        <f t="shared" si="0"/>
        <v>5568.1454545454544</v>
      </c>
      <c r="H27" s="63">
        <v>0</v>
      </c>
      <c r="I27" s="18"/>
      <c r="J27" s="58"/>
      <c r="K27" s="59">
        <f t="shared" si="7"/>
        <v>0</v>
      </c>
      <c r="L27" s="20"/>
      <c r="M27" s="61">
        <f t="shared" si="3"/>
        <v>5568.1454545454544</v>
      </c>
    </row>
    <row r="28" spans="2:13" x14ac:dyDescent="0.3">
      <c r="B28" s="62" t="s">
        <v>14</v>
      </c>
      <c r="C28" s="63">
        <f t="shared" si="6"/>
        <v>96</v>
      </c>
      <c r="D28" s="21">
        <f t="shared" si="2"/>
        <v>61.015909090909084</v>
      </c>
      <c r="E28" s="58">
        <v>732.19090909090903</v>
      </c>
      <c r="F28" s="59">
        <f t="shared" si="4"/>
        <v>5857.5272727272722</v>
      </c>
      <c r="G28" s="60">
        <f t="shared" si="0"/>
        <v>5857.5272727272722</v>
      </c>
      <c r="H28" s="63">
        <v>0</v>
      </c>
      <c r="I28" s="18"/>
      <c r="J28" s="58"/>
      <c r="K28" s="59">
        <f t="shared" si="7"/>
        <v>0</v>
      </c>
      <c r="L28" s="20"/>
      <c r="M28" s="61">
        <f t="shared" si="3"/>
        <v>5857.5272727272722</v>
      </c>
    </row>
    <row r="29" spans="2:13" x14ac:dyDescent="0.3">
      <c r="B29" s="62" t="s">
        <v>15</v>
      </c>
      <c r="C29" s="63">
        <f t="shared" si="6"/>
        <v>96</v>
      </c>
      <c r="D29" s="21">
        <f t="shared" si="2"/>
        <v>60.37954545454545</v>
      </c>
      <c r="E29" s="58">
        <v>724.5545454545454</v>
      </c>
      <c r="F29" s="59">
        <f t="shared" si="4"/>
        <v>5796.4363636363632</v>
      </c>
      <c r="G29" s="60">
        <f t="shared" si="0"/>
        <v>5796.4363636363632</v>
      </c>
      <c r="H29" s="63">
        <v>0</v>
      </c>
      <c r="I29" s="18"/>
      <c r="J29" s="58"/>
      <c r="K29" s="59">
        <f t="shared" si="7"/>
        <v>0</v>
      </c>
      <c r="L29" s="20"/>
      <c r="M29" s="61">
        <f t="shared" si="3"/>
        <v>5796.4363636363632</v>
      </c>
    </row>
    <row r="30" spans="2:13" x14ac:dyDescent="0.3">
      <c r="B30" s="62" t="s">
        <v>138</v>
      </c>
      <c r="C30" s="63">
        <v>48</v>
      </c>
      <c r="D30" s="21">
        <f t="shared" si="2"/>
        <v>319.58484848484846</v>
      </c>
      <c r="E30" s="58">
        <v>3835.0181818181818</v>
      </c>
      <c r="F30" s="59">
        <f t="shared" si="4"/>
        <v>15340.072727272727</v>
      </c>
      <c r="G30" s="60">
        <f t="shared" si="0"/>
        <v>15340.072727272727</v>
      </c>
      <c r="H30" s="63">
        <v>0</v>
      </c>
      <c r="I30" s="18"/>
      <c r="J30" s="58"/>
      <c r="K30" s="59">
        <f t="shared" si="7"/>
        <v>0</v>
      </c>
      <c r="L30" s="20"/>
      <c r="M30" s="61">
        <f t="shared" si="3"/>
        <v>15340.072727272727</v>
      </c>
    </row>
    <row r="31" spans="2:13" x14ac:dyDescent="0.3">
      <c r="B31" s="62" t="s">
        <v>139</v>
      </c>
      <c r="C31" s="63">
        <v>48</v>
      </c>
      <c r="D31" s="21">
        <f t="shared" si="2"/>
        <v>319.58484848484846</v>
      </c>
      <c r="E31" s="58">
        <f>+E30</f>
        <v>3835.0181818181818</v>
      </c>
      <c r="F31" s="59">
        <f t="shared" si="4"/>
        <v>15340.072727272727</v>
      </c>
      <c r="G31" s="60">
        <f t="shared" si="0"/>
        <v>15340.072727272727</v>
      </c>
      <c r="H31" s="63">
        <v>0</v>
      </c>
      <c r="I31" s="18"/>
      <c r="J31" s="58"/>
      <c r="K31" s="59">
        <f t="shared" si="7"/>
        <v>0</v>
      </c>
      <c r="L31" s="20"/>
      <c r="M31" s="61">
        <f t="shared" si="3"/>
        <v>15340.072727272727</v>
      </c>
    </row>
    <row r="32" spans="2:13" x14ac:dyDescent="0.3">
      <c r="B32" s="62" t="s">
        <v>16</v>
      </c>
      <c r="C32" s="63">
        <f t="shared" si="6"/>
        <v>96</v>
      </c>
      <c r="D32" s="21">
        <f t="shared" si="2"/>
        <v>417.31212121212121</v>
      </c>
      <c r="E32" s="58">
        <v>5007.7454545454548</v>
      </c>
      <c r="F32" s="59">
        <f t="shared" si="4"/>
        <v>40061.963636363638</v>
      </c>
      <c r="G32" s="60">
        <f t="shared" si="0"/>
        <v>40061.963636363638</v>
      </c>
      <c r="H32" s="63">
        <v>0</v>
      </c>
      <c r="I32" s="18"/>
      <c r="J32" s="58"/>
      <c r="K32" s="59">
        <f t="shared" si="7"/>
        <v>0</v>
      </c>
      <c r="L32" s="20"/>
      <c r="M32" s="61">
        <f t="shared" si="3"/>
        <v>40061.963636363638</v>
      </c>
    </row>
    <row r="33" spans="2:13" x14ac:dyDescent="0.3">
      <c r="B33" s="62" t="s">
        <v>17</v>
      </c>
      <c r="C33" s="63">
        <f t="shared" si="6"/>
        <v>96</v>
      </c>
      <c r="D33" s="21">
        <f t="shared" si="2"/>
        <v>75.604545454545459</v>
      </c>
      <c r="E33" s="58">
        <v>907.25454545454545</v>
      </c>
      <c r="F33" s="59">
        <f t="shared" si="4"/>
        <v>7258.0363636363636</v>
      </c>
      <c r="G33" s="60">
        <f t="shared" si="0"/>
        <v>7258.0363636363636</v>
      </c>
      <c r="H33" s="63">
        <v>0</v>
      </c>
      <c r="I33" s="18"/>
      <c r="J33" s="58"/>
      <c r="K33" s="59">
        <f t="shared" si="7"/>
        <v>0</v>
      </c>
      <c r="L33" s="20"/>
      <c r="M33" s="61">
        <f t="shared" si="3"/>
        <v>7258.0363636363636</v>
      </c>
    </row>
    <row r="34" spans="2:13" x14ac:dyDescent="0.3">
      <c r="B34" s="62" t="s">
        <v>141</v>
      </c>
      <c r="C34" s="63">
        <v>12</v>
      </c>
      <c r="D34" s="21">
        <f t="shared" si="2"/>
        <v>39.406060606060599</v>
      </c>
      <c r="E34" s="58">
        <v>472.87272727272722</v>
      </c>
      <c r="F34" s="59">
        <f t="shared" si="4"/>
        <v>472.87272727272716</v>
      </c>
      <c r="G34" s="60">
        <f t="shared" si="0"/>
        <v>472.87272727272716</v>
      </c>
      <c r="H34" s="63">
        <v>0</v>
      </c>
      <c r="I34" s="18"/>
      <c r="J34" s="58"/>
      <c r="K34" s="59">
        <f t="shared" si="7"/>
        <v>0</v>
      </c>
      <c r="L34" s="20"/>
      <c r="M34" s="61">
        <f t="shared" si="3"/>
        <v>472.87272727272716</v>
      </c>
    </row>
    <row r="35" spans="2:13" x14ac:dyDescent="0.3">
      <c r="B35" s="62" t="s">
        <v>142</v>
      </c>
      <c r="C35" s="63">
        <v>84</v>
      </c>
      <c r="D35" s="21">
        <f t="shared" si="2"/>
        <v>39.406060606060599</v>
      </c>
      <c r="E35" s="58">
        <f>+E34</f>
        <v>472.87272727272722</v>
      </c>
      <c r="F35" s="59">
        <f t="shared" si="4"/>
        <v>3310.1090909090904</v>
      </c>
      <c r="G35" s="60">
        <f t="shared" si="0"/>
        <v>3310.1090909090904</v>
      </c>
      <c r="H35" s="63">
        <v>0</v>
      </c>
      <c r="I35" s="18"/>
      <c r="J35" s="58"/>
      <c r="K35" s="59">
        <f t="shared" si="7"/>
        <v>0</v>
      </c>
      <c r="L35" s="20"/>
      <c r="M35" s="61">
        <f t="shared" si="3"/>
        <v>3310.1090909090904</v>
      </c>
    </row>
    <row r="36" spans="2:13" x14ac:dyDescent="0.3">
      <c r="B36" s="62" t="s">
        <v>18</v>
      </c>
      <c r="C36" s="63">
        <f t="shared" si="6"/>
        <v>96</v>
      </c>
      <c r="D36" s="21">
        <f t="shared" si="2"/>
        <v>78.37121212121211</v>
      </c>
      <c r="E36" s="58">
        <v>940.45454545454538</v>
      </c>
      <c r="F36" s="59">
        <f t="shared" si="4"/>
        <v>7523.6363636363621</v>
      </c>
      <c r="G36" s="60">
        <f t="shared" si="0"/>
        <v>7523.6363636363621</v>
      </c>
      <c r="H36" s="63">
        <v>0</v>
      </c>
      <c r="I36" s="18"/>
      <c r="J36" s="58"/>
      <c r="K36" s="59">
        <f t="shared" si="7"/>
        <v>0</v>
      </c>
      <c r="L36" s="20"/>
      <c r="M36" s="61">
        <f t="shared" si="3"/>
        <v>7523.6363636363621</v>
      </c>
    </row>
    <row r="37" spans="2:13" x14ac:dyDescent="0.3">
      <c r="B37" s="62" t="s">
        <v>19</v>
      </c>
      <c r="C37" s="57">
        <v>6</v>
      </c>
      <c r="D37" s="21">
        <f t="shared" si="2"/>
        <v>184.46515151515152</v>
      </c>
      <c r="E37" s="58">
        <v>2213.5818181818181</v>
      </c>
      <c r="F37" s="59">
        <f t="shared" si="4"/>
        <v>1106.7909090909091</v>
      </c>
      <c r="G37" s="60">
        <f t="shared" si="0"/>
        <v>1106.7909090909091</v>
      </c>
      <c r="H37" s="57">
        <v>0</v>
      </c>
      <c r="I37" s="18"/>
      <c r="J37" s="58"/>
      <c r="K37" s="59">
        <f t="shared" si="7"/>
        <v>0</v>
      </c>
      <c r="L37" s="20"/>
      <c r="M37" s="61">
        <f t="shared" si="3"/>
        <v>1106.7909090909091</v>
      </c>
    </row>
    <row r="38" spans="2:13" x14ac:dyDescent="0.3">
      <c r="B38" s="62" t="s">
        <v>143</v>
      </c>
      <c r="C38" s="63">
        <v>90</v>
      </c>
      <c r="D38" s="21">
        <f t="shared" si="2"/>
        <v>184.46515151515152</v>
      </c>
      <c r="E38" s="58">
        <f>+E37</f>
        <v>2213.5818181818181</v>
      </c>
      <c r="F38" s="59">
        <f t="shared" si="4"/>
        <v>16601.863636363636</v>
      </c>
      <c r="G38" s="60">
        <f t="shared" si="0"/>
        <v>16601.863636363636</v>
      </c>
      <c r="H38" s="63">
        <v>90</v>
      </c>
      <c r="I38" s="18">
        <f t="shared" si="5"/>
        <v>411.36955950167857</v>
      </c>
      <c r="J38" s="58">
        <v>4936.4347140201426</v>
      </c>
      <c r="K38" s="59">
        <f t="shared" si="7"/>
        <v>37023.260355151069</v>
      </c>
      <c r="L38" s="42"/>
      <c r="M38" s="61">
        <f t="shared" si="3"/>
        <v>16601.863636363636</v>
      </c>
    </row>
    <row r="39" spans="2:13" x14ac:dyDescent="0.3">
      <c r="B39" s="62" t="s">
        <v>150</v>
      </c>
      <c r="C39" s="57">
        <v>12</v>
      </c>
      <c r="D39" s="21">
        <f t="shared" si="2"/>
        <v>269.30075757575759</v>
      </c>
      <c r="E39" s="58">
        <v>3231.6090909090908</v>
      </c>
      <c r="F39" s="59">
        <f t="shared" si="4"/>
        <v>3231.6090909090908</v>
      </c>
      <c r="G39" s="60">
        <f t="shared" si="0"/>
        <v>3231.6090909090908</v>
      </c>
      <c r="H39" s="57">
        <v>0</v>
      </c>
      <c r="I39" s="18"/>
      <c r="J39" s="58"/>
      <c r="K39" s="59">
        <f t="shared" si="7"/>
        <v>0</v>
      </c>
      <c r="L39" s="20"/>
      <c r="M39" s="61">
        <f t="shared" si="3"/>
        <v>3231.6090909090908</v>
      </c>
    </row>
    <row r="40" spans="2:13" x14ac:dyDescent="0.3">
      <c r="B40" s="62" t="s">
        <v>151</v>
      </c>
      <c r="C40" s="57">
        <v>84</v>
      </c>
      <c r="D40" s="21">
        <f t="shared" si="2"/>
        <v>269.30075757575759</v>
      </c>
      <c r="E40" s="58">
        <f>+E39</f>
        <v>3231.6090909090908</v>
      </c>
      <c r="F40" s="59">
        <f t="shared" si="4"/>
        <v>22621.263636363637</v>
      </c>
      <c r="G40" s="60">
        <f t="shared" si="0"/>
        <v>22621.263636363637</v>
      </c>
      <c r="H40" s="57">
        <v>0</v>
      </c>
      <c r="I40" s="18"/>
      <c r="J40" s="58"/>
      <c r="K40" s="59">
        <f t="shared" si="7"/>
        <v>0</v>
      </c>
      <c r="L40" s="20"/>
      <c r="M40" s="61">
        <f t="shared" si="3"/>
        <v>22621.263636363637</v>
      </c>
    </row>
    <row r="41" spans="2:13" x14ac:dyDescent="0.3">
      <c r="B41" s="62" t="s">
        <v>166</v>
      </c>
      <c r="C41" s="63">
        <v>6</v>
      </c>
      <c r="D41" s="21">
        <f t="shared" si="2"/>
        <v>354.05984848484849</v>
      </c>
      <c r="E41" s="58">
        <v>4248.7181818181816</v>
      </c>
      <c r="F41" s="59">
        <f t="shared" si="4"/>
        <v>2124.3590909090908</v>
      </c>
      <c r="G41" s="60">
        <f t="shared" si="0"/>
        <v>2124.3590909090908</v>
      </c>
      <c r="H41" s="63">
        <v>0</v>
      </c>
      <c r="I41" s="18"/>
      <c r="J41" s="58"/>
      <c r="K41" s="59">
        <f t="shared" si="7"/>
        <v>0</v>
      </c>
      <c r="L41" s="20"/>
      <c r="M41" s="61">
        <f t="shared" si="3"/>
        <v>2124.3590909090908</v>
      </c>
    </row>
    <row r="42" spans="2:13" x14ac:dyDescent="0.3">
      <c r="B42" s="62" t="s">
        <v>144</v>
      </c>
      <c r="C42" s="63">
        <v>90</v>
      </c>
      <c r="D42" s="21">
        <f t="shared" si="2"/>
        <v>354.05984848484849</v>
      </c>
      <c r="E42" s="58">
        <f>+E41</f>
        <v>4248.7181818181816</v>
      </c>
      <c r="F42" s="59">
        <f t="shared" si="4"/>
        <v>31865.386363636364</v>
      </c>
      <c r="G42" s="60">
        <f t="shared" si="0"/>
        <v>31865.386363636364</v>
      </c>
      <c r="H42" s="63">
        <v>90</v>
      </c>
      <c r="I42" s="18">
        <f t="shared" si="5"/>
        <v>570.2361832089282</v>
      </c>
      <c r="J42" s="58">
        <v>6842.8341985071384</v>
      </c>
      <c r="K42" s="59">
        <f t="shared" si="7"/>
        <v>51321.256488803541</v>
      </c>
      <c r="L42" s="42"/>
      <c r="M42" s="61">
        <f t="shared" si="3"/>
        <v>31865.386363636364</v>
      </c>
    </row>
    <row r="43" spans="2:13" x14ac:dyDescent="0.3">
      <c r="B43" s="62" t="s">
        <v>20</v>
      </c>
      <c r="C43" s="63">
        <f>8*12</f>
        <v>96</v>
      </c>
      <c r="D43" s="21">
        <f t="shared" si="2"/>
        <v>34.902272727272724</v>
      </c>
      <c r="E43" s="58">
        <v>418.82727272727266</v>
      </c>
      <c r="F43" s="59">
        <f t="shared" si="4"/>
        <v>3350.6181818181813</v>
      </c>
      <c r="G43" s="60">
        <f t="shared" si="0"/>
        <v>3350.6181818181813</v>
      </c>
      <c r="H43" s="63">
        <v>0</v>
      </c>
      <c r="I43" s="18"/>
      <c r="J43" s="58"/>
      <c r="K43" s="59">
        <f t="shared" si="7"/>
        <v>0</v>
      </c>
      <c r="L43" s="20"/>
      <c r="M43" s="61">
        <f t="shared" si="3"/>
        <v>3350.6181818181813</v>
      </c>
    </row>
    <row r="44" spans="2:13" x14ac:dyDescent="0.3">
      <c r="B44" s="62" t="s">
        <v>21</v>
      </c>
      <c r="C44" s="57">
        <v>12</v>
      </c>
      <c r="D44" s="21">
        <f t="shared" si="2"/>
        <v>413.76742424242417</v>
      </c>
      <c r="E44" s="58">
        <v>4965.2090909090903</v>
      </c>
      <c r="F44" s="59">
        <f t="shared" si="4"/>
        <v>4965.2090909090903</v>
      </c>
      <c r="G44" s="60">
        <f t="shared" si="0"/>
        <v>4965.2090909090903</v>
      </c>
      <c r="H44" s="57">
        <v>0</v>
      </c>
      <c r="I44" s="18"/>
      <c r="J44" s="58"/>
      <c r="K44" s="59">
        <f t="shared" si="7"/>
        <v>0</v>
      </c>
      <c r="L44" s="20"/>
      <c r="M44" s="61">
        <f t="shared" si="3"/>
        <v>4965.2090909090903</v>
      </c>
    </row>
    <row r="45" spans="2:13" x14ac:dyDescent="0.3">
      <c r="B45" s="62" t="s">
        <v>152</v>
      </c>
      <c r="C45" s="63">
        <f>96-C44</f>
        <v>84</v>
      </c>
      <c r="D45" s="21">
        <f t="shared" si="2"/>
        <v>413.76742424242417</v>
      </c>
      <c r="E45" s="58">
        <f>+E44</f>
        <v>4965.2090909090903</v>
      </c>
      <c r="F45" s="59">
        <f t="shared" si="4"/>
        <v>34756.463636363631</v>
      </c>
      <c r="G45" s="60">
        <f t="shared" ref="G45:G69" si="8">F45*(1-$G$72)</f>
        <v>34756.463636363631</v>
      </c>
      <c r="H45" s="63">
        <v>84</v>
      </c>
      <c r="I45" s="18">
        <f t="shared" si="5"/>
        <v>588.66014568974992</v>
      </c>
      <c r="J45" s="58">
        <v>7063.9217482769991</v>
      </c>
      <c r="K45" s="59">
        <f t="shared" si="7"/>
        <v>49447.452237938996</v>
      </c>
      <c r="L45" s="42"/>
      <c r="M45" s="61">
        <f t="shared" si="3"/>
        <v>34756.463636363631</v>
      </c>
    </row>
    <row r="46" spans="2:13" x14ac:dyDescent="0.3">
      <c r="B46" s="62" t="s">
        <v>167</v>
      </c>
      <c r="C46" s="63">
        <v>6</v>
      </c>
      <c r="D46" s="21">
        <f t="shared" si="2"/>
        <v>423.05909090909086</v>
      </c>
      <c r="E46" s="58">
        <v>5076.7090909090903</v>
      </c>
      <c r="F46" s="59">
        <f t="shared" si="4"/>
        <v>2538.3545454545451</v>
      </c>
      <c r="G46" s="60">
        <f t="shared" si="8"/>
        <v>2538.3545454545451</v>
      </c>
      <c r="H46" s="63">
        <v>0</v>
      </c>
      <c r="I46" s="18"/>
      <c r="J46" s="58"/>
      <c r="K46" s="59">
        <f t="shared" si="7"/>
        <v>0</v>
      </c>
      <c r="L46" s="20"/>
      <c r="M46" s="61">
        <f t="shared" si="3"/>
        <v>2538.3545454545451</v>
      </c>
    </row>
    <row r="47" spans="2:13" x14ac:dyDescent="0.3">
      <c r="B47" s="62" t="s">
        <v>146</v>
      </c>
      <c r="C47" s="63">
        <v>90</v>
      </c>
      <c r="D47" s="21">
        <f t="shared" si="2"/>
        <v>423.05909090909086</v>
      </c>
      <c r="E47" s="58">
        <f>+E46</f>
        <v>5076.7090909090903</v>
      </c>
      <c r="F47" s="59">
        <f t="shared" si="4"/>
        <v>38075.318181818177</v>
      </c>
      <c r="G47" s="60">
        <f t="shared" si="8"/>
        <v>38075.318181818177</v>
      </c>
      <c r="H47" s="63">
        <v>90</v>
      </c>
      <c r="I47" s="18">
        <f t="shared" si="5"/>
        <v>753.97157249285408</v>
      </c>
      <c r="J47" s="58">
        <v>9047.6588699142485</v>
      </c>
      <c r="K47" s="59">
        <f t="shared" si="7"/>
        <v>67857.441524356866</v>
      </c>
      <c r="L47" s="42"/>
      <c r="M47" s="61">
        <f t="shared" si="3"/>
        <v>38075.318181818177</v>
      </c>
    </row>
    <row r="48" spans="2:13" x14ac:dyDescent="0.3">
      <c r="B48" s="62" t="s">
        <v>22</v>
      </c>
      <c r="C48" s="63">
        <f>8*12</f>
        <v>96</v>
      </c>
      <c r="D48" s="21">
        <f t="shared" si="2"/>
        <v>30.393939393939391</v>
      </c>
      <c r="E48" s="58">
        <v>364.72727272727269</v>
      </c>
      <c r="F48" s="59">
        <f t="shared" si="4"/>
        <v>2917.8181818181815</v>
      </c>
      <c r="G48" s="60">
        <f t="shared" si="8"/>
        <v>2917.8181818181815</v>
      </c>
      <c r="H48" s="63">
        <v>0</v>
      </c>
      <c r="I48" s="18"/>
      <c r="J48" s="58"/>
      <c r="K48" s="59">
        <f t="shared" si="7"/>
        <v>0</v>
      </c>
      <c r="L48" s="20"/>
      <c r="M48" s="61">
        <f t="shared" si="3"/>
        <v>2917.8181818181815</v>
      </c>
    </row>
    <row r="49" spans="2:13" x14ac:dyDescent="0.3">
      <c r="B49" s="62" t="s">
        <v>153</v>
      </c>
      <c r="C49" s="63">
        <v>6</v>
      </c>
      <c r="D49" s="21">
        <f t="shared" si="2"/>
        <v>380.82803030303029</v>
      </c>
      <c r="E49" s="58">
        <v>4569.9363636363632</v>
      </c>
      <c r="F49" s="59">
        <f t="shared" si="4"/>
        <v>2284.9681818181816</v>
      </c>
      <c r="G49" s="60">
        <f t="shared" si="8"/>
        <v>2284.9681818181816</v>
      </c>
      <c r="H49" s="63">
        <v>0</v>
      </c>
      <c r="I49" s="18"/>
      <c r="J49" s="58"/>
      <c r="K49" s="59">
        <f t="shared" si="7"/>
        <v>0</v>
      </c>
      <c r="L49" s="20"/>
      <c r="M49" s="61">
        <f t="shared" si="3"/>
        <v>2284.9681818181816</v>
      </c>
    </row>
    <row r="50" spans="2:13" x14ac:dyDescent="0.3">
      <c r="B50" s="62" t="s">
        <v>154</v>
      </c>
      <c r="C50" s="63">
        <v>90</v>
      </c>
      <c r="D50" s="21">
        <f t="shared" si="2"/>
        <v>380.82803030303029</v>
      </c>
      <c r="E50" s="58">
        <f>+E49</f>
        <v>4569.9363636363632</v>
      </c>
      <c r="F50" s="59">
        <f t="shared" si="4"/>
        <v>34274.522727272728</v>
      </c>
      <c r="G50" s="60">
        <f t="shared" si="8"/>
        <v>34274.522727272728</v>
      </c>
      <c r="H50" s="63">
        <v>0</v>
      </c>
      <c r="I50" s="18"/>
      <c r="J50" s="58"/>
      <c r="K50" s="59">
        <f t="shared" si="7"/>
        <v>0</v>
      </c>
      <c r="L50" s="20"/>
      <c r="M50" s="61">
        <f t="shared" si="3"/>
        <v>34274.522727272728</v>
      </c>
    </row>
    <row r="51" spans="2:13" x14ac:dyDescent="0.3">
      <c r="B51" s="62" t="s">
        <v>23</v>
      </c>
      <c r="C51" s="63">
        <f t="shared" ref="C51:C60" si="9">8*12</f>
        <v>96</v>
      </c>
      <c r="D51" s="21">
        <f t="shared" si="2"/>
        <v>39.215909090909086</v>
      </c>
      <c r="E51" s="58">
        <v>470.59090909090901</v>
      </c>
      <c r="F51" s="59">
        <f t="shared" si="4"/>
        <v>3764.7272727272721</v>
      </c>
      <c r="G51" s="60">
        <f t="shared" si="8"/>
        <v>3764.7272727272721</v>
      </c>
      <c r="H51" s="63">
        <v>0</v>
      </c>
      <c r="I51" s="18"/>
      <c r="J51" s="58"/>
      <c r="K51" s="59">
        <f t="shared" si="7"/>
        <v>0</v>
      </c>
      <c r="L51" s="20"/>
      <c r="M51" s="61">
        <f t="shared" si="3"/>
        <v>3764.7272727272721</v>
      </c>
    </row>
    <row r="52" spans="2:13" x14ac:dyDescent="0.3">
      <c r="B52" s="62" t="s">
        <v>24</v>
      </c>
      <c r="C52" s="63">
        <f t="shared" si="9"/>
        <v>96</v>
      </c>
      <c r="D52" s="21">
        <f t="shared" si="2"/>
        <v>348.18863636363636</v>
      </c>
      <c r="E52" s="58">
        <v>4178.2636363636366</v>
      </c>
      <c r="F52" s="59">
        <f t="shared" si="4"/>
        <v>33426.109090909093</v>
      </c>
      <c r="G52" s="60">
        <f t="shared" si="8"/>
        <v>33426.109090909093</v>
      </c>
      <c r="H52" s="63">
        <v>96</v>
      </c>
      <c r="I52" s="18">
        <f>+J52/12</f>
        <v>550.84251283683238</v>
      </c>
      <c r="J52" s="58">
        <v>6610.1101540419886</v>
      </c>
      <c r="K52" s="59">
        <f t="shared" si="7"/>
        <v>52880.881232335909</v>
      </c>
      <c r="L52" s="42"/>
      <c r="M52" s="61">
        <f t="shared" si="3"/>
        <v>33426.109090909093</v>
      </c>
    </row>
    <row r="53" spans="2:13" x14ac:dyDescent="0.3">
      <c r="B53" s="62" t="s">
        <v>155</v>
      </c>
      <c r="C53" s="63">
        <v>6</v>
      </c>
      <c r="D53" s="21">
        <f t="shared" si="2"/>
        <v>39.837121212121211</v>
      </c>
      <c r="E53" s="58">
        <v>478.0454545454545</v>
      </c>
      <c r="F53" s="59">
        <f t="shared" si="4"/>
        <v>239.02272727272725</v>
      </c>
      <c r="G53" s="60">
        <f t="shared" si="8"/>
        <v>239.02272727272725</v>
      </c>
      <c r="H53" s="63">
        <v>0</v>
      </c>
      <c r="I53" s="18"/>
      <c r="J53" s="58"/>
      <c r="K53" s="59">
        <f t="shared" si="7"/>
        <v>0</v>
      </c>
      <c r="L53" s="20"/>
      <c r="M53" s="61">
        <f t="shared" si="3"/>
        <v>239.02272727272725</v>
      </c>
    </row>
    <row r="54" spans="2:13" x14ac:dyDescent="0.3">
      <c r="B54" s="62" t="s">
        <v>156</v>
      </c>
      <c r="C54" s="63">
        <v>90</v>
      </c>
      <c r="D54" s="21">
        <f t="shared" si="2"/>
        <v>39.837121212121211</v>
      </c>
      <c r="E54" s="58">
        <f>+E53</f>
        <v>478.0454545454545</v>
      </c>
      <c r="F54" s="59">
        <f t="shared" si="4"/>
        <v>3585.340909090909</v>
      </c>
      <c r="G54" s="60">
        <f t="shared" si="8"/>
        <v>3585.340909090909</v>
      </c>
      <c r="H54" s="63">
        <v>0</v>
      </c>
      <c r="I54" s="18"/>
      <c r="J54" s="58"/>
      <c r="K54" s="59">
        <f t="shared" si="7"/>
        <v>0</v>
      </c>
      <c r="L54" s="20"/>
      <c r="M54" s="61">
        <f t="shared" si="3"/>
        <v>3585.340909090909</v>
      </c>
    </row>
    <row r="55" spans="2:13" x14ac:dyDescent="0.3">
      <c r="B55" s="62" t="s">
        <v>25</v>
      </c>
      <c r="C55" s="63">
        <v>6</v>
      </c>
      <c r="D55" s="21">
        <f t="shared" si="2"/>
        <v>29.384848484848479</v>
      </c>
      <c r="E55" s="58">
        <v>352.61818181818177</v>
      </c>
      <c r="F55" s="59">
        <f t="shared" si="4"/>
        <v>176.30909090909088</v>
      </c>
      <c r="G55" s="60">
        <f t="shared" si="8"/>
        <v>176.30909090909088</v>
      </c>
      <c r="H55" s="63">
        <v>0</v>
      </c>
      <c r="I55" s="18"/>
      <c r="J55" s="58"/>
      <c r="K55" s="59">
        <f t="shared" si="7"/>
        <v>0</v>
      </c>
      <c r="L55" s="20"/>
      <c r="M55" s="61">
        <f t="shared" si="3"/>
        <v>176.30909090909088</v>
      </c>
    </row>
    <row r="56" spans="2:13" x14ac:dyDescent="0.3">
      <c r="B56" s="62" t="s">
        <v>26</v>
      </c>
      <c r="C56" s="63">
        <v>90</v>
      </c>
      <c r="D56" s="21">
        <f t="shared" si="2"/>
        <v>29.384848484848479</v>
      </c>
      <c r="E56" s="58">
        <f>+E55</f>
        <v>352.61818181818177</v>
      </c>
      <c r="F56" s="59">
        <f t="shared" si="4"/>
        <v>2644.6363636363631</v>
      </c>
      <c r="G56" s="60">
        <f t="shared" si="8"/>
        <v>2644.6363636363631</v>
      </c>
      <c r="H56" s="63">
        <v>0</v>
      </c>
      <c r="I56" s="18"/>
      <c r="J56" s="58"/>
      <c r="K56" s="59">
        <f t="shared" si="7"/>
        <v>0</v>
      </c>
      <c r="L56" s="20"/>
      <c r="M56" s="61">
        <f t="shared" si="3"/>
        <v>2644.6363636363631</v>
      </c>
    </row>
    <row r="57" spans="2:13" x14ac:dyDescent="0.3">
      <c r="B57" s="62" t="s">
        <v>27</v>
      </c>
      <c r="C57" s="63">
        <v>6</v>
      </c>
      <c r="D57" s="21">
        <f t="shared" si="2"/>
        <v>45.765151515151508</v>
      </c>
      <c r="E57" s="58">
        <v>549.18181818181813</v>
      </c>
      <c r="F57" s="59">
        <f t="shared" si="4"/>
        <v>274.59090909090907</v>
      </c>
      <c r="G57" s="60">
        <f t="shared" si="8"/>
        <v>274.59090909090907</v>
      </c>
      <c r="H57" s="63">
        <v>0</v>
      </c>
      <c r="I57" s="18"/>
      <c r="J57" s="58"/>
      <c r="K57" s="59">
        <f t="shared" si="7"/>
        <v>0</v>
      </c>
      <c r="L57" s="20"/>
      <c r="M57" s="61">
        <f t="shared" si="3"/>
        <v>274.59090909090907</v>
      </c>
    </row>
    <row r="58" spans="2:13" x14ac:dyDescent="0.3">
      <c r="B58" s="62" t="s">
        <v>28</v>
      </c>
      <c r="C58" s="63">
        <v>90</v>
      </c>
      <c r="D58" s="21">
        <f t="shared" si="2"/>
        <v>45.765151515151508</v>
      </c>
      <c r="E58" s="58">
        <f>+E57</f>
        <v>549.18181818181813</v>
      </c>
      <c r="F58" s="59">
        <f t="shared" si="4"/>
        <v>4118.863636363636</v>
      </c>
      <c r="G58" s="60">
        <f t="shared" si="8"/>
        <v>4118.863636363636</v>
      </c>
      <c r="H58" s="63">
        <v>0</v>
      </c>
      <c r="I58" s="18"/>
      <c r="J58" s="58"/>
      <c r="K58" s="59">
        <f t="shared" si="7"/>
        <v>0</v>
      </c>
      <c r="L58" s="20"/>
      <c r="M58" s="61">
        <f t="shared" si="3"/>
        <v>4118.863636363636</v>
      </c>
    </row>
    <row r="59" spans="2:13" x14ac:dyDescent="0.3">
      <c r="B59" s="62" t="s">
        <v>32</v>
      </c>
      <c r="C59" s="63">
        <f t="shared" si="9"/>
        <v>96</v>
      </c>
      <c r="D59" s="21">
        <f t="shared" si="2"/>
        <v>130.37045454545455</v>
      </c>
      <c r="E59" s="58">
        <v>1564.4454545454546</v>
      </c>
      <c r="F59" s="59">
        <f t="shared" si="4"/>
        <v>12515.563636363637</v>
      </c>
      <c r="G59" s="60">
        <f t="shared" si="8"/>
        <v>12515.563636363637</v>
      </c>
      <c r="H59" s="63">
        <v>0</v>
      </c>
      <c r="I59" s="18"/>
      <c r="J59" s="58"/>
      <c r="K59" s="59">
        <f t="shared" si="7"/>
        <v>0</v>
      </c>
      <c r="L59" s="20"/>
      <c r="M59" s="61">
        <f t="shared" si="3"/>
        <v>12515.563636363637</v>
      </c>
    </row>
    <row r="60" spans="2:13" x14ac:dyDescent="0.3">
      <c r="B60" s="62" t="s">
        <v>29</v>
      </c>
      <c r="C60" s="63">
        <f t="shared" si="9"/>
        <v>96</v>
      </c>
      <c r="D60" s="21">
        <f t="shared" si="2"/>
        <v>44.037878787878782</v>
      </c>
      <c r="E60" s="58">
        <v>528.45454545454538</v>
      </c>
      <c r="F60" s="59">
        <f t="shared" si="4"/>
        <v>4227.6363636363631</v>
      </c>
      <c r="G60" s="60">
        <f t="shared" si="8"/>
        <v>4227.6363636363631</v>
      </c>
      <c r="H60" s="63">
        <v>96</v>
      </c>
      <c r="I60" s="18">
        <f t="shared" si="5"/>
        <v>118.17321800372842</v>
      </c>
      <c r="J60" s="58">
        <v>1418.078616044741</v>
      </c>
      <c r="K60" s="59">
        <f t="shared" si="7"/>
        <v>11344.628928357928</v>
      </c>
      <c r="L60" s="43"/>
      <c r="M60" s="61">
        <f t="shared" si="3"/>
        <v>4227.6363636363631</v>
      </c>
    </row>
    <row r="61" spans="2:13" x14ac:dyDescent="0.3">
      <c r="B61" s="62" t="s">
        <v>159</v>
      </c>
      <c r="C61" s="63">
        <v>84</v>
      </c>
      <c r="D61" s="21">
        <f t="shared" si="2"/>
        <v>1236.9133333333332</v>
      </c>
      <c r="E61" s="58">
        <v>14842.96</v>
      </c>
      <c r="F61" s="59">
        <f t="shared" si="4"/>
        <v>103900.71999999999</v>
      </c>
      <c r="G61" s="60">
        <f t="shared" si="8"/>
        <v>103900.71999999999</v>
      </c>
      <c r="H61" s="63">
        <v>84</v>
      </c>
      <c r="I61" s="18">
        <f t="shared" si="5"/>
        <v>31242.219126701591</v>
      </c>
      <c r="J61" s="58">
        <v>374906.62952041911</v>
      </c>
      <c r="K61" s="59">
        <f t="shared" si="7"/>
        <v>2624346.4066429338</v>
      </c>
      <c r="L61" s="43"/>
      <c r="M61" s="61">
        <f t="shared" si="3"/>
        <v>103900.71999999999</v>
      </c>
    </row>
    <row r="62" spans="2:13" x14ac:dyDescent="0.3">
      <c r="B62" s="62" t="s">
        <v>168</v>
      </c>
      <c r="C62" s="57">
        <v>2</v>
      </c>
      <c r="D62" s="21">
        <f t="shared" si="2"/>
        <v>2950.7058333333334</v>
      </c>
      <c r="E62" s="58">
        <v>35408.47</v>
      </c>
      <c r="F62" s="59">
        <f>+C62*D62</f>
        <v>5901.4116666666669</v>
      </c>
      <c r="G62" s="60">
        <f t="shared" si="8"/>
        <v>5901.4116666666669</v>
      </c>
      <c r="H62" s="57">
        <v>0</v>
      </c>
      <c r="I62" s="18"/>
      <c r="J62" s="58"/>
      <c r="K62" s="59">
        <f t="shared" si="7"/>
        <v>0</v>
      </c>
      <c r="L62" s="20"/>
      <c r="M62" s="61">
        <f t="shared" si="3"/>
        <v>5901.4116666666669</v>
      </c>
    </row>
    <row r="63" spans="2:13" x14ac:dyDescent="0.3">
      <c r="B63" s="62" t="s">
        <v>161</v>
      </c>
      <c r="C63" s="57">
        <v>10</v>
      </c>
      <c r="D63" s="21">
        <f t="shared" si="2"/>
        <v>2950.7058333333334</v>
      </c>
      <c r="E63" s="58">
        <f>+E62</f>
        <v>35408.47</v>
      </c>
      <c r="F63" s="59">
        <f t="shared" si="4"/>
        <v>29507.058333333334</v>
      </c>
      <c r="G63" s="60">
        <f t="shared" si="8"/>
        <v>29507.058333333334</v>
      </c>
      <c r="H63" s="57">
        <v>0</v>
      </c>
      <c r="I63" s="18"/>
      <c r="J63" s="58"/>
      <c r="K63" s="59">
        <f t="shared" si="7"/>
        <v>0</v>
      </c>
      <c r="L63" s="20"/>
      <c r="M63" s="61">
        <f t="shared" si="3"/>
        <v>29507.058333333334</v>
      </c>
    </row>
    <row r="64" spans="2:13" x14ac:dyDescent="0.3">
      <c r="B64" s="62" t="s">
        <v>169</v>
      </c>
      <c r="C64" s="57">
        <v>6</v>
      </c>
      <c r="D64" s="21">
        <f t="shared" si="2"/>
        <v>2950.7058333333334</v>
      </c>
      <c r="E64" s="58">
        <f>+E63</f>
        <v>35408.47</v>
      </c>
      <c r="F64" s="59">
        <f t="shared" si="4"/>
        <v>17704.235000000001</v>
      </c>
      <c r="G64" s="60">
        <f t="shared" si="8"/>
        <v>17704.235000000001</v>
      </c>
      <c r="H64" s="57">
        <v>84</v>
      </c>
      <c r="I64" s="18">
        <f t="shared" si="5"/>
        <v>678.63910132402384</v>
      </c>
      <c r="J64" s="58">
        <v>8143.6692158882861</v>
      </c>
      <c r="K64" s="59">
        <f t="shared" si="7"/>
        <v>57005.684511218002</v>
      </c>
      <c r="L64" s="43"/>
      <c r="M64" s="61">
        <f t="shared" si="3"/>
        <v>17704.235000000001</v>
      </c>
    </row>
    <row r="65" spans="2:13" x14ac:dyDescent="0.3">
      <c r="B65" s="62" t="s">
        <v>170</v>
      </c>
      <c r="C65" s="57">
        <v>12</v>
      </c>
      <c r="D65" s="21">
        <f t="shared" si="2"/>
        <v>2950.7058333333334</v>
      </c>
      <c r="E65" s="58">
        <f>+E64</f>
        <v>35408.47</v>
      </c>
      <c r="F65" s="59">
        <f t="shared" si="4"/>
        <v>35408.47</v>
      </c>
      <c r="G65" s="60">
        <f t="shared" si="8"/>
        <v>35408.47</v>
      </c>
      <c r="H65" s="57">
        <v>78</v>
      </c>
      <c r="I65" s="18">
        <f t="shared" si="5"/>
        <v>685.66909543084842</v>
      </c>
      <c r="J65" s="58">
        <v>8228.0291451701814</v>
      </c>
      <c r="K65" s="59">
        <f t="shared" si="7"/>
        <v>53482.189443606178</v>
      </c>
      <c r="L65" s="43"/>
      <c r="M65" s="61">
        <f t="shared" si="3"/>
        <v>35408.47</v>
      </c>
    </row>
    <row r="66" spans="2:13" x14ac:dyDescent="0.3">
      <c r="B66" s="62" t="s">
        <v>171</v>
      </c>
      <c r="C66" s="57">
        <v>66</v>
      </c>
      <c r="D66" s="21">
        <f t="shared" si="2"/>
        <v>2950.7058333333334</v>
      </c>
      <c r="E66" s="58">
        <f>+E65</f>
        <v>35408.47</v>
      </c>
      <c r="F66" s="59">
        <f>+C66*D66</f>
        <v>194746.58500000002</v>
      </c>
      <c r="G66" s="60">
        <f t="shared" si="8"/>
        <v>194746.58500000002</v>
      </c>
      <c r="H66" s="57">
        <v>66</v>
      </c>
      <c r="I66" s="18">
        <f t="shared" si="5"/>
        <v>5923.9619148212878</v>
      </c>
      <c r="J66" s="58">
        <v>71087.542977855454</v>
      </c>
      <c r="K66" s="59">
        <f t="shared" si="7"/>
        <v>390981.48637820501</v>
      </c>
      <c r="L66" s="43"/>
      <c r="M66" s="61">
        <f t="shared" si="3"/>
        <v>194746.58500000002</v>
      </c>
    </row>
    <row r="67" spans="2:13" x14ac:dyDescent="0.3">
      <c r="B67" s="62" t="s">
        <v>30</v>
      </c>
      <c r="C67" s="63">
        <f>8*12</f>
        <v>96</v>
      </c>
      <c r="D67" s="21">
        <f t="shared" si="2"/>
        <v>42.902272727272724</v>
      </c>
      <c r="E67" s="58">
        <v>514.82727272727266</v>
      </c>
      <c r="F67" s="59">
        <f t="shared" si="4"/>
        <v>4118.6181818181813</v>
      </c>
      <c r="G67" s="60">
        <f t="shared" si="8"/>
        <v>4118.6181818181813</v>
      </c>
      <c r="H67" s="63">
        <v>0</v>
      </c>
      <c r="I67" s="21"/>
      <c r="J67" s="58"/>
      <c r="K67" s="59">
        <f t="shared" si="7"/>
        <v>0</v>
      </c>
      <c r="L67" s="20"/>
      <c r="M67" s="61">
        <f t="shared" si="3"/>
        <v>4118.6181818181813</v>
      </c>
    </row>
    <row r="68" spans="2:13" x14ac:dyDescent="0.3">
      <c r="B68" s="62" t="s">
        <v>31</v>
      </c>
      <c r="C68" s="57">
        <v>48</v>
      </c>
      <c r="D68" s="21">
        <f t="shared" si="2"/>
        <v>262.56363636363636</v>
      </c>
      <c r="E68" s="58">
        <v>3150.7636363636361</v>
      </c>
      <c r="F68" s="59">
        <f t="shared" si="4"/>
        <v>12603.054545454546</v>
      </c>
      <c r="G68" s="60">
        <f t="shared" si="8"/>
        <v>12603.054545454546</v>
      </c>
      <c r="H68" s="57">
        <v>0</v>
      </c>
      <c r="I68" s="21"/>
      <c r="J68" s="58"/>
      <c r="K68" s="59">
        <f t="shared" si="7"/>
        <v>0</v>
      </c>
      <c r="L68" s="20"/>
      <c r="M68" s="61">
        <f t="shared" si="3"/>
        <v>12603.054545454546</v>
      </c>
    </row>
    <row r="69" spans="2:13" ht="15" thickBot="1" x14ac:dyDescent="0.35">
      <c r="B69" s="64" t="s">
        <v>149</v>
      </c>
      <c r="C69" s="65">
        <v>48</v>
      </c>
      <c r="D69" s="66">
        <f t="shared" si="2"/>
        <v>262.56363636363636</v>
      </c>
      <c r="E69" s="67">
        <f>+E68</f>
        <v>3150.7636363636361</v>
      </c>
      <c r="F69" s="68">
        <f t="shared" si="4"/>
        <v>12603.054545454546</v>
      </c>
      <c r="G69" s="69">
        <f t="shared" si="8"/>
        <v>12603.054545454546</v>
      </c>
      <c r="H69" s="65">
        <v>0</v>
      </c>
      <c r="I69" s="66"/>
      <c r="J69" s="67"/>
      <c r="K69" s="68">
        <f t="shared" si="7"/>
        <v>0</v>
      </c>
      <c r="L69" s="80"/>
      <c r="M69" s="69">
        <f t="shared" si="3"/>
        <v>12603.054545454546</v>
      </c>
    </row>
    <row r="70" spans="2:13" ht="15" thickBot="1" x14ac:dyDescent="0.35">
      <c r="B70" s="70" t="s">
        <v>33</v>
      </c>
      <c r="C70" s="71"/>
      <c r="D70" s="72"/>
      <c r="E70" s="73"/>
      <c r="F70" s="74">
        <f>SUM(F13:F69)</f>
        <v>982407.75272727245</v>
      </c>
      <c r="G70" s="75">
        <f>SUM(G13:G69)</f>
        <v>982407.75272727245</v>
      </c>
      <c r="H70" s="76"/>
      <c r="I70" s="76"/>
      <c r="J70" s="73"/>
      <c r="K70" s="77">
        <f>SUM(K13:K69)</f>
        <v>4042119.9940327583</v>
      </c>
      <c r="L70" s="81">
        <f>SUM(L13:L69)</f>
        <v>0</v>
      </c>
      <c r="M70" s="75">
        <f t="shared" si="3"/>
        <v>982407.75272727245</v>
      </c>
    </row>
    <row r="71" spans="2:13" x14ac:dyDescent="0.3">
      <c r="B71" s="38"/>
      <c r="C71" s="38"/>
      <c r="D71" s="38"/>
      <c r="E71" s="38"/>
      <c r="F71" s="38"/>
      <c r="G71" s="38"/>
      <c r="H71" s="38"/>
      <c r="I71" s="38"/>
      <c r="J71" s="38"/>
      <c r="K71" s="38"/>
      <c r="L71" s="38"/>
      <c r="M71" s="9"/>
    </row>
    <row r="72" spans="2:13" ht="15" thickBot="1" x14ac:dyDescent="0.35">
      <c r="B72" s="9"/>
      <c r="C72" s="9"/>
      <c r="D72" s="9"/>
      <c r="E72" s="9"/>
      <c r="F72" s="40" t="s">
        <v>180</v>
      </c>
      <c r="G72" s="44">
        <v>0</v>
      </c>
      <c r="H72" s="9"/>
      <c r="I72" s="9"/>
      <c r="J72" s="9"/>
      <c r="K72" s="9"/>
      <c r="L72" s="40" t="s">
        <v>125</v>
      </c>
      <c r="M72" s="78">
        <f>+F70+K70</f>
        <v>5024527.7467600312</v>
      </c>
    </row>
    <row r="73" spans="2:13" ht="15" thickBot="1" x14ac:dyDescent="0.35">
      <c r="B73" s="9"/>
      <c r="C73" s="9"/>
      <c r="D73" s="9"/>
      <c r="E73" s="9"/>
      <c r="F73" s="9"/>
      <c r="G73" s="9"/>
      <c r="H73" s="9"/>
      <c r="I73" s="9"/>
      <c r="J73" s="9"/>
      <c r="K73" s="9"/>
      <c r="L73" s="40" t="s">
        <v>177</v>
      </c>
      <c r="M73" s="79">
        <f>+G70+L70</f>
        <v>982407.75272727245</v>
      </c>
    </row>
  </sheetData>
  <sheetProtection algorithmName="SHA-512" hashValue="1DvMq0DET2y0hHnhgvGgU/6CKt8mtjXIwjoUHERwgKK42zW53p05J5olJxinGAkTEQS98dZkOKS/KdEC3WT/cA==" saltValue="+h+wWYy077LV+NWJ6hQwiA==" spinCount="100000" sheet="1" objects="1" scenarios="1"/>
  <mergeCells count="3">
    <mergeCell ref="B11:B12"/>
    <mergeCell ref="C11:F11"/>
    <mergeCell ref="H11:K11"/>
  </mergeCells>
  <phoneticPr fontId="10" type="noConversion"/>
  <pageMargins left="0.7" right="0.7" top="0.75" bottom="0.75" header="0.3" footer="0.3"/>
  <pageSetup paperSize="8"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5B54-73E0-4A78-8FF8-26C6A7E3FCCD}">
  <sheetPr>
    <pageSetUpPr fitToPage="1"/>
  </sheetPr>
  <dimension ref="B2:G160"/>
  <sheetViews>
    <sheetView topLeftCell="A137" zoomScaleNormal="100" workbookViewId="0">
      <selection activeCell="D161" sqref="D161"/>
    </sheetView>
  </sheetViews>
  <sheetFormatPr baseColWidth="10" defaultRowHeight="14.4" x14ac:dyDescent="0.3"/>
  <cols>
    <col min="1" max="1" width="11.5546875" style="1"/>
    <col min="2" max="2" width="61.6640625" style="1" customWidth="1"/>
    <col min="3" max="3" width="21.44140625" style="1" customWidth="1"/>
    <col min="4" max="4" width="17.77734375" style="1" customWidth="1"/>
    <col min="5" max="5" width="41.88671875" style="1" customWidth="1"/>
    <col min="6" max="16384" width="11.5546875" style="1"/>
  </cols>
  <sheetData>
    <row r="2" spans="2:7" x14ac:dyDescent="0.3">
      <c r="B2" s="9"/>
      <c r="C2" s="9"/>
      <c r="D2" s="9"/>
      <c r="E2" s="9"/>
    </row>
    <row r="3" spans="2:7" ht="15.6" x14ac:dyDescent="0.3">
      <c r="B3" s="10" t="s">
        <v>236</v>
      </c>
      <c r="C3" s="47"/>
      <c r="D3" s="9"/>
      <c r="E3" s="11" t="s">
        <v>245</v>
      </c>
    </row>
    <row r="4" spans="2:7" ht="15.6" x14ac:dyDescent="0.3">
      <c r="B4" s="10"/>
      <c r="C4" s="47"/>
      <c r="D4" s="9"/>
      <c r="E4" s="9"/>
    </row>
    <row r="5" spans="2:7" ht="15.6" x14ac:dyDescent="0.3">
      <c r="B5" s="10"/>
      <c r="C5" s="47"/>
      <c r="D5" s="9"/>
      <c r="E5" s="9"/>
    </row>
    <row r="6" spans="2:7" ht="15.6" x14ac:dyDescent="0.3">
      <c r="B6" s="10"/>
      <c r="C6" s="47"/>
      <c r="D6" s="9"/>
      <c r="E6" s="9"/>
    </row>
    <row r="7" spans="2:7" ht="15.6" x14ac:dyDescent="0.3">
      <c r="B7" s="10"/>
      <c r="C7" s="47"/>
      <c r="D7" s="9"/>
      <c r="E7" s="9"/>
    </row>
    <row r="8" spans="2:7" ht="15.6" x14ac:dyDescent="0.3">
      <c r="B8" s="10"/>
      <c r="C8" s="47"/>
      <c r="D8" s="9"/>
      <c r="E8" s="9"/>
    </row>
    <row r="9" spans="2:7" ht="15.6" x14ac:dyDescent="0.3">
      <c r="B9" s="10"/>
      <c r="C9" s="47"/>
      <c r="D9" s="9"/>
      <c r="E9" s="9"/>
    </row>
    <row r="10" spans="2:7" ht="15.6" x14ac:dyDescent="0.3">
      <c r="B10" s="10"/>
      <c r="C10" s="47"/>
      <c r="D10" s="9"/>
      <c r="E10" s="9"/>
    </row>
    <row r="11" spans="2:7" ht="15.6" x14ac:dyDescent="0.3">
      <c r="B11" s="10"/>
      <c r="C11" s="47"/>
      <c r="D11" s="9"/>
      <c r="E11" s="9"/>
    </row>
    <row r="12" spans="2:7" ht="15.6" x14ac:dyDescent="0.3">
      <c r="B12" s="10"/>
      <c r="C12" s="47"/>
      <c r="D12" s="9"/>
      <c r="E12" s="9"/>
    </row>
    <row r="13" spans="2:7" ht="15.6" x14ac:dyDescent="0.3">
      <c r="B13" s="10"/>
      <c r="C13" s="47"/>
      <c r="D13" s="9"/>
      <c r="E13" s="9"/>
    </row>
    <row r="14" spans="2:7" ht="15.6" x14ac:dyDescent="0.3">
      <c r="B14" s="10"/>
      <c r="C14" s="47"/>
      <c r="D14" s="9"/>
      <c r="E14" s="9"/>
    </row>
    <row r="15" spans="2:7" ht="17.399999999999999" customHeight="1" x14ac:dyDescent="0.3">
      <c r="B15" s="85" t="s">
        <v>241</v>
      </c>
      <c r="C15" s="86" t="s">
        <v>34</v>
      </c>
      <c r="D15" s="86" t="s">
        <v>242</v>
      </c>
      <c r="E15" s="87" t="s">
        <v>243</v>
      </c>
      <c r="F15" s="82"/>
      <c r="G15" s="82"/>
    </row>
    <row r="16" spans="2:7" ht="16.2" customHeight="1" x14ac:dyDescent="0.3">
      <c r="B16" s="88" t="s">
        <v>184</v>
      </c>
      <c r="C16" s="89"/>
      <c r="D16" s="89"/>
      <c r="E16" s="89"/>
      <c r="F16" s="82"/>
      <c r="G16" s="82"/>
    </row>
    <row r="17" spans="2:7" ht="14.4" customHeight="1" x14ac:dyDescent="0.3">
      <c r="B17" s="90" t="s">
        <v>35</v>
      </c>
      <c r="C17" s="91">
        <v>30.2</v>
      </c>
      <c r="D17" s="92">
        <f t="shared" ref="D17:D53" si="0">C17*(1-$D$157)</f>
        <v>30.2</v>
      </c>
      <c r="E17" s="93" t="s">
        <v>36</v>
      </c>
      <c r="F17" s="82"/>
      <c r="G17" s="82"/>
    </row>
    <row r="18" spans="2:7" ht="14.4" customHeight="1" x14ac:dyDescent="0.3">
      <c r="B18" s="90" t="s">
        <v>37</v>
      </c>
      <c r="C18" s="91">
        <v>35.64</v>
      </c>
      <c r="D18" s="92">
        <f t="shared" si="0"/>
        <v>35.64</v>
      </c>
      <c r="E18" s="93" t="s">
        <v>36</v>
      </c>
      <c r="F18" s="82"/>
      <c r="G18" s="82"/>
    </row>
    <row r="19" spans="2:7" ht="14.4" customHeight="1" x14ac:dyDescent="0.3">
      <c r="B19" s="90" t="s">
        <v>38</v>
      </c>
      <c r="C19" s="91">
        <v>30.4</v>
      </c>
      <c r="D19" s="92">
        <f t="shared" si="0"/>
        <v>30.4</v>
      </c>
      <c r="E19" s="93" t="s">
        <v>36</v>
      </c>
      <c r="F19" s="82"/>
      <c r="G19" s="82"/>
    </row>
    <row r="20" spans="2:7" ht="14.4" customHeight="1" x14ac:dyDescent="0.3">
      <c r="B20" s="90" t="s">
        <v>39</v>
      </c>
      <c r="C20" s="91">
        <v>35.840000000000003</v>
      </c>
      <c r="D20" s="92">
        <f t="shared" si="0"/>
        <v>35.840000000000003</v>
      </c>
      <c r="E20" s="93" t="s">
        <v>36</v>
      </c>
      <c r="F20" s="82"/>
      <c r="G20" s="82"/>
    </row>
    <row r="21" spans="2:7" ht="14.4" customHeight="1" x14ac:dyDescent="0.3">
      <c r="B21" s="90" t="s">
        <v>40</v>
      </c>
      <c r="C21" s="91">
        <v>52.61</v>
      </c>
      <c r="D21" s="92">
        <f t="shared" si="0"/>
        <v>52.61</v>
      </c>
      <c r="E21" s="93" t="s">
        <v>36</v>
      </c>
      <c r="F21" s="82"/>
      <c r="G21" s="82"/>
    </row>
    <row r="22" spans="2:7" ht="14.4" customHeight="1" x14ac:dyDescent="0.3">
      <c r="B22" s="90" t="s">
        <v>41</v>
      </c>
      <c r="C22" s="91">
        <v>24.38</v>
      </c>
      <c r="D22" s="92">
        <f t="shared" si="0"/>
        <v>24.38</v>
      </c>
      <c r="E22" s="93" t="s">
        <v>36</v>
      </c>
      <c r="F22" s="82"/>
      <c r="G22" s="82"/>
    </row>
    <row r="23" spans="2:7" ht="14.4" customHeight="1" x14ac:dyDescent="0.3">
      <c r="B23" s="90" t="s">
        <v>42</v>
      </c>
      <c r="C23" s="91">
        <v>28.54</v>
      </c>
      <c r="D23" s="92">
        <f t="shared" si="0"/>
        <v>28.54</v>
      </c>
      <c r="E23" s="93" t="s">
        <v>36</v>
      </c>
      <c r="F23" s="82"/>
      <c r="G23" s="82"/>
    </row>
    <row r="24" spans="2:7" ht="14.4" customHeight="1" x14ac:dyDescent="0.3">
      <c r="B24" s="90" t="s">
        <v>43</v>
      </c>
      <c r="C24" s="91">
        <v>25.92</v>
      </c>
      <c r="D24" s="92">
        <f t="shared" si="0"/>
        <v>25.92</v>
      </c>
      <c r="E24" s="93" t="s">
        <v>36</v>
      </c>
      <c r="F24" s="82"/>
      <c r="G24" s="82"/>
    </row>
    <row r="25" spans="2:7" ht="14.4" customHeight="1" x14ac:dyDescent="0.3">
      <c r="B25" s="90" t="s">
        <v>44</v>
      </c>
      <c r="C25" s="91">
        <v>31.39</v>
      </c>
      <c r="D25" s="92">
        <f t="shared" si="0"/>
        <v>31.39</v>
      </c>
      <c r="E25" s="93" t="s">
        <v>36</v>
      </c>
      <c r="F25" s="82"/>
      <c r="G25" s="82"/>
    </row>
    <row r="26" spans="2:7" ht="14.4" customHeight="1" x14ac:dyDescent="0.3">
      <c r="B26" s="90" t="s">
        <v>45</v>
      </c>
      <c r="C26" s="91">
        <v>46.45</v>
      </c>
      <c r="D26" s="92">
        <f t="shared" si="0"/>
        <v>46.45</v>
      </c>
      <c r="E26" s="93" t="s">
        <v>36</v>
      </c>
      <c r="F26" s="82"/>
      <c r="G26" s="82"/>
    </row>
    <row r="27" spans="2:7" ht="14.4" customHeight="1" x14ac:dyDescent="0.3">
      <c r="B27" s="90" t="s">
        <v>46</v>
      </c>
      <c r="C27" s="91">
        <v>24.88</v>
      </c>
      <c r="D27" s="92">
        <f t="shared" si="0"/>
        <v>24.88</v>
      </c>
      <c r="E27" s="93" t="s">
        <v>36</v>
      </c>
      <c r="F27" s="82"/>
      <c r="G27" s="82"/>
    </row>
    <row r="28" spans="2:7" ht="14.4" customHeight="1" x14ac:dyDescent="0.3">
      <c r="B28" s="90" t="s">
        <v>47</v>
      </c>
      <c r="C28" s="91">
        <v>29.36</v>
      </c>
      <c r="D28" s="94">
        <f t="shared" si="0"/>
        <v>29.36</v>
      </c>
      <c r="E28" s="93" t="s">
        <v>36</v>
      </c>
      <c r="F28" s="82"/>
      <c r="G28" s="82"/>
    </row>
    <row r="29" spans="2:7" ht="14.4" customHeight="1" x14ac:dyDescent="0.3">
      <c r="B29" s="90" t="s">
        <v>48</v>
      </c>
      <c r="C29" s="91">
        <v>46.45</v>
      </c>
      <c r="D29" s="94">
        <f t="shared" si="0"/>
        <v>46.45</v>
      </c>
      <c r="E29" s="93" t="s">
        <v>36</v>
      </c>
      <c r="F29" s="82"/>
      <c r="G29" s="82"/>
    </row>
    <row r="30" spans="2:7" ht="14.4" customHeight="1" x14ac:dyDescent="0.3">
      <c r="B30" s="90" t="s">
        <v>49</v>
      </c>
      <c r="C30" s="91">
        <v>42.85</v>
      </c>
      <c r="D30" s="94">
        <f t="shared" si="0"/>
        <v>42.85</v>
      </c>
      <c r="E30" s="93" t="s">
        <v>36</v>
      </c>
      <c r="F30" s="82"/>
      <c r="G30" s="82"/>
    </row>
    <row r="31" spans="2:7" ht="14.4" customHeight="1" x14ac:dyDescent="0.3">
      <c r="B31" s="90" t="s">
        <v>50</v>
      </c>
      <c r="C31" s="91">
        <v>52.61</v>
      </c>
      <c r="D31" s="94">
        <f t="shared" si="0"/>
        <v>52.61</v>
      </c>
      <c r="E31" s="93" t="s">
        <v>36</v>
      </c>
      <c r="F31" s="82"/>
      <c r="G31" s="82"/>
    </row>
    <row r="32" spans="2:7" ht="14.4" customHeight="1" x14ac:dyDescent="0.3">
      <c r="B32" s="90" t="s">
        <v>51</v>
      </c>
      <c r="C32" s="91">
        <v>53.16</v>
      </c>
      <c r="D32" s="94">
        <f t="shared" si="0"/>
        <v>53.16</v>
      </c>
      <c r="E32" s="93" t="s">
        <v>36</v>
      </c>
      <c r="F32" s="82"/>
      <c r="G32" s="82"/>
    </row>
    <row r="33" spans="2:7" ht="14.4" customHeight="1" x14ac:dyDescent="0.3">
      <c r="B33" s="38" t="s">
        <v>52</v>
      </c>
      <c r="C33" s="91">
        <v>37.15</v>
      </c>
      <c r="D33" s="94">
        <f t="shared" si="0"/>
        <v>37.15</v>
      </c>
      <c r="E33" s="93" t="s">
        <v>36</v>
      </c>
      <c r="F33" s="82"/>
      <c r="G33" s="82"/>
    </row>
    <row r="34" spans="2:7" ht="14.4" customHeight="1" x14ac:dyDescent="0.3">
      <c r="B34" s="90" t="s">
        <v>53</v>
      </c>
      <c r="C34" s="91">
        <v>37.51</v>
      </c>
      <c r="D34" s="94">
        <f t="shared" si="0"/>
        <v>37.51</v>
      </c>
      <c r="E34" s="93" t="s">
        <v>36</v>
      </c>
      <c r="F34" s="82"/>
      <c r="G34" s="82"/>
    </row>
    <row r="35" spans="2:7" ht="14.4" customHeight="1" x14ac:dyDescent="0.3">
      <c r="B35" s="90" t="s">
        <v>54</v>
      </c>
      <c r="C35" s="91">
        <v>39.979999999999997</v>
      </c>
      <c r="D35" s="94">
        <f t="shared" si="0"/>
        <v>39.979999999999997</v>
      </c>
      <c r="E35" s="93" t="s">
        <v>36</v>
      </c>
      <c r="F35" s="82"/>
      <c r="G35" s="82"/>
    </row>
    <row r="36" spans="2:7" ht="14.4" customHeight="1" x14ac:dyDescent="0.3">
      <c r="B36" s="90" t="s">
        <v>55</v>
      </c>
      <c r="C36" s="91">
        <v>47.29</v>
      </c>
      <c r="D36" s="94">
        <f t="shared" si="0"/>
        <v>47.29</v>
      </c>
      <c r="E36" s="93" t="s">
        <v>36</v>
      </c>
      <c r="F36" s="82"/>
      <c r="G36" s="82"/>
    </row>
    <row r="37" spans="2:7" ht="14.4" customHeight="1" x14ac:dyDescent="0.3">
      <c r="B37" s="90" t="s">
        <v>56</v>
      </c>
      <c r="C37" s="91">
        <v>49.14</v>
      </c>
      <c r="D37" s="94">
        <f t="shared" si="0"/>
        <v>49.14</v>
      </c>
      <c r="E37" s="93" t="s">
        <v>36</v>
      </c>
      <c r="F37" s="82"/>
      <c r="G37" s="82"/>
    </row>
    <row r="38" spans="2:7" ht="14.4" customHeight="1" x14ac:dyDescent="0.3">
      <c r="B38" s="90" t="s">
        <v>57</v>
      </c>
      <c r="C38" s="91">
        <v>58.06</v>
      </c>
      <c r="D38" s="94">
        <f t="shared" si="0"/>
        <v>58.06</v>
      </c>
      <c r="E38" s="93" t="s">
        <v>36</v>
      </c>
      <c r="F38" s="82"/>
      <c r="G38" s="82"/>
    </row>
    <row r="39" spans="2:7" ht="14.4" customHeight="1" x14ac:dyDescent="0.3">
      <c r="B39" s="90" t="s">
        <v>58</v>
      </c>
      <c r="C39" s="91">
        <v>30.95</v>
      </c>
      <c r="D39" s="94">
        <f t="shared" si="0"/>
        <v>30.95</v>
      </c>
      <c r="E39" s="93" t="s">
        <v>36</v>
      </c>
      <c r="F39" s="82"/>
      <c r="G39" s="82"/>
    </row>
    <row r="40" spans="2:7" ht="14.4" customHeight="1" x14ac:dyDescent="0.3">
      <c r="B40" s="90" t="s">
        <v>59</v>
      </c>
      <c r="C40" s="91">
        <v>68.239999999999995</v>
      </c>
      <c r="D40" s="94">
        <f t="shared" si="0"/>
        <v>68.239999999999995</v>
      </c>
      <c r="E40" s="93" t="s">
        <v>36</v>
      </c>
      <c r="F40" s="82"/>
      <c r="G40" s="82"/>
    </row>
    <row r="41" spans="2:7" ht="14.4" customHeight="1" x14ac:dyDescent="0.3">
      <c r="B41" s="90" t="s">
        <v>60</v>
      </c>
      <c r="C41" s="91">
        <v>64.459999999999994</v>
      </c>
      <c r="D41" s="94">
        <f t="shared" si="0"/>
        <v>64.459999999999994</v>
      </c>
      <c r="E41" s="93" t="s">
        <v>36</v>
      </c>
      <c r="F41" s="82"/>
      <c r="G41" s="82"/>
    </row>
    <row r="42" spans="2:7" ht="14.4" customHeight="1" x14ac:dyDescent="0.3">
      <c r="B42" s="90" t="s">
        <v>61</v>
      </c>
      <c r="C42" s="91">
        <v>30.95</v>
      </c>
      <c r="D42" s="94">
        <f t="shared" si="0"/>
        <v>30.95</v>
      </c>
      <c r="E42" s="93" t="s">
        <v>36</v>
      </c>
      <c r="F42" s="82"/>
      <c r="G42" s="82"/>
    </row>
    <row r="43" spans="2:7" ht="14.4" customHeight="1" x14ac:dyDescent="0.3">
      <c r="B43" s="90" t="s">
        <v>62</v>
      </c>
      <c r="C43" s="91">
        <v>43.62</v>
      </c>
      <c r="D43" s="94">
        <f t="shared" si="0"/>
        <v>43.62</v>
      </c>
      <c r="E43" s="93" t="s">
        <v>36</v>
      </c>
      <c r="F43" s="82"/>
      <c r="G43" s="82"/>
    </row>
    <row r="44" spans="2:7" ht="14.4" customHeight="1" x14ac:dyDescent="0.3">
      <c r="B44" s="90" t="s">
        <v>63</v>
      </c>
      <c r="C44" s="91">
        <v>19.899999999999999</v>
      </c>
      <c r="D44" s="94">
        <f t="shared" si="0"/>
        <v>19.899999999999999</v>
      </c>
      <c r="E44" s="93" t="s">
        <v>36</v>
      </c>
      <c r="F44" s="82"/>
      <c r="G44" s="82"/>
    </row>
    <row r="45" spans="2:7" ht="14.4" customHeight="1" x14ac:dyDescent="0.3">
      <c r="B45" s="90" t="s">
        <v>64</v>
      </c>
      <c r="C45" s="91">
        <v>32.58</v>
      </c>
      <c r="D45" s="94">
        <f t="shared" si="0"/>
        <v>32.58</v>
      </c>
      <c r="E45" s="93" t="s">
        <v>36</v>
      </c>
      <c r="F45" s="82"/>
      <c r="G45" s="82"/>
    </row>
    <row r="46" spans="2:7" ht="14.4" customHeight="1" x14ac:dyDescent="0.3">
      <c r="B46" s="90" t="s">
        <v>65</v>
      </c>
      <c r="C46" s="91">
        <v>15.6</v>
      </c>
      <c r="D46" s="94">
        <f t="shared" si="0"/>
        <v>15.6</v>
      </c>
      <c r="E46" s="93" t="s">
        <v>36</v>
      </c>
      <c r="F46" s="82"/>
      <c r="G46" s="82"/>
    </row>
    <row r="47" spans="2:7" ht="14.4" customHeight="1" x14ac:dyDescent="0.3">
      <c r="B47" s="90" t="s">
        <v>66</v>
      </c>
      <c r="C47" s="91">
        <v>49.44</v>
      </c>
      <c r="D47" s="94">
        <f t="shared" si="0"/>
        <v>49.44</v>
      </c>
      <c r="E47" s="93" t="s">
        <v>36</v>
      </c>
      <c r="F47" s="82"/>
      <c r="G47" s="82"/>
    </row>
    <row r="48" spans="2:7" ht="14.4" customHeight="1" x14ac:dyDescent="0.3">
      <c r="B48" s="90" t="s">
        <v>67</v>
      </c>
      <c r="C48" s="91">
        <v>21.77</v>
      </c>
      <c r="D48" s="94">
        <f t="shared" si="0"/>
        <v>21.77</v>
      </c>
      <c r="E48" s="93" t="s">
        <v>36</v>
      </c>
      <c r="F48" s="82"/>
      <c r="G48" s="82"/>
    </row>
    <row r="49" spans="2:7" ht="14.4" customHeight="1" x14ac:dyDescent="0.3">
      <c r="B49" s="38" t="s">
        <v>68</v>
      </c>
      <c r="C49" s="91">
        <v>21.77</v>
      </c>
      <c r="D49" s="94">
        <f t="shared" si="0"/>
        <v>21.77</v>
      </c>
      <c r="E49" s="93" t="s">
        <v>36</v>
      </c>
      <c r="F49" s="82"/>
      <c r="G49" s="82"/>
    </row>
    <row r="50" spans="2:7" ht="14.4" customHeight="1" x14ac:dyDescent="0.3">
      <c r="B50" s="38" t="s">
        <v>69</v>
      </c>
      <c r="C50" s="91">
        <v>12.3</v>
      </c>
      <c r="D50" s="94">
        <f t="shared" si="0"/>
        <v>12.3</v>
      </c>
      <c r="E50" s="93" t="s">
        <v>36</v>
      </c>
      <c r="F50" s="82"/>
      <c r="G50" s="82"/>
    </row>
    <row r="51" spans="2:7" ht="14.4" customHeight="1" x14ac:dyDescent="0.3">
      <c r="B51" s="38" t="s">
        <v>70</v>
      </c>
      <c r="C51" s="91">
        <v>36</v>
      </c>
      <c r="D51" s="94">
        <f t="shared" si="0"/>
        <v>36</v>
      </c>
      <c r="E51" s="93" t="s">
        <v>71</v>
      </c>
      <c r="F51" s="82"/>
      <c r="G51" s="82"/>
    </row>
    <row r="52" spans="2:7" ht="14.4" customHeight="1" x14ac:dyDescent="0.3">
      <c r="B52" s="38" t="s">
        <v>72</v>
      </c>
      <c r="C52" s="91">
        <v>1.03</v>
      </c>
      <c r="D52" s="94">
        <f t="shared" si="0"/>
        <v>1.03</v>
      </c>
      <c r="E52" s="93" t="s">
        <v>36</v>
      </c>
      <c r="F52" s="82"/>
      <c r="G52" s="82"/>
    </row>
    <row r="53" spans="2:7" ht="14.4" customHeight="1" x14ac:dyDescent="0.3">
      <c r="B53" s="38" t="s">
        <v>73</v>
      </c>
      <c r="C53" s="91">
        <v>1.1299999999999999</v>
      </c>
      <c r="D53" s="94">
        <f t="shared" si="0"/>
        <v>1.1299999999999999</v>
      </c>
      <c r="E53" s="93" t="s">
        <v>36</v>
      </c>
      <c r="F53" s="82"/>
      <c r="G53" s="82"/>
    </row>
    <row r="54" spans="2:7" ht="16.8" customHeight="1" x14ac:dyDescent="0.3">
      <c r="B54" s="88" t="s">
        <v>74</v>
      </c>
      <c r="C54" s="89"/>
      <c r="D54" s="89"/>
      <c r="E54" s="89"/>
      <c r="F54" s="82"/>
      <c r="G54" s="82"/>
    </row>
    <row r="55" spans="2:7" x14ac:dyDescent="0.3">
      <c r="B55" s="38" t="s">
        <v>75</v>
      </c>
      <c r="C55" s="95">
        <v>126.61</v>
      </c>
      <c r="D55" s="94">
        <f t="shared" ref="D55:D69" si="1">C55*(1-$D$157)</f>
        <v>126.61</v>
      </c>
      <c r="E55" s="93" t="s">
        <v>71</v>
      </c>
      <c r="F55" s="82"/>
      <c r="G55" s="82"/>
    </row>
    <row r="56" spans="2:7" x14ac:dyDescent="0.3">
      <c r="B56" s="38" t="s">
        <v>76</v>
      </c>
      <c r="C56" s="95">
        <v>1685.29</v>
      </c>
      <c r="D56" s="94">
        <f t="shared" si="1"/>
        <v>1685.29</v>
      </c>
      <c r="E56" s="93" t="s">
        <v>77</v>
      </c>
      <c r="F56" s="82"/>
      <c r="G56" s="82"/>
    </row>
    <row r="57" spans="2:7" x14ac:dyDescent="0.3">
      <c r="B57" s="38" t="s">
        <v>78</v>
      </c>
      <c r="C57" s="95">
        <v>52.53</v>
      </c>
      <c r="D57" s="94">
        <f t="shared" si="1"/>
        <v>52.53</v>
      </c>
      <c r="E57" s="93" t="s">
        <v>71</v>
      </c>
      <c r="F57" s="82"/>
      <c r="G57" s="82"/>
    </row>
    <row r="58" spans="2:7" ht="14.4" customHeight="1" x14ac:dyDescent="0.3">
      <c r="B58" s="38" t="s">
        <v>79</v>
      </c>
      <c r="C58" s="95">
        <v>100.92</v>
      </c>
      <c r="D58" s="94">
        <f t="shared" si="1"/>
        <v>100.92</v>
      </c>
      <c r="E58" s="93" t="s">
        <v>71</v>
      </c>
      <c r="F58" s="82"/>
      <c r="G58" s="82"/>
    </row>
    <row r="59" spans="2:7" x14ac:dyDescent="0.3">
      <c r="B59" s="38" t="s">
        <v>80</v>
      </c>
      <c r="C59" s="95">
        <v>137.4</v>
      </c>
      <c r="D59" s="94">
        <f t="shared" si="1"/>
        <v>137.4</v>
      </c>
      <c r="E59" s="93" t="s">
        <v>71</v>
      </c>
      <c r="F59" s="82"/>
      <c r="G59" s="82"/>
    </row>
    <row r="60" spans="2:7" x14ac:dyDescent="0.3">
      <c r="B60" s="38" t="s">
        <v>81</v>
      </c>
      <c r="C60" s="95">
        <v>208.48</v>
      </c>
      <c r="D60" s="94">
        <f t="shared" si="1"/>
        <v>208.48</v>
      </c>
      <c r="E60" s="93" t="s">
        <v>71</v>
      </c>
      <c r="F60" s="82"/>
      <c r="G60" s="82"/>
    </row>
    <row r="61" spans="2:7" x14ac:dyDescent="0.3">
      <c r="B61" s="38" t="s">
        <v>140</v>
      </c>
      <c r="C61" s="95">
        <v>229.49</v>
      </c>
      <c r="D61" s="94">
        <f t="shared" si="1"/>
        <v>229.49</v>
      </c>
      <c r="E61" s="93" t="s">
        <v>71</v>
      </c>
      <c r="F61" s="82"/>
      <c r="G61" s="82"/>
    </row>
    <row r="62" spans="2:7" x14ac:dyDescent="0.3">
      <c r="B62" s="38" t="s">
        <v>82</v>
      </c>
      <c r="C62" s="95">
        <v>53.85</v>
      </c>
      <c r="D62" s="94">
        <f t="shared" si="1"/>
        <v>53.85</v>
      </c>
      <c r="E62" s="93" t="s">
        <v>71</v>
      </c>
      <c r="F62" s="82"/>
      <c r="G62" s="82"/>
    </row>
    <row r="63" spans="2:7" x14ac:dyDescent="0.3">
      <c r="B63" s="38" t="s">
        <v>83</v>
      </c>
      <c r="C63" s="95">
        <v>121.69</v>
      </c>
      <c r="D63" s="94">
        <f t="shared" si="1"/>
        <v>121.69</v>
      </c>
      <c r="E63" s="93" t="s">
        <v>71</v>
      </c>
      <c r="F63" s="82"/>
      <c r="G63" s="82"/>
    </row>
    <row r="64" spans="2:7" x14ac:dyDescent="0.3">
      <c r="B64" s="38" t="s">
        <v>84</v>
      </c>
      <c r="C64" s="95">
        <v>86.24</v>
      </c>
      <c r="D64" s="94">
        <f t="shared" si="1"/>
        <v>86.24</v>
      </c>
      <c r="E64" s="93" t="s">
        <v>36</v>
      </c>
      <c r="F64" s="82"/>
      <c r="G64" s="82"/>
    </row>
    <row r="65" spans="2:7" x14ac:dyDescent="0.3">
      <c r="B65" s="38" t="s">
        <v>85</v>
      </c>
      <c r="C65" s="95">
        <v>153.80000000000001</v>
      </c>
      <c r="D65" s="94">
        <f t="shared" si="1"/>
        <v>153.80000000000001</v>
      </c>
      <c r="E65" s="93" t="s">
        <v>71</v>
      </c>
      <c r="F65" s="82"/>
      <c r="G65" s="82"/>
    </row>
    <row r="66" spans="2:7" x14ac:dyDescent="0.3">
      <c r="B66" s="38" t="s">
        <v>86</v>
      </c>
      <c r="C66" s="95">
        <v>178.55</v>
      </c>
      <c r="D66" s="94">
        <f t="shared" si="1"/>
        <v>178.55</v>
      </c>
      <c r="E66" s="93" t="s">
        <v>71</v>
      </c>
      <c r="F66" s="82"/>
      <c r="G66" s="82"/>
    </row>
    <row r="67" spans="2:7" x14ac:dyDescent="0.3">
      <c r="B67" s="38" t="s">
        <v>237</v>
      </c>
      <c r="C67" s="95">
        <v>242.63</v>
      </c>
      <c r="D67" s="94">
        <f t="shared" si="1"/>
        <v>242.63</v>
      </c>
      <c r="E67" s="93" t="s">
        <v>71</v>
      </c>
      <c r="F67" s="82"/>
      <c r="G67" s="82"/>
    </row>
    <row r="68" spans="2:7" x14ac:dyDescent="0.3">
      <c r="B68" s="38" t="s">
        <v>238</v>
      </c>
      <c r="C68" s="95">
        <v>212.21</v>
      </c>
      <c r="D68" s="94">
        <f t="shared" si="1"/>
        <v>212.21</v>
      </c>
      <c r="E68" s="93" t="s">
        <v>71</v>
      </c>
      <c r="F68" s="82"/>
      <c r="G68" s="82"/>
    </row>
    <row r="69" spans="2:7" x14ac:dyDescent="0.3">
      <c r="B69" s="38" t="s">
        <v>239</v>
      </c>
      <c r="C69" s="95">
        <v>226.73</v>
      </c>
      <c r="D69" s="94">
        <f t="shared" si="1"/>
        <v>226.73</v>
      </c>
      <c r="E69" s="93" t="s">
        <v>71</v>
      </c>
      <c r="F69" s="82"/>
      <c r="G69" s="82"/>
    </row>
    <row r="70" spans="2:7" x14ac:dyDescent="0.3">
      <c r="B70" s="88" t="s">
        <v>244</v>
      </c>
      <c r="C70" s="89"/>
      <c r="D70" s="89"/>
      <c r="E70" s="89"/>
      <c r="F70" s="82"/>
      <c r="G70" s="82"/>
    </row>
    <row r="71" spans="2:7" ht="28.2" x14ac:dyDescent="0.3">
      <c r="B71" s="96" t="s">
        <v>181</v>
      </c>
      <c r="C71" s="97">
        <v>0.45</v>
      </c>
      <c r="D71" s="98">
        <f t="shared" ref="D71:D102" si="2">C71*(1-$D$157)</f>
        <v>0.45</v>
      </c>
      <c r="E71" s="99" t="s">
        <v>182</v>
      </c>
      <c r="F71" s="82"/>
      <c r="G71" s="82"/>
    </row>
    <row r="72" spans="2:7" ht="28.2" x14ac:dyDescent="0.3">
      <c r="B72" s="96" t="s">
        <v>185</v>
      </c>
      <c r="C72" s="97">
        <v>0.59</v>
      </c>
      <c r="D72" s="98">
        <f t="shared" si="2"/>
        <v>0.59</v>
      </c>
      <c r="E72" s="99" t="s">
        <v>182</v>
      </c>
      <c r="F72" s="82"/>
      <c r="G72" s="82"/>
    </row>
    <row r="73" spans="2:7" ht="28.2" x14ac:dyDescent="0.3">
      <c r="B73" s="96" t="s">
        <v>186</v>
      </c>
      <c r="C73" s="97">
        <v>0.28000000000000003</v>
      </c>
      <c r="D73" s="98">
        <f t="shared" si="2"/>
        <v>0.28000000000000003</v>
      </c>
      <c r="E73" s="99" t="s">
        <v>182</v>
      </c>
      <c r="F73" s="82"/>
      <c r="G73" s="82"/>
    </row>
    <row r="74" spans="2:7" ht="28.2" x14ac:dyDescent="0.3">
      <c r="B74" s="96" t="s">
        <v>187</v>
      </c>
      <c r="C74" s="97">
        <v>0.37</v>
      </c>
      <c r="D74" s="98">
        <f t="shared" si="2"/>
        <v>0.37</v>
      </c>
      <c r="E74" s="99" t="s">
        <v>182</v>
      </c>
      <c r="F74" s="82"/>
      <c r="G74" s="82"/>
    </row>
    <row r="75" spans="2:7" ht="28.2" x14ac:dyDescent="0.3">
      <c r="B75" s="96" t="s">
        <v>188</v>
      </c>
      <c r="C75" s="97">
        <v>0.33</v>
      </c>
      <c r="D75" s="98">
        <f t="shared" si="2"/>
        <v>0.33</v>
      </c>
      <c r="E75" s="99" t="s">
        <v>182</v>
      </c>
      <c r="F75" s="82"/>
      <c r="G75" s="82"/>
    </row>
    <row r="76" spans="2:7" ht="28.2" x14ac:dyDescent="0.3">
      <c r="B76" s="96" t="s">
        <v>189</v>
      </c>
      <c r="C76" s="97">
        <v>0.41</v>
      </c>
      <c r="D76" s="98">
        <f t="shared" si="2"/>
        <v>0.41</v>
      </c>
      <c r="E76" s="99" t="s">
        <v>182</v>
      </c>
      <c r="F76" s="82"/>
      <c r="G76" s="82"/>
    </row>
    <row r="77" spans="2:7" ht="28.2" x14ac:dyDescent="0.3">
      <c r="B77" s="96" t="s">
        <v>190</v>
      </c>
      <c r="C77" s="97">
        <v>0.28999999999999998</v>
      </c>
      <c r="D77" s="98">
        <f t="shared" si="2"/>
        <v>0.28999999999999998</v>
      </c>
      <c r="E77" s="99" t="s">
        <v>182</v>
      </c>
      <c r="F77" s="82"/>
      <c r="G77" s="82"/>
    </row>
    <row r="78" spans="2:7" ht="28.2" x14ac:dyDescent="0.3">
      <c r="B78" s="96" t="s">
        <v>191</v>
      </c>
      <c r="C78" s="97">
        <v>0.37</v>
      </c>
      <c r="D78" s="98">
        <f t="shared" si="2"/>
        <v>0.37</v>
      </c>
      <c r="E78" s="99" t="s">
        <v>182</v>
      </c>
      <c r="F78" s="82"/>
      <c r="G78" s="82"/>
    </row>
    <row r="79" spans="2:7" ht="28.2" x14ac:dyDescent="0.3">
      <c r="B79" s="96" t="s">
        <v>192</v>
      </c>
      <c r="C79" s="97">
        <v>0.47</v>
      </c>
      <c r="D79" s="98">
        <f t="shared" si="2"/>
        <v>0.47</v>
      </c>
      <c r="E79" s="99" t="s">
        <v>182</v>
      </c>
      <c r="F79" s="82"/>
      <c r="G79" s="82"/>
    </row>
    <row r="80" spans="2:7" ht="28.2" x14ac:dyDescent="0.3">
      <c r="B80" s="96" t="s">
        <v>193</v>
      </c>
      <c r="C80" s="97">
        <v>0.61</v>
      </c>
      <c r="D80" s="98">
        <f t="shared" si="2"/>
        <v>0.61</v>
      </c>
      <c r="E80" s="99" t="s">
        <v>182</v>
      </c>
      <c r="F80" s="82"/>
      <c r="G80" s="82"/>
    </row>
    <row r="81" spans="2:7" ht="28.2" x14ac:dyDescent="0.3">
      <c r="B81" s="96" t="s">
        <v>194</v>
      </c>
      <c r="C81" s="97">
        <v>0.35</v>
      </c>
      <c r="D81" s="98">
        <f t="shared" si="2"/>
        <v>0.35</v>
      </c>
      <c r="E81" s="99" t="s">
        <v>182</v>
      </c>
      <c r="F81" s="82"/>
      <c r="G81" s="82"/>
    </row>
    <row r="82" spans="2:7" ht="28.2" x14ac:dyDescent="0.3">
      <c r="B82" s="96" t="s">
        <v>195</v>
      </c>
      <c r="C82" s="97">
        <v>0.46</v>
      </c>
      <c r="D82" s="98">
        <f t="shared" si="2"/>
        <v>0.46</v>
      </c>
      <c r="E82" s="99" t="s">
        <v>182</v>
      </c>
      <c r="F82" s="82"/>
      <c r="G82" s="82"/>
    </row>
    <row r="83" spans="2:7" ht="28.2" x14ac:dyDescent="0.3">
      <c r="B83" s="96" t="s">
        <v>196</v>
      </c>
      <c r="C83" s="97">
        <v>0.36</v>
      </c>
      <c r="D83" s="98">
        <f t="shared" si="2"/>
        <v>0.36</v>
      </c>
      <c r="E83" s="99" t="s">
        <v>182</v>
      </c>
      <c r="F83" s="82"/>
      <c r="G83" s="82"/>
    </row>
    <row r="84" spans="2:7" ht="28.2" x14ac:dyDescent="0.3">
      <c r="B84" s="96" t="s">
        <v>197</v>
      </c>
      <c r="C84" s="97">
        <v>0.45</v>
      </c>
      <c r="D84" s="98">
        <f t="shared" si="2"/>
        <v>0.45</v>
      </c>
      <c r="E84" s="99" t="s">
        <v>182</v>
      </c>
      <c r="F84" s="82"/>
      <c r="G84" s="82"/>
    </row>
    <row r="85" spans="2:7" ht="28.2" x14ac:dyDescent="0.3">
      <c r="B85" s="96" t="s">
        <v>198</v>
      </c>
      <c r="C85" s="97">
        <v>0.35</v>
      </c>
      <c r="D85" s="98">
        <f t="shared" si="2"/>
        <v>0.35</v>
      </c>
      <c r="E85" s="99" t="s">
        <v>182</v>
      </c>
      <c r="F85" s="82"/>
      <c r="G85" s="82"/>
    </row>
    <row r="86" spans="2:7" ht="28.2" x14ac:dyDescent="0.3">
      <c r="B86" s="96" t="s">
        <v>199</v>
      </c>
      <c r="C86" s="97">
        <v>0.46</v>
      </c>
      <c r="D86" s="98">
        <f t="shared" si="2"/>
        <v>0.46</v>
      </c>
      <c r="E86" s="99" t="s">
        <v>182</v>
      </c>
      <c r="F86" s="82"/>
      <c r="G86" s="82"/>
    </row>
    <row r="87" spans="2:7" x14ac:dyDescent="0.3">
      <c r="B87" s="96" t="s">
        <v>87</v>
      </c>
      <c r="C87" s="100">
        <v>2.71</v>
      </c>
      <c r="D87" s="94">
        <f t="shared" si="2"/>
        <v>2.71</v>
      </c>
      <c r="E87" s="93" t="s">
        <v>88</v>
      </c>
      <c r="F87" s="82"/>
      <c r="G87" s="82"/>
    </row>
    <row r="88" spans="2:7" x14ac:dyDescent="0.3">
      <c r="B88" s="38" t="s">
        <v>89</v>
      </c>
      <c r="C88" s="100">
        <v>2.71</v>
      </c>
      <c r="D88" s="94">
        <f t="shared" si="2"/>
        <v>2.71</v>
      </c>
      <c r="E88" s="93" t="s">
        <v>88</v>
      </c>
      <c r="F88" s="82"/>
      <c r="G88" s="82"/>
    </row>
    <row r="89" spans="2:7" x14ac:dyDescent="0.3">
      <c r="B89" s="38" t="s">
        <v>90</v>
      </c>
      <c r="C89" s="100">
        <v>2.71</v>
      </c>
      <c r="D89" s="94">
        <f t="shared" si="2"/>
        <v>2.71</v>
      </c>
      <c r="E89" s="93" t="s">
        <v>88</v>
      </c>
      <c r="F89" s="82"/>
      <c r="G89" s="82"/>
    </row>
    <row r="90" spans="2:7" x14ac:dyDescent="0.3">
      <c r="B90" s="38" t="s">
        <v>91</v>
      </c>
      <c r="C90" s="100">
        <v>2.71</v>
      </c>
      <c r="D90" s="94">
        <f t="shared" si="2"/>
        <v>2.71</v>
      </c>
      <c r="E90" s="93" t="s">
        <v>88</v>
      </c>
      <c r="F90" s="82"/>
      <c r="G90" s="82"/>
    </row>
    <row r="91" spans="2:7" x14ac:dyDescent="0.3">
      <c r="B91" s="38" t="s">
        <v>233</v>
      </c>
      <c r="C91" s="100">
        <v>60.31</v>
      </c>
      <c r="D91" s="94">
        <f t="shared" si="2"/>
        <v>60.31</v>
      </c>
      <c r="E91" s="93" t="s">
        <v>36</v>
      </c>
      <c r="F91" s="82"/>
      <c r="G91" s="82"/>
    </row>
    <row r="92" spans="2:7" x14ac:dyDescent="0.3">
      <c r="B92" s="38" t="s">
        <v>232</v>
      </c>
      <c r="C92" s="100">
        <v>24.2</v>
      </c>
      <c r="D92" s="94">
        <f t="shared" si="2"/>
        <v>24.2</v>
      </c>
      <c r="E92" s="93" t="s">
        <v>231</v>
      </c>
      <c r="F92" s="82"/>
      <c r="G92" s="82"/>
    </row>
    <row r="93" spans="2:7" x14ac:dyDescent="0.3">
      <c r="B93" s="101" t="s">
        <v>211</v>
      </c>
      <c r="C93" s="95">
        <v>2.52</v>
      </c>
      <c r="D93" s="94">
        <f t="shared" si="2"/>
        <v>2.52</v>
      </c>
      <c r="E93" s="102" t="s">
        <v>200</v>
      </c>
      <c r="F93" s="83"/>
      <c r="G93" s="82"/>
    </row>
    <row r="94" spans="2:7" x14ac:dyDescent="0.3">
      <c r="B94" s="101" t="s">
        <v>212</v>
      </c>
      <c r="C94" s="95">
        <v>2.78</v>
      </c>
      <c r="D94" s="94">
        <f t="shared" si="2"/>
        <v>2.78</v>
      </c>
      <c r="E94" s="102" t="s">
        <v>200</v>
      </c>
      <c r="F94" s="83"/>
      <c r="G94" s="82"/>
    </row>
    <row r="95" spans="2:7" x14ac:dyDescent="0.3">
      <c r="B95" s="101" t="s">
        <v>213</v>
      </c>
      <c r="C95" s="95">
        <v>3.71</v>
      </c>
      <c r="D95" s="94">
        <f t="shared" si="2"/>
        <v>3.71</v>
      </c>
      <c r="E95" s="102" t="s">
        <v>200</v>
      </c>
      <c r="F95" s="83"/>
      <c r="G95" s="82"/>
    </row>
    <row r="96" spans="2:7" x14ac:dyDescent="0.3">
      <c r="B96" s="101" t="s">
        <v>214</v>
      </c>
      <c r="C96" s="95">
        <v>2.44</v>
      </c>
      <c r="D96" s="94">
        <f t="shared" si="2"/>
        <v>2.44</v>
      </c>
      <c r="E96" s="102" t="s">
        <v>200</v>
      </c>
      <c r="F96" s="83"/>
      <c r="G96" s="82"/>
    </row>
    <row r="97" spans="2:7" x14ac:dyDescent="0.3">
      <c r="B97" s="101" t="s">
        <v>215</v>
      </c>
      <c r="C97" s="95">
        <v>2.66</v>
      </c>
      <c r="D97" s="94">
        <f t="shared" si="2"/>
        <v>2.66</v>
      </c>
      <c r="E97" s="102" t="s">
        <v>200</v>
      </c>
      <c r="F97" s="83"/>
      <c r="G97" s="82"/>
    </row>
    <row r="98" spans="2:7" x14ac:dyDescent="0.3">
      <c r="B98" s="101" t="s">
        <v>216</v>
      </c>
      <c r="C98" s="95">
        <v>3.37</v>
      </c>
      <c r="D98" s="94">
        <f t="shared" si="2"/>
        <v>3.37</v>
      </c>
      <c r="E98" s="102" t="s">
        <v>200</v>
      </c>
      <c r="F98" s="83"/>
      <c r="G98" s="82"/>
    </row>
    <row r="99" spans="2:7" x14ac:dyDescent="0.3">
      <c r="B99" s="101" t="s">
        <v>217</v>
      </c>
      <c r="C99" s="95">
        <v>2.44</v>
      </c>
      <c r="D99" s="94">
        <f t="shared" si="2"/>
        <v>2.44</v>
      </c>
      <c r="E99" s="102" t="s">
        <v>200</v>
      </c>
      <c r="F99" s="83"/>
      <c r="G99" s="82"/>
    </row>
    <row r="100" spans="2:7" x14ac:dyDescent="0.3">
      <c r="B100" s="101" t="s">
        <v>218</v>
      </c>
      <c r="C100" s="95">
        <v>2.66</v>
      </c>
      <c r="D100" s="94">
        <f t="shared" si="2"/>
        <v>2.66</v>
      </c>
      <c r="E100" s="102" t="s">
        <v>200</v>
      </c>
      <c r="F100" s="83"/>
      <c r="G100" s="82"/>
    </row>
    <row r="101" spans="2:7" x14ac:dyDescent="0.3">
      <c r="B101" s="101" t="s">
        <v>219</v>
      </c>
      <c r="C101" s="95">
        <v>3.37</v>
      </c>
      <c r="D101" s="94">
        <f t="shared" si="2"/>
        <v>3.37</v>
      </c>
      <c r="E101" s="102" t="s">
        <v>200</v>
      </c>
      <c r="F101" s="83"/>
      <c r="G101" s="82"/>
    </row>
    <row r="102" spans="2:7" x14ac:dyDescent="0.3">
      <c r="B102" s="101" t="s">
        <v>220</v>
      </c>
      <c r="C102" s="95">
        <v>4.46</v>
      </c>
      <c r="D102" s="94">
        <f t="shared" si="2"/>
        <v>4.46</v>
      </c>
      <c r="E102" s="102" t="s">
        <v>200</v>
      </c>
      <c r="F102" s="83"/>
      <c r="G102" s="82"/>
    </row>
    <row r="103" spans="2:7" x14ac:dyDescent="0.3">
      <c r="B103" s="101" t="s">
        <v>221</v>
      </c>
      <c r="C103" s="95">
        <v>4.87</v>
      </c>
      <c r="D103" s="94">
        <f t="shared" ref="D103:D121" si="3">C103*(1-$D$157)</f>
        <v>4.87</v>
      </c>
      <c r="E103" s="102" t="s">
        <v>200</v>
      </c>
      <c r="F103" s="83"/>
      <c r="G103" s="82"/>
    </row>
    <row r="104" spans="2:7" x14ac:dyDescent="0.3">
      <c r="B104" s="101" t="s">
        <v>222</v>
      </c>
      <c r="C104" s="95">
        <v>12.17</v>
      </c>
      <c r="D104" s="94">
        <f t="shared" si="3"/>
        <v>12.17</v>
      </c>
      <c r="E104" s="102" t="s">
        <v>200</v>
      </c>
      <c r="F104" s="83"/>
      <c r="G104" s="82"/>
    </row>
    <row r="105" spans="2:7" x14ac:dyDescent="0.3">
      <c r="B105" s="101" t="s">
        <v>223</v>
      </c>
      <c r="C105" s="95">
        <v>17.88</v>
      </c>
      <c r="D105" s="94">
        <f t="shared" si="3"/>
        <v>17.88</v>
      </c>
      <c r="E105" s="102" t="s">
        <v>200</v>
      </c>
      <c r="F105" s="83"/>
      <c r="G105" s="82"/>
    </row>
    <row r="106" spans="2:7" x14ac:dyDescent="0.3">
      <c r="B106" s="101" t="s">
        <v>224</v>
      </c>
      <c r="C106" s="95">
        <v>4.04</v>
      </c>
      <c r="D106" s="94">
        <f t="shared" si="3"/>
        <v>4.04</v>
      </c>
      <c r="E106" s="102" t="s">
        <v>200</v>
      </c>
      <c r="F106" s="83"/>
      <c r="G106" s="82"/>
    </row>
    <row r="107" spans="2:7" x14ac:dyDescent="0.3">
      <c r="B107" s="101" t="s">
        <v>225</v>
      </c>
      <c r="C107" s="95">
        <v>4.47</v>
      </c>
      <c r="D107" s="94">
        <f t="shared" si="3"/>
        <v>4.47</v>
      </c>
      <c r="E107" s="102" t="s">
        <v>200</v>
      </c>
      <c r="F107" s="83"/>
      <c r="G107" s="82"/>
    </row>
    <row r="108" spans="2:7" x14ac:dyDescent="0.3">
      <c r="B108" s="101" t="s">
        <v>226</v>
      </c>
      <c r="C108" s="95">
        <v>6.52</v>
      </c>
      <c r="D108" s="94">
        <f t="shared" si="3"/>
        <v>6.52</v>
      </c>
      <c r="E108" s="102" t="s">
        <v>200</v>
      </c>
      <c r="F108" s="83"/>
      <c r="G108" s="82"/>
    </row>
    <row r="109" spans="2:7" x14ac:dyDescent="0.3">
      <c r="B109" s="101" t="s">
        <v>227</v>
      </c>
      <c r="C109" s="95">
        <v>2.79</v>
      </c>
      <c r="D109" s="94">
        <f t="shared" si="3"/>
        <v>2.79</v>
      </c>
      <c r="E109" s="102" t="s">
        <v>200</v>
      </c>
      <c r="F109" s="83"/>
      <c r="G109" s="82"/>
    </row>
    <row r="110" spans="2:7" x14ac:dyDescent="0.3">
      <c r="B110" s="101" t="s">
        <v>228</v>
      </c>
      <c r="C110" s="95">
        <v>3.05</v>
      </c>
      <c r="D110" s="94">
        <f t="shared" si="3"/>
        <v>3.05</v>
      </c>
      <c r="E110" s="102" t="s">
        <v>200</v>
      </c>
      <c r="F110" s="83"/>
      <c r="G110" s="82"/>
    </row>
    <row r="111" spans="2:7" x14ac:dyDescent="0.3">
      <c r="B111" s="101" t="s">
        <v>229</v>
      </c>
      <c r="C111" s="95">
        <v>3.85</v>
      </c>
      <c r="D111" s="94">
        <f t="shared" si="3"/>
        <v>3.85</v>
      </c>
      <c r="E111" s="102" t="s">
        <v>200</v>
      </c>
      <c r="F111" s="83"/>
      <c r="G111" s="82"/>
    </row>
    <row r="112" spans="2:7" x14ac:dyDescent="0.3">
      <c r="B112" s="101" t="s">
        <v>201</v>
      </c>
      <c r="C112" s="95">
        <v>3.55</v>
      </c>
      <c r="D112" s="94">
        <f t="shared" si="3"/>
        <v>3.55</v>
      </c>
      <c r="E112" s="102" t="s">
        <v>202</v>
      </c>
      <c r="F112" s="83"/>
      <c r="G112" s="82"/>
    </row>
    <row r="113" spans="2:7" x14ac:dyDescent="0.3">
      <c r="B113" s="101" t="s">
        <v>203</v>
      </c>
      <c r="C113" s="95">
        <v>3.87</v>
      </c>
      <c r="D113" s="94">
        <f t="shared" si="3"/>
        <v>3.87</v>
      </c>
      <c r="E113" s="102" t="s">
        <v>202</v>
      </c>
      <c r="F113" s="83"/>
      <c r="G113" s="82"/>
    </row>
    <row r="114" spans="2:7" x14ac:dyDescent="0.3">
      <c r="B114" s="101" t="s">
        <v>204</v>
      </c>
      <c r="C114" s="95">
        <v>6.53</v>
      </c>
      <c r="D114" s="94">
        <f t="shared" si="3"/>
        <v>6.53</v>
      </c>
      <c r="E114" s="102" t="s">
        <v>202</v>
      </c>
      <c r="F114" s="83"/>
      <c r="G114" s="82"/>
    </row>
    <row r="115" spans="2:7" x14ac:dyDescent="0.3">
      <c r="B115" s="101" t="s">
        <v>205</v>
      </c>
      <c r="C115" s="95">
        <v>7.35</v>
      </c>
      <c r="D115" s="94">
        <f t="shared" si="3"/>
        <v>7.35</v>
      </c>
      <c r="E115" s="102" t="s">
        <v>202</v>
      </c>
      <c r="F115" s="83"/>
      <c r="G115" s="82"/>
    </row>
    <row r="116" spans="2:7" x14ac:dyDescent="0.3">
      <c r="B116" s="101" t="s">
        <v>206</v>
      </c>
      <c r="C116" s="95">
        <v>3.35</v>
      </c>
      <c r="D116" s="94">
        <f t="shared" si="3"/>
        <v>3.35</v>
      </c>
      <c r="E116" s="102" t="s">
        <v>207</v>
      </c>
      <c r="F116" s="83"/>
      <c r="G116" s="82"/>
    </row>
    <row r="117" spans="2:7" x14ac:dyDescent="0.3">
      <c r="B117" s="101" t="s">
        <v>208</v>
      </c>
      <c r="C117" s="95">
        <v>4.34</v>
      </c>
      <c r="D117" s="94">
        <f t="shared" si="3"/>
        <v>4.34</v>
      </c>
      <c r="E117" s="102" t="s">
        <v>207</v>
      </c>
      <c r="F117" s="83"/>
      <c r="G117" s="82"/>
    </row>
    <row r="118" spans="2:7" x14ac:dyDescent="0.3">
      <c r="B118" s="101" t="s">
        <v>209</v>
      </c>
      <c r="C118" s="95">
        <v>5.79</v>
      </c>
      <c r="D118" s="94">
        <f t="shared" si="3"/>
        <v>5.79</v>
      </c>
      <c r="E118" s="102" t="s">
        <v>207</v>
      </c>
      <c r="F118" s="83"/>
      <c r="G118" s="82"/>
    </row>
    <row r="119" spans="2:7" x14ac:dyDescent="0.3">
      <c r="B119" s="101" t="s">
        <v>210</v>
      </c>
      <c r="C119" s="95">
        <v>5.09</v>
      </c>
      <c r="D119" s="94">
        <f t="shared" si="3"/>
        <v>5.09</v>
      </c>
      <c r="E119" s="102" t="s">
        <v>207</v>
      </c>
      <c r="F119" s="83"/>
      <c r="G119" s="82"/>
    </row>
    <row r="120" spans="2:7" x14ac:dyDescent="0.3">
      <c r="B120" s="101" t="s">
        <v>230</v>
      </c>
      <c r="C120" s="95">
        <v>62.21</v>
      </c>
      <c r="D120" s="94">
        <f t="shared" si="3"/>
        <v>62.21</v>
      </c>
      <c r="E120" s="102" t="s">
        <v>71</v>
      </c>
      <c r="F120" s="83"/>
      <c r="G120" s="82"/>
    </row>
    <row r="121" spans="2:7" x14ac:dyDescent="0.3">
      <c r="B121" s="38" t="s">
        <v>183</v>
      </c>
      <c r="C121" s="103">
        <v>19.07</v>
      </c>
      <c r="D121" s="94">
        <f t="shared" si="3"/>
        <v>19.07</v>
      </c>
      <c r="E121" s="93" t="s">
        <v>92</v>
      </c>
      <c r="F121" s="82"/>
      <c r="G121" s="82"/>
    </row>
    <row r="122" spans="2:7" x14ac:dyDescent="0.3">
      <c r="B122" s="88" t="s">
        <v>93</v>
      </c>
      <c r="C122" s="89"/>
      <c r="D122" s="89"/>
      <c r="E122" s="89"/>
      <c r="F122" s="82"/>
      <c r="G122" s="82"/>
    </row>
    <row r="123" spans="2:7" x14ac:dyDescent="0.3">
      <c r="B123" s="38" t="s">
        <v>94</v>
      </c>
      <c r="C123" s="91">
        <v>2.82</v>
      </c>
      <c r="D123" s="94">
        <f t="shared" ref="D123:D155" si="4">C123*(1-$D$157)</f>
        <v>2.82</v>
      </c>
      <c r="E123" s="93" t="s">
        <v>95</v>
      </c>
      <c r="F123" s="83"/>
      <c r="G123" s="82"/>
    </row>
    <row r="124" spans="2:7" x14ac:dyDescent="0.3">
      <c r="B124" s="38" t="s">
        <v>96</v>
      </c>
      <c r="C124" s="91">
        <v>7.02</v>
      </c>
      <c r="D124" s="94">
        <f t="shared" si="4"/>
        <v>7.02</v>
      </c>
      <c r="E124" s="93" t="s">
        <v>95</v>
      </c>
      <c r="F124" s="83"/>
    </row>
    <row r="125" spans="2:7" x14ac:dyDescent="0.3">
      <c r="B125" s="38" t="s">
        <v>97</v>
      </c>
      <c r="C125" s="91">
        <v>7.19</v>
      </c>
      <c r="D125" s="94">
        <f t="shared" si="4"/>
        <v>7.19</v>
      </c>
      <c r="E125" s="93" t="s">
        <v>95</v>
      </c>
      <c r="F125" s="83"/>
    </row>
    <row r="126" spans="2:7" x14ac:dyDescent="0.3">
      <c r="B126" s="38" t="s">
        <v>98</v>
      </c>
      <c r="C126" s="91">
        <v>7.76</v>
      </c>
      <c r="D126" s="94">
        <f t="shared" si="4"/>
        <v>7.76</v>
      </c>
      <c r="E126" s="93" t="s">
        <v>95</v>
      </c>
      <c r="F126" s="83"/>
    </row>
    <row r="127" spans="2:7" x14ac:dyDescent="0.3">
      <c r="B127" s="38" t="s">
        <v>234</v>
      </c>
      <c r="C127" s="91">
        <v>11.9</v>
      </c>
      <c r="D127" s="94">
        <f t="shared" si="4"/>
        <v>11.9</v>
      </c>
      <c r="E127" s="93" t="s">
        <v>95</v>
      </c>
      <c r="F127" s="83"/>
    </row>
    <row r="128" spans="2:7" x14ac:dyDescent="0.3">
      <c r="B128" s="38" t="s">
        <v>235</v>
      </c>
      <c r="C128" s="91">
        <v>12.48</v>
      </c>
      <c r="D128" s="94">
        <f t="shared" si="4"/>
        <v>12.48</v>
      </c>
      <c r="E128" s="93" t="s">
        <v>95</v>
      </c>
      <c r="F128" s="83"/>
    </row>
    <row r="129" spans="2:6" x14ac:dyDescent="0.3">
      <c r="B129" s="38" t="s">
        <v>99</v>
      </c>
      <c r="C129" s="91">
        <v>47.61</v>
      </c>
      <c r="D129" s="94">
        <f t="shared" si="4"/>
        <v>47.61</v>
      </c>
      <c r="E129" s="93" t="s">
        <v>95</v>
      </c>
      <c r="F129" s="83"/>
    </row>
    <row r="130" spans="2:6" x14ac:dyDescent="0.3">
      <c r="B130" s="38" t="s">
        <v>100</v>
      </c>
      <c r="C130" s="91">
        <v>52.44</v>
      </c>
      <c r="D130" s="94">
        <f t="shared" si="4"/>
        <v>52.44</v>
      </c>
      <c r="E130" s="93" t="s">
        <v>95</v>
      </c>
      <c r="F130" s="83"/>
    </row>
    <row r="131" spans="2:6" x14ac:dyDescent="0.3">
      <c r="B131" s="38" t="s">
        <v>101</v>
      </c>
      <c r="C131" s="91">
        <v>70.84</v>
      </c>
      <c r="D131" s="94">
        <f t="shared" si="4"/>
        <v>70.84</v>
      </c>
      <c r="E131" s="93" t="s">
        <v>95</v>
      </c>
      <c r="F131" s="83"/>
    </row>
    <row r="132" spans="2:6" x14ac:dyDescent="0.3">
      <c r="B132" s="38" t="s">
        <v>102</v>
      </c>
      <c r="C132" s="91">
        <v>64.98</v>
      </c>
      <c r="D132" s="94">
        <f t="shared" si="4"/>
        <v>64.98</v>
      </c>
      <c r="E132" s="93" t="s">
        <v>95</v>
      </c>
      <c r="F132" s="83"/>
    </row>
    <row r="133" spans="2:6" x14ac:dyDescent="0.3">
      <c r="B133" s="38" t="s">
        <v>103</v>
      </c>
      <c r="C133" s="91">
        <v>83.38</v>
      </c>
      <c r="D133" s="94">
        <f t="shared" si="4"/>
        <v>83.38</v>
      </c>
      <c r="E133" s="93" t="s">
        <v>95</v>
      </c>
      <c r="F133" s="83"/>
    </row>
    <row r="134" spans="2:6" x14ac:dyDescent="0.3">
      <c r="B134" s="38" t="s">
        <v>104</v>
      </c>
      <c r="C134" s="91">
        <v>150</v>
      </c>
      <c r="D134" s="94">
        <f t="shared" si="4"/>
        <v>150</v>
      </c>
      <c r="E134" s="93" t="s">
        <v>95</v>
      </c>
      <c r="F134" s="83"/>
    </row>
    <row r="135" spans="2:6" x14ac:dyDescent="0.3">
      <c r="B135" s="38" t="s">
        <v>105</v>
      </c>
      <c r="C135" s="91">
        <v>243.8</v>
      </c>
      <c r="D135" s="94">
        <f t="shared" si="4"/>
        <v>243.8</v>
      </c>
      <c r="E135" s="93" t="s">
        <v>95</v>
      </c>
      <c r="F135" s="83"/>
    </row>
    <row r="136" spans="2:6" x14ac:dyDescent="0.3">
      <c r="B136" s="38" t="s">
        <v>106</v>
      </c>
      <c r="C136" s="91">
        <v>272.55</v>
      </c>
      <c r="D136" s="94">
        <f t="shared" si="4"/>
        <v>272.55</v>
      </c>
      <c r="E136" s="93" t="s">
        <v>95</v>
      </c>
      <c r="F136" s="83"/>
    </row>
    <row r="137" spans="2:6" x14ac:dyDescent="0.3">
      <c r="B137" s="38" t="s">
        <v>107</v>
      </c>
      <c r="C137" s="91">
        <v>862.5</v>
      </c>
      <c r="D137" s="94">
        <f t="shared" si="4"/>
        <v>862.5</v>
      </c>
      <c r="E137" s="93" t="s">
        <v>95</v>
      </c>
      <c r="F137" s="83"/>
    </row>
    <row r="138" spans="2:6" x14ac:dyDescent="0.3">
      <c r="B138" s="38" t="s">
        <v>108</v>
      </c>
      <c r="C138" s="91">
        <v>1265</v>
      </c>
      <c r="D138" s="94">
        <f t="shared" si="4"/>
        <v>1265</v>
      </c>
      <c r="E138" s="93" t="s">
        <v>95</v>
      </c>
      <c r="F138" s="83"/>
    </row>
    <row r="139" spans="2:6" x14ac:dyDescent="0.3">
      <c r="B139" s="38" t="s">
        <v>109</v>
      </c>
      <c r="C139" s="91">
        <v>1150</v>
      </c>
      <c r="D139" s="94">
        <f t="shared" si="4"/>
        <v>1150</v>
      </c>
      <c r="E139" s="93" t="s">
        <v>95</v>
      </c>
      <c r="F139" s="83"/>
    </row>
    <row r="140" spans="2:6" x14ac:dyDescent="0.3">
      <c r="B140" s="38" t="s">
        <v>110</v>
      </c>
      <c r="C140" s="91">
        <v>1265</v>
      </c>
      <c r="D140" s="94">
        <f t="shared" si="4"/>
        <v>1265</v>
      </c>
      <c r="E140" s="93" t="s">
        <v>95</v>
      </c>
      <c r="F140" s="83"/>
    </row>
    <row r="141" spans="2:6" x14ac:dyDescent="0.3">
      <c r="B141" s="38" t="s">
        <v>111</v>
      </c>
      <c r="C141" s="91">
        <v>2206.85</v>
      </c>
      <c r="D141" s="94">
        <f t="shared" si="4"/>
        <v>2206.85</v>
      </c>
      <c r="E141" s="93" t="s">
        <v>95</v>
      </c>
      <c r="F141" s="83"/>
    </row>
    <row r="142" spans="2:6" x14ac:dyDescent="0.3">
      <c r="B142" s="38" t="s">
        <v>112</v>
      </c>
      <c r="C142" s="91">
        <v>2570.25</v>
      </c>
      <c r="D142" s="94">
        <f t="shared" si="4"/>
        <v>2570.25</v>
      </c>
      <c r="E142" s="93" t="s">
        <v>95</v>
      </c>
      <c r="F142" s="83"/>
    </row>
    <row r="143" spans="2:6" x14ac:dyDescent="0.3">
      <c r="B143" s="38" t="s">
        <v>113</v>
      </c>
      <c r="C143" s="91">
        <v>2899.15</v>
      </c>
      <c r="D143" s="94">
        <f t="shared" si="4"/>
        <v>2899.15</v>
      </c>
      <c r="E143" s="93" t="s">
        <v>95</v>
      </c>
      <c r="F143" s="83"/>
    </row>
    <row r="144" spans="2:6" x14ac:dyDescent="0.3">
      <c r="B144" s="38" t="s">
        <v>114</v>
      </c>
      <c r="C144" s="91">
        <v>3175.15</v>
      </c>
      <c r="D144" s="94">
        <f t="shared" si="4"/>
        <v>3175.15</v>
      </c>
      <c r="E144" s="93" t="s">
        <v>95</v>
      </c>
      <c r="F144" s="83"/>
    </row>
    <row r="145" spans="2:6" x14ac:dyDescent="0.3">
      <c r="B145" s="38" t="s">
        <v>175</v>
      </c>
      <c r="C145" s="91">
        <v>2878</v>
      </c>
      <c r="D145" s="94">
        <f t="shared" si="4"/>
        <v>2878</v>
      </c>
      <c r="E145" s="93" t="s">
        <v>95</v>
      </c>
      <c r="F145" s="83"/>
    </row>
    <row r="146" spans="2:6" x14ac:dyDescent="0.3">
      <c r="B146" s="38" t="s">
        <v>115</v>
      </c>
      <c r="C146" s="91">
        <v>287.5</v>
      </c>
      <c r="D146" s="94">
        <f t="shared" si="4"/>
        <v>287.5</v>
      </c>
      <c r="E146" s="93" t="s">
        <v>95</v>
      </c>
      <c r="F146" s="83"/>
    </row>
    <row r="147" spans="2:6" x14ac:dyDescent="0.3">
      <c r="B147" s="38" t="s">
        <v>116</v>
      </c>
      <c r="C147" s="91">
        <v>2.0699999999999998</v>
      </c>
      <c r="D147" s="94">
        <f t="shared" si="4"/>
        <v>2.0699999999999998</v>
      </c>
      <c r="E147" s="93" t="s">
        <v>95</v>
      </c>
      <c r="F147" s="83"/>
    </row>
    <row r="148" spans="2:6" x14ac:dyDescent="0.3">
      <c r="B148" s="38" t="s">
        <v>117</v>
      </c>
      <c r="C148" s="91">
        <v>6.21</v>
      </c>
      <c r="D148" s="94">
        <f t="shared" si="4"/>
        <v>6.21</v>
      </c>
      <c r="E148" s="93" t="s">
        <v>95</v>
      </c>
      <c r="F148" s="83"/>
    </row>
    <row r="149" spans="2:6" x14ac:dyDescent="0.3">
      <c r="B149" s="38" t="s">
        <v>118</v>
      </c>
      <c r="C149" s="91">
        <v>4.3099999999999996</v>
      </c>
      <c r="D149" s="94">
        <f t="shared" si="4"/>
        <v>4.3099999999999996</v>
      </c>
      <c r="E149" s="93" t="s">
        <v>95</v>
      </c>
      <c r="F149" s="83"/>
    </row>
    <row r="150" spans="2:6" x14ac:dyDescent="0.3">
      <c r="B150" s="38" t="s">
        <v>119</v>
      </c>
      <c r="C150" s="91">
        <v>1.73</v>
      </c>
      <c r="D150" s="94">
        <f t="shared" si="4"/>
        <v>1.73</v>
      </c>
      <c r="E150" s="93" t="s">
        <v>95</v>
      </c>
      <c r="F150" s="83"/>
    </row>
    <row r="151" spans="2:6" x14ac:dyDescent="0.3">
      <c r="B151" s="38" t="s">
        <v>120</v>
      </c>
      <c r="C151" s="91">
        <v>2.88</v>
      </c>
      <c r="D151" s="94">
        <f t="shared" si="4"/>
        <v>2.88</v>
      </c>
      <c r="E151" s="93" t="s">
        <v>95</v>
      </c>
      <c r="F151" s="83"/>
    </row>
    <row r="152" spans="2:6" x14ac:dyDescent="0.3">
      <c r="B152" s="38" t="s">
        <v>121</v>
      </c>
      <c r="C152" s="91">
        <v>3565</v>
      </c>
      <c r="D152" s="94">
        <f t="shared" si="4"/>
        <v>3565</v>
      </c>
      <c r="E152" s="93" t="s">
        <v>95</v>
      </c>
      <c r="F152" s="83"/>
    </row>
    <row r="153" spans="2:6" x14ac:dyDescent="0.3">
      <c r="B153" s="38" t="s">
        <v>122</v>
      </c>
      <c r="C153" s="91">
        <v>1437.5</v>
      </c>
      <c r="D153" s="94">
        <f t="shared" si="4"/>
        <v>1437.5</v>
      </c>
      <c r="E153" s="93" t="s">
        <v>95</v>
      </c>
      <c r="F153" s="83"/>
    </row>
    <row r="154" spans="2:6" x14ac:dyDescent="0.3">
      <c r="B154" s="38" t="s">
        <v>123</v>
      </c>
      <c r="C154" s="91">
        <v>4945</v>
      </c>
      <c r="D154" s="94">
        <f t="shared" si="4"/>
        <v>4945</v>
      </c>
      <c r="E154" s="93" t="s">
        <v>95</v>
      </c>
      <c r="F154" s="83"/>
    </row>
    <row r="155" spans="2:6" x14ac:dyDescent="0.3">
      <c r="B155" s="38" t="s">
        <v>124</v>
      </c>
      <c r="C155" s="91">
        <v>1207.5</v>
      </c>
      <c r="D155" s="94">
        <f t="shared" si="4"/>
        <v>1207.5</v>
      </c>
      <c r="E155" s="93" t="s">
        <v>95</v>
      </c>
      <c r="F155" s="83"/>
    </row>
    <row r="156" spans="2:6" ht="15" thickBot="1" x14ac:dyDescent="0.35">
      <c r="B156" s="9"/>
      <c r="C156" s="9"/>
      <c r="D156" s="9"/>
      <c r="E156" s="9"/>
    </row>
    <row r="157" spans="2:6" ht="15" thickBot="1" x14ac:dyDescent="0.35">
      <c r="B157" s="9"/>
      <c r="C157" s="40" t="s">
        <v>240</v>
      </c>
      <c r="D157" s="84">
        <v>0</v>
      </c>
      <c r="E157" s="9"/>
    </row>
    <row r="158" spans="2:6" x14ac:dyDescent="0.3">
      <c r="B158" s="9"/>
      <c r="C158" s="9"/>
      <c r="D158" s="9"/>
      <c r="E158" s="9"/>
    </row>
    <row r="159" spans="2:6" x14ac:dyDescent="0.3">
      <c r="B159" s="9"/>
      <c r="C159" s="9"/>
      <c r="D159" s="9"/>
      <c r="E159" s="9"/>
    </row>
    <row r="160" spans="2:6" x14ac:dyDescent="0.3">
      <c r="B160" s="9"/>
      <c r="C160" s="9"/>
      <c r="D160" s="9"/>
      <c r="E160" s="9"/>
    </row>
  </sheetData>
  <sheetProtection algorithmName="SHA-512" hashValue="AkhXS+e5Y+NNkIO6UipKLGWxNO+Op8yywG/j/Snm8fnoBCD1gGeglB1J6qB+Ohv6r3o73BS2IbAbkebBBBtcPQ==" saltValue="psX/8zrFD0+5Xm6zgSm7Kg==" spinCount="100000" sheet="1" objects="1" scenarios="1" selectLockedCells="1"/>
  <pageMargins left="0.7" right="0.7" top="0.75" bottom="0.75" header="0.3" footer="0.3"/>
  <pageSetup paperSize="9" scale="8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71222b7-7cb0-4930-9d01-1d88fe2053b2" xsi:nil="true"/>
    <lcf76f155ced4ddcb4097134ff3c332f xmlns="076b8770-b674-4dc9-bcbe-5c22e190f95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B0948F144CB1B4CB3AFEE8516EB23F7" ma:contentTypeVersion="16" ma:contentTypeDescription="Crear nuevo documento." ma:contentTypeScope="" ma:versionID="2915ed4e9026085cc477cd8d33e4dab3">
  <xsd:schema xmlns:xsd="http://www.w3.org/2001/XMLSchema" xmlns:xs="http://www.w3.org/2001/XMLSchema" xmlns:p="http://schemas.microsoft.com/office/2006/metadata/properties" xmlns:ns2="5ff87e58-dddc-43ac-ba88-a7d14a7cc31b" xmlns:ns3="076b8770-b674-4dc9-bcbe-5c22e190f950" xmlns:ns4="771222b7-7cb0-4930-9d01-1d88fe2053b2" targetNamespace="http://schemas.microsoft.com/office/2006/metadata/properties" ma:root="true" ma:fieldsID="56a76d2c76cf049b86d9ac93114f29e8" ns2:_="" ns3:_="" ns4:_="">
    <xsd:import namespace="5ff87e58-dddc-43ac-ba88-a7d14a7cc31b"/>
    <xsd:import namespace="076b8770-b674-4dc9-bcbe-5c22e190f950"/>
    <xsd:import namespace="771222b7-7cb0-4930-9d01-1d88fe2053b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f87e58-dddc-43ac-ba88-a7d14a7cc31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b8770-b674-4dc9-bcbe-5c22e190f95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7359cb9-dcfb-4ca5-b2a0-0b03dd9215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71222b7-7cb0-4930-9d01-1d88fe2053b2"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cf87c4b-1c09-43d2-8cdd-21719a5ce847}" ma:internalName="TaxCatchAll" ma:showField="CatchAllData" ma:web="771222b7-7cb0-4930-9d01-1d88fe205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C86FDA-3B72-424A-8AAC-50EBD2D3D4BA}">
  <ds:schemaRefs>
    <ds:schemaRef ds:uri="http://schemas.microsoft.com/office/2006/metadata/properties"/>
    <ds:schemaRef ds:uri="http://schemas.microsoft.com/office/infopath/2007/PartnerControls"/>
    <ds:schemaRef ds:uri="771222b7-7cb0-4930-9d01-1d88fe2053b2"/>
    <ds:schemaRef ds:uri="076b8770-b674-4dc9-bcbe-5c22e190f950"/>
  </ds:schemaRefs>
</ds:datastoreItem>
</file>

<file path=customXml/itemProps2.xml><?xml version="1.0" encoding="utf-8"?>
<ds:datastoreItem xmlns:ds="http://schemas.openxmlformats.org/officeDocument/2006/customXml" ds:itemID="{2A673B6C-627D-43FA-B4D1-2EA0B90C4288}">
  <ds:schemaRefs>
    <ds:schemaRef ds:uri="http://schemas.microsoft.com/sharepoint/v3/contenttype/forms"/>
  </ds:schemaRefs>
</ds:datastoreItem>
</file>

<file path=customXml/itemProps3.xml><?xml version="1.0" encoding="utf-8"?>
<ds:datastoreItem xmlns:ds="http://schemas.openxmlformats.org/officeDocument/2006/customXml" ds:itemID="{1DD5DF87-CFDA-4E4D-A9C7-E64BB3C66B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f87e58-dddc-43ac-ba88-a7d14a7cc31b"/>
    <ds:schemaRef ds:uri="076b8770-b674-4dc9-bcbe-5c22e190f950"/>
    <ds:schemaRef ds:uri="771222b7-7cb0-4930-9d01-1d88fe205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COSTOS FIXES</vt:lpstr>
      <vt:lpstr>COSTOS IMPLANTACIO</vt:lpstr>
      <vt:lpstr>COSTOS VARIABLES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ARieraM</dc:creator>
  <cp:lastModifiedBy>Anna Riera Molist</cp:lastModifiedBy>
  <cp:lastPrinted>2022-06-13T15:45:15Z</cp:lastPrinted>
  <dcterms:created xsi:type="dcterms:W3CDTF">2022-05-26T04:56:47Z</dcterms:created>
  <dcterms:modified xsi:type="dcterms:W3CDTF">2022-07-01T06:27:10Z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0x0101003B0948F144CB1B4CB3AFEE8516EB23F7</vt:lpwstr>
  </property>
  <property fmtid="{D5CDD505-2E9C-101B-9397-08002B2CF9AE}" pid="3" name="MediaServiceImageTags">
    <vt:lpwstr/>
  </property>
</Properties>
</file>